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กลุ่มงานหน้าเว็บ สพม.ตาก\กลุ่มนโยบายและแผน\65 10 18\"/>
    </mc:Choice>
  </mc:AlternateContent>
  <bookViews>
    <workbookView xWindow="0" yWindow="0" windowWidth="24000" windowHeight="9780" tabRatio="781" activeTab="9"/>
  </bookViews>
  <sheets>
    <sheet name="คำอธิบาย" sheetId="6" r:id="rId1"/>
    <sheet name="กรอกข้อมูล รร." sheetId="25" r:id="rId2"/>
    <sheet name="กรอกข้อมูล รร.1" sheetId="1" state="hidden" r:id="rId3"/>
    <sheet name="กรอกรายการ วัสดุ" sheetId="2" r:id="rId4"/>
    <sheet name="กรอกรายการครุภัณฑ์" sheetId="19" r:id="rId5"/>
    <sheet name="ปร5" sheetId="4" r:id="rId6"/>
    <sheet name="ปร4" sheetId="3" r:id="rId7"/>
    <sheet name="11" sheetId="26" state="hidden" r:id="rId8"/>
    <sheet name="ปร6" sheetId="5" r:id="rId9"/>
    <sheet name="factor f" sheetId="16" r:id="rId10"/>
    <sheet name="Sheet7" sheetId="7" state="hidden" r:id="rId11"/>
    <sheet name="Sheet8" sheetId="8" state="hidden" r:id="rId12"/>
    <sheet name="ภาษีVAT" sheetId="22" state="hidden" r:id="rId13"/>
    <sheet name="ปร.4ข" sheetId="20" r:id="rId14"/>
    <sheet name="ปร 5 ข" sheetId="21" r:id="rId15"/>
    <sheet name="สำหรับแก้ไข ปร4(ก)" sheetId="9" r:id="rId16"/>
    <sheet name="สำหรับแก้ไข ปร4(ข)" sheetId="24" r:id="rId17"/>
    <sheet name="Sheet2" sheetId="27" r:id="rId18"/>
    <sheet name="สำหรับแก้ไข1" sheetId="10" state="hidden" r:id="rId19"/>
    <sheet name="Sheet1" sheetId="11" state="hidden" r:id="rId20"/>
    <sheet name="ปร.5" sheetId="12" state="hidden" r:id="rId21"/>
    <sheet name="DATA" sheetId="13" state="hidden" r:id="rId22"/>
    <sheet name="ปร.4(ก)" sheetId="14" state="hidden" r:id="rId23"/>
    <sheet name="Sheet9" sheetId="17" state="hidden" r:id="rId24"/>
    <sheet name="Sheet10" sheetId="18" state="hidden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5">ปร5!$A$1:$L$33</definedName>
    <definedName name="Z_797F402C_D807_4A5C_9055_8329E2DAA52F_.wvu.Rows" localSheetId="6" hidden="1">ปร4!$27:$27</definedName>
  </definedNames>
  <calcPr calcId="152511" calcMode="autoNoTable"/>
  <customWorkbookViews>
    <customWorkbookView name="Plan01 - มุมมองส่วนบุคคล" guid="{797F402C-D807-4A5C-9055-8329E2DAA52F}" mergeInterval="0" personalView="1" maximized="1" xWindow="-8" yWindow="-8" windowWidth="1376" windowHeight="744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6" l="1"/>
  <c r="D6" i="16"/>
  <c r="K3" i="4"/>
  <c r="I3" i="5" s="1"/>
  <c r="D3" i="4"/>
  <c r="D3" i="5" s="1"/>
  <c r="E2" i="4"/>
  <c r="D2" i="5" s="1"/>
  <c r="E1" i="4"/>
  <c r="L11" i="20" l="1"/>
  <c r="L12" i="20"/>
  <c r="L10" i="20"/>
  <c r="J54" i="24"/>
  <c r="J52" i="24"/>
  <c r="H52" i="24"/>
  <c r="G52" i="24"/>
  <c r="F52" i="24"/>
  <c r="B52" i="24"/>
  <c r="J51" i="24"/>
  <c r="H51" i="24"/>
  <c r="G51" i="24"/>
  <c r="F51" i="24"/>
  <c r="B51" i="24"/>
  <c r="J50" i="24"/>
  <c r="H50" i="24"/>
  <c r="G50" i="24"/>
  <c r="F50" i="24"/>
  <c r="B50" i="24"/>
  <c r="J49" i="24"/>
  <c r="H49" i="24"/>
  <c r="G49" i="24"/>
  <c r="F49" i="24"/>
  <c r="B49" i="24"/>
  <c r="J48" i="24"/>
  <c r="H48" i="24"/>
  <c r="G48" i="24"/>
  <c r="F48" i="24"/>
  <c r="B48" i="24"/>
  <c r="J47" i="24"/>
  <c r="H47" i="24"/>
  <c r="G47" i="24"/>
  <c r="F47" i="24"/>
  <c r="B47" i="24"/>
  <c r="J46" i="24"/>
  <c r="H46" i="24"/>
  <c r="G46" i="24"/>
  <c r="F46" i="24"/>
  <c r="B46" i="24"/>
  <c r="J45" i="24"/>
  <c r="H45" i="24"/>
  <c r="G45" i="24"/>
  <c r="F45" i="24"/>
  <c r="B45" i="24"/>
  <c r="J44" i="24"/>
  <c r="H44" i="24"/>
  <c r="G44" i="24"/>
  <c r="F44" i="24"/>
  <c r="B44" i="24"/>
  <c r="J43" i="24"/>
  <c r="H43" i="24"/>
  <c r="G43" i="24"/>
  <c r="F43" i="24"/>
  <c r="B43" i="24"/>
  <c r="J42" i="24"/>
  <c r="H42" i="24"/>
  <c r="G42" i="24"/>
  <c r="F42" i="24"/>
  <c r="B42" i="24"/>
  <c r="J41" i="24"/>
  <c r="H41" i="24"/>
  <c r="G41" i="24"/>
  <c r="F41" i="24"/>
  <c r="B41" i="24"/>
  <c r="J40" i="24"/>
  <c r="H40" i="24"/>
  <c r="G40" i="24"/>
  <c r="F40" i="24"/>
  <c r="B40" i="24"/>
  <c r="A40" i="24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J39" i="24"/>
  <c r="H39" i="24"/>
  <c r="G39" i="24"/>
  <c r="F39" i="24"/>
  <c r="B39" i="24"/>
  <c r="A31" i="24"/>
  <c r="G30" i="24"/>
  <c r="G59" i="24" s="1"/>
  <c r="I27" i="24"/>
  <c r="I56" i="24" s="1"/>
  <c r="J24" i="24"/>
  <c r="H24" i="24"/>
  <c r="G24" i="24"/>
  <c r="F24" i="24"/>
  <c r="B24" i="24"/>
  <c r="J23" i="24"/>
  <c r="H23" i="24"/>
  <c r="G23" i="24"/>
  <c r="F23" i="24"/>
  <c r="B23" i="24"/>
  <c r="J22" i="24"/>
  <c r="H22" i="24"/>
  <c r="G22" i="24"/>
  <c r="F22" i="24"/>
  <c r="B22" i="24"/>
  <c r="J21" i="24"/>
  <c r="H21" i="24"/>
  <c r="G21" i="24"/>
  <c r="F21" i="24"/>
  <c r="B21" i="24"/>
  <c r="J20" i="24"/>
  <c r="H20" i="24"/>
  <c r="G20" i="24"/>
  <c r="F20" i="24"/>
  <c r="B20" i="24"/>
  <c r="J19" i="24"/>
  <c r="H19" i="24"/>
  <c r="G19" i="24"/>
  <c r="F19" i="24"/>
  <c r="B19" i="24"/>
  <c r="J18" i="24"/>
  <c r="H18" i="24"/>
  <c r="G18" i="24"/>
  <c r="F18" i="24"/>
  <c r="B18" i="24"/>
  <c r="J17" i="24"/>
  <c r="H17" i="24"/>
  <c r="G17" i="24"/>
  <c r="F17" i="24"/>
  <c r="B17" i="24"/>
  <c r="J16" i="24"/>
  <c r="H16" i="24"/>
  <c r="G16" i="24"/>
  <c r="F16" i="24"/>
  <c r="B16" i="24"/>
  <c r="J15" i="24"/>
  <c r="H15" i="24"/>
  <c r="G15" i="24"/>
  <c r="F15" i="24"/>
  <c r="B15" i="24"/>
  <c r="J14" i="24"/>
  <c r="H14" i="24"/>
  <c r="G14" i="24"/>
  <c r="F14" i="24"/>
  <c r="B14" i="24"/>
  <c r="J13" i="24"/>
  <c r="H13" i="24"/>
  <c r="G13" i="24"/>
  <c r="F13" i="24"/>
  <c r="B13" i="24"/>
  <c r="J12" i="24"/>
  <c r="H12" i="24"/>
  <c r="G12" i="24"/>
  <c r="F12" i="24"/>
  <c r="B12" i="24"/>
  <c r="A12" i="24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D5" i="24"/>
  <c r="D35" i="24" s="1"/>
  <c r="K4" i="24"/>
  <c r="K34" i="24" s="1"/>
  <c r="D4" i="24"/>
  <c r="D34" i="24" s="1"/>
  <c r="L3" i="24"/>
  <c r="L33" i="24" s="1"/>
  <c r="J3" i="24"/>
  <c r="J33" i="24" s="1"/>
  <c r="B3" i="24"/>
  <c r="B33" i="24" s="1"/>
  <c r="A3" i="24"/>
  <c r="A33" i="24" s="1"/>
  <c r="A1" i="24"/>
  <c r="E33" i="21"/>
  <c r="E27" i="21"/>
  <c r="E29" i="21" s="1"/>
  <c r="E31" i="21" s="1"/>
  <c r="E25" i="21"/>
  <c r="C10" i="21"/>
  <c r="C6" i="21"/>
  <c r="C4" i="21"/>
  <c r="D4" i="20"/>
  <c r="G30" i="20"/>
  <c r="G59" i="20" s="1"/>
  <c r="I27" i="20"/>
  <c r="I56" i="20" s="1"/>
  <c r="K4" i="20"/>
  <c r="L3" i="20"/>
  <c r="J3" i="20"/>
  <c r="D5" i="20"/>
  <c r="B3" i="20"/>
  <c r="H31" i="5"/>
  <c r="J32" i="4"/>
  <c r="H33" i="5" s="1"/>
  <c r="J26" i="4"/>
  <c r="J28" i="4" s="1"/>
  <c r="G40" i="16"/>
  <c r="J24" i="4"/>
  <c r="J30" i="4"/>
  <c r="J22" i="4"/>
  <c r="D2" i="3"/>
  <c r="D3" i="3"/>
  <c r="D4" i="3"/>
  <c r="C22" i="3"/>
  <c r="C48" i="3" s="1"/>
  <c r="C71" i="3" s="1"/>
  <c r="C94" i="3" s="1"/>
  <c r="C115" i="3" s="1"/>
  <c r="C138" i="3" s="1"/>
  <c r="C160" i="3" s="1"/>
  <c r="C182" i="3" s="1"/>
  <c r="C204" i="3" s="1"/>
  <c r="C226" i="3" s="1"/>
  <c r="C248" i="3" s="1"/>
  <c r="C270" i="3" s="1"/>
  <c r="C292" i="3" s="1"/>
  <c r="C314" i="3" s="1"/>
  <c r="C336" i="3" s="1"/>
  <c r="C358" i="3" s="1"/>
  <c r="C380" i="3" s="1"/>
  <c r="C402" i="3" s="1"/>
  <c r="C424" i="3" s="1"/>
  <c r="C446" i="3" s="1"/>
  <c r="C468" i="3" s="1"/>
  <c r="C490" i="3" s="1"/>
  <c r="K3" i="3"/>
  <c r="D26" i="26"/>
  <c r="E46" i="26"/>
  <c r="B47" i="26"/>
  <c r="B48" i="26"/>
  <c r="B22" i="26"/>
  <c r="B23" i="26"/>
  <c r="D4" i="26"/>
  <c r="D3" i="26"/>
  <c r="D27" i="26" s="1"/>
  <c r="K3" i="26"/>
  <c r="J2" i="26"/>
  <c r="J26" i="26" s="1"/>
  <c r="J51" i="26" s="1"/>
  <c r="J74" i="26" s="1"/>
  <c r="J119" i="26" s="1"/>
  <c r="J141" i="26" s="1"/>
  <c r="J163" i="26" s="1"/>
  <c r="J185" i="26" s="1"/>
  <c r="J207" i="26" s="1"/>
  <c r="J229" i="26" s="1"/>
  <c r="J251" i="26" s="1"/>
  <c r="J273" i="26" s="1"/>
  <c r="J295" i="26" s="1"/>
  <c r="J317" i="26" s="1"/>
  <c r="J339" i="26" s="1"/>
  <c r="J361" i="26" s="1"/>
  <c r="J383" i="26" s="1"/>
  <c r="J405" i="26" s="1"/>
  <c r="J427" i="26" s="1"/>
  <c r="J449" i="26" s="1"/>
  <c r="J471" i="26" s="1"/>
  <c r="B491" i="26"/>
  <c r="B490" i="26"/>
  <c r="E489" i="26"/>
  <c r="L485" i="26"/>
  <c r="K485" i="26"/>
  <c r="J485" i="26"/>
  <c r="I485" i="26"/>
  <c r="H485" i="26"/>
  <c r="G485" i="26"/>
  <c r="F485" i="26"/>
  <c r="B485" i="26"/>
  <c r="A485" i="26"/>
  <c r="L484" i="26"/>
  <c r="K484" i="26"/>
  <c r="J484" i="26"/>
  <c r="I484" i="26"/>
  <c r="H484" i="26"/>
  <c r="G484" i="26"/>
  <c r="F484" i="26"/>
  <c r="B484" i="26"/>
  <c r="A484" i="26"/>
  <c r="L483" i="26"/>
  <c r="K483" i="26"/>
  <c r="J483" i="26"/>
  <c r="I483" i="26"/>
  <c r="H483" i="26"/>
  <c r="G483" i="26"/>
  <c r="F483" i="26"/>
  <c r="B483" i="26"/>
  <c r="A483" i="26"/>
  <c r="L482" i="26"/>
  <c r="K482" i="26"/>
  <c r="J482" i="26"/>
  <c r="I482" i="26"/>
  <c r="H482" i="26"/>
  <c r="G482" i="26"/>
  <c r="F482" i="26"/>
  <c r="B482" i="26"/>
  <c r="A482" i="26"/>
  <c r="L481" i="26"/>
  <c r="K481" i="26"/>
  <c r="J481" i="26"/>
  <c r="I481" i="26"/>
  <c r="H481" i="26"/>
  <c r="G481" i="26"/>
  <c r="F481" i="26"/>
  <c r="B481" i="26"/>
  <c r="A481" i="26"/>
  <c r="L480" i="26"/>
  <c r="K480" i="26"/>
  <c r="J480" i="26"/>
  <c r="I480" i="26"/>
  <c r="H480" i="26"/>
  <c r="G480" i="26"/>
  <c r="F480" i="26"/>
  <c r="B480" i="26"/>
  <c r="A480" i="26"/>
  <c r="L479" i="26"/>
  <c r="K479" i="26"/>
  <c r="J479" i="26"/>
  <c r="I479" i="26"/>
  <c r="H479" i="26"/>
  <c r="G479" i="26"/>
  <c r="F479" i="26"/>
  <c r="B479" i="26"/>
  <c r="A479" i="26"/>
  <c r="L478" i="26"/>
  <c r="K478" i="26"/>
  <c r="J478" i="26"/>
  <c r="I478" i="26"/>
  <c r="H478" i="26"/>
  <c r="G478" i="26"/>
  <c r="F478" i="26"/>
  <c r="B478" i="26"/>
  <c r="A478" i="26"/>
  <c r="L477" i="26"/>
  <c r="K477" i="26"/>
  <c r="J477" i="26"/>
  <c r="I477" i="26"/>
  <c r="H477" i="26"/>
  <c r="G477" i="26"/>
  <c r="F477" i="26"/>
  <c r="B477" i="26"/>
  <c r="A477" i="26"/>
  <c r="L476" i="26"/>
  <c r="K476" i="26"/>
  <c r="J476" i="26"/>
  <c r="I476" i="26"/>
  <c r="H476" i="26"/>
  <c r="G476" i="26"/>
  <c r="F476" i="26"/>
  <c r="B476" i="26"/>
  <c r="A476" i="26"/>
  <c r="B469" i="26"/>
  <c r="B468" i="26"/>
  <c r="E467" i="26"/>
  <c r="L463" i="26"/>
  <c r="K463" i="26"/>
  <c r="J463" i="26"/>
  <c r="I463" i="26"/>
  <c r="H463" i="26"/>
  <c r="G463" i="26"/>
  <c r="F463" i="26"/>
  <c r="B463" i="26"/>
  <c r="A463" i="26"/>
  <c r="L462" i="26"/>
  <c r="K462" i="26"/>
  <c r="J462" i="26"/>
  <c r="I462" i="26"/>
  <c r="H462" i="26"/>
  <c r="G462" i="26"/>
  <c r="F462" i="26"/>
  <c r="B462" i="26"/>
  <c r="A462" i="26"/>
  <c r="L461" i="26"/>
  <c r="K461" i="26"/>
  <c r="J461" i="26"/>
  <c r="I461" i="26"/>
  <c r="H461" i="26"/>
  <c r="G461" i="26"/>
  <c r="F461" i="26"/>
  <c r="B461" i="26"/>
  <c r="A461" i="26"/>
  <c r="L460" i="26"/>
  <c r="K460" i="26"/>
  <c r="J460" i="26"/>
  <c r="I460" i="26"/>
  <c r="H460" i="26"/>
  <c r="G460" i="26"/>
  <c r="F460" i="26"/>
  <c r="B460" i="26"/>
  <c r="A460" i="26"/>
  <c r="L459" i="26"/>
  <c r="K459" i="26"/>
  <c r="J459" i="26"/>
  <c r="I459" i="26"/>
  <c r="H459" i="26"/>
  <c r="G459" i="26"/>
  <c r="F459" i="26"/>
  <c r="B459" i="26"/>
  <c r="A459" i="26"/>
  <c r="L458" i="26"/>
  <c r="K458" i="26"/>
  <c r="J458" i="26"/>
  <c r="I458" i="26"/>
  <c r="H458" i="26"/>
  <c r="G458" i="26"/>
  <c r="F458" i="26"/>
  <c r="B458" i="26"/>
  <c r="A458" i="26"/>
  <c r="L457" i="26"/>
  <c r="K457" i="26"/>
  <c r="J457" i="26"/>
  <c r="I457" i="26"/>
  <c r="H457" i="26"/>
  <c r="G457" i="26"/>
  <c r="F457" i="26"/>
  <c r="B457" i="26"/>
  <c r="A457" i="26"/>
  <c r="L456" i="26"/>
  <c r="K456" i="26"/>
  <c r="J456" i="26"/>
  <c r="I456" i="26"/>
  <c r="H456" i="26"/>
  <c r="G456" i="26"/>
  <c r="F456" i="26"/>
  <c r="B456" i="26"/>
  <c r="A456" i="26"/>
  <c r="L455" i="26"/>
  <c r="K455" i="26"/>
  <c r="J455" i="26"/>
  <c r="I455" i="26"/>
  <c r="H455" i="26"/>
  <c r="G455" i="26"/>
  <c r="F455" i="26"/>
  <c r="B455" i="26"/>
  <c r="A455" i="26"/>
  <c r="L454" i="26"/>
  <c r="K454" i="26"/>
  <c r="J454" i="26"/>
  <c r="I454" i="26"/>
  <c r="H454" i="26"/>
  <c r="G454" i="26"/>
  <c r="F454" i="26"/>
  <c r="B454" i="26"/>
  <c r="A454" i="26"/>
  <c r="B447" i="26"/>
  <c r="B446" i="26"/>
  <c r="E445" i="26"/>
  <c r="L441" i="26"/>
  <c r="K441" i="26"/>
  <c r="J441" i="26"/>
  <c r="I441" i="26"/>
  <c r="H441" i="26"/>
  <c r="G441" i="26"/>
  <c r="F441" i="26"/>
  <c r="B441" i="26"/>
  <c r="A441" i="26"/>
  <c r="L440" i="26"/>
  <c r="K440" i="26"/>
  <c r="J440" i="26"/>
  <c r="I440" i="26"/>
  <c r="H440" i="26"/>
  <c r="G440" i="26"/>
  <c r="F440" i="26"/>
  <c r="B440" i="26"/>
  <c r="A440" i="26"/>
  <c r="L439" i="26"/>
  <c r="K439" i="26"/>
  <c r="J439" i="26"/>
  <c r="I439" i="26"/>
  <c r="H439" i="26"/>
  <c r="G439" i="26"/>
  <c r="F439" i="26"/>
  <c r="B439" i="26"/>
  <c r="A439" i="26"/>
  <c r="L438" i="26"/>
  <c r="K438" i="26"/>
  <c r="J438" i="26"/>
  <c r="I438" i="26"/>
  <c r="H438" i="26"/>
  <c r="G438" i="26"/>
  <c r="F438" i="26"/>
  <c r="B438" i="26"/>
  <c r="A438" i="26"/>
  <c r="L437" i="26"/>
  <c r="K437" i="26"/>
  <c r="J437" i="26"/>
  <c r="I437" i="26"/>
  <c r="H437" i="26"/>
  <c r="G437" i="26"/>
  <c r="F437" i="26"/>
  <c r="B437" i="26"/>
  <c r="A437" i="26"/>
  <c r="L436" i="26"/>
  <c r="K436" i="26"/>
  <c r="J436" i="26"/>
  <c r="I436" i="26"/>
  <c r="H436" i="26"/>
  <c r="G436" i="26"/>
  <c r="F436" i="26"/>
  <c r="B436" i="26"/>
  <c r="A436" i="26"/>
  <c r="L435" i="26"/>
  <c r="K435" i="26"/>
  <c r="J435" i="26"/>
  <c r="I435" i="26"/>
  <c r="H435" i="26"/>
  <c r="G435" i="26"/>
  <c r="F435" i="26"/>
  <c r="B435" i="26"/>
  <c r="A435" i="26"/>
  <c r="L434" i="26"/>
  <c r="K434" i="26"/>
  <c r="J434" i="26"/>
  <c r="I434" i="26"/>
  <c r="H434" i="26"/>
  <c r="G434" i="26"/>
  <c r="F434" i="26"/>
  <c r="B434" i="26"/>
  <c r="A434" i="26"/>
  <c r="L433" i="26"/>
  <c r="K433" i="26"/>
  <c r="J433" i="26"/>
  <c r="I433" i="26"/>
  <c r="H433" i="26"/>
  <c r="G433" i="26"/>
  <c r="F433" i="26"/>
  <c r="B433" i="26"/>
  <c r="A433" i="26"/>
  <c r="L432" i="26"/>
  <c r="K432" i="26"/>
  <c r="J432" i="26"/>
  <c r="I432" i="26"/>
  <c r="H432" i="26"/>
  <c r="G432" i="26"/>
  <c r="F432" i="26"/>
  <c r="B432" i="26"/>
  <c r="A432" i="26"/>
  <c r="B425" i="26"/>
  <c r="B424" i="26"/>
  <c r="E423" i="26"/>
  <c r="L419" i="26"/>
  <c r="K419" i="26"/>
  <c r="J419" i="26"/>
  <c r="I419" i="26"/>
  <c r="H419" i="26"/>
  <c r="G419" i="26"/>
  <c r="F419" i="26"/>
  <c r="B419" i="26"/>
  <c r="A419" i="26"/>
  <c r="L418" i="26"/>
  <c r="K418" i="26"/>
  <c r="J418" i="26"/>
  <c r="I418" i="26"/>
  <c r="H418" i="26"/>
  <c r="G418" i="26"/>
  <c r="F418" i="26"/>
  <c r="B418" i="26"/>
  <c r="A418" i="26"/>
  <c r="L417" i="26"/>
  <c r="K417" i="26"/>
  <c r="J417" i="26"/>
  <c r="I417" i="26"/>
  <c r="H417" i="26"/>
  <c r="G417" i="26"/>
  <c r="F417" i="26"/>
  <c r="B417" i="26"/>
  <c r="A417" i="26"/>
  <c r="L416" i="26"/>
  <c r="K416" i="26"/>
  <c r="J416" i="26"/>
  <c r="I416" i="26"/>
  <c r="H416" i="26"/>
  <c r="G416" i="26"/>
  <c r="F416" i="26"/>
  <c r="B416" i="26"/>
  <c r="A416" i="26"/>
  <c r="L415" i="26"/>
  <c r="K415" i="26"/>
  <c r="J415" i="26"/>
  <c r="I415" i="26"/>
  <c r="H415" i="26"/>
  <c r="G415" i="26"/>
  <c r="F415" i="26"/>
  <c r="B415" i="26"/>
  <c r="A415" i="26"/>
  <c r="L414" i="26"/>
  <c r="K414" i="26"/>
  <c r="J414" i="26"/>
  <c r="I414" i="26"/>
  <c r="H414" i="26"/>
  <c r="G414" i="26"/>
  <c r="F414" i="26"/>
  <c r="B414" i="26"/>
  <c r="A414" i="26"/>
  <c r="L413" i="26"/>
  <c r="K413" i="26"/>
  <c r="J413" i="26"/>
  <c r="I413" i="26"/>
  <c r="H413" i="26"/>
  <c r="G413" i="26"/>
  <c r="F413" i="26"/>
  <c r="B413" i="26"/>
  <c r="A413" i="26"/>
  <c r="L412" i="26"/>
  <c r="K412" i="26"/>
  <c r="J412" i="26"/>
  <c r="I412" i="26"/>
  <c r="H412" i="26"/>
  <c r="G412" i="26"/>
  <c r="F412" i="26"/>
  <c r="B412" i="26"/>
  <c r="A412" i="26"/>
  <c r="L411" i="26"/>
  <c r="K411" i="26"/>
  <c r="J411" i="26"/>
  <c r="I411" i="26"/>
  <c r="H411" i="26"/>
  <c r="G411" i="26"/>
  <c r="F411" i="26"/>
  <c r="B411" i="26"/>
  <c r="A411" i="26"/>
  <c r="L410" i="26"/>
  <c r="K410" i="26"/>
  <c r="J410" i="26"/>
  <c r="I410" i="26"/>
  <c r="H410" i="26"/>
  <c r="G410" i="26"/>
  <c r="F410" i="26"/>
  <c r="B410" i="26"/>
  <c r="A410" i="26"/>
  <c r="B403" i="26"/>
  <c r="B402" i="26"/>
  <c r="E401" i="26"/>
  <c r="L397" i="26"/>
  <c r="K397" i="26"/>
  <c r="J397" i="26"/>
  <c r="I397" i="26"/>
  <c r="H397" i="26"/>
  <c r="G397" i="26"/>
  <c r="F397" i="26"/>
  <c r="B397" i="26"/>
  <c r="A397" i="26"/>
  <c r="L396" i="26"/>
  <c r="K396" i="26"/>
  <c r="J396" i="26"/>
  <c r="I396" i="26"/>
  <c r="H396" i="26"/>
  <c r="G396" i="26"/>
  <c r="F396" i="26"/>
  <c r="B396" i="26"/>
  <c r="A396" i="26"/>
  <c r="L395" i="26"/>
  <c r="K395" i="26"/>
  <c r="J395" i="26"/>
  <c r="I395" i="26"/>
  <c r="H395" i="26"/>
  <c r="G395" i="26"/>
  <c r="F395" i="26"/>
  <c r="B395" i="26"/>
  <c r="A395" i="26"/>
  <c r="L394" i="26"/>
  <c r="K394" i="26"/>
  <c r="J394" i="26"/>
  <c r="I394" i="26"/>
  <c r="H394" i="26"/>
  <c r="G394" i="26"/>
  <c r="F394" i="26"/>
  <c r="B394" i="26"/>
  <c r="A394" i="26"/>
  <c r="L393" i="26"/>
  <c r="K393" i="26"/>
  <c r="J393" i="26"/>
  <c r="I393" i="26"/>
  <c r="H393" i="26"/>
  <c r="G393" i="26"/>
  <c r="F393" i="26"/>
  <c r="B393" i="26"/>
  <c r="A393" i="26"/>
  <c r="L392" i="26"/>
  <c r="K392" i="26"/>
  <c r="J392" i="26"/>
  <c r="I392" i="26"/>
  <c r="H392" i="26"/>
  <c r="G392" i="26"/>
  <c r="F392" i="26"/>
  <c r="B392" i="26"/>
  <c r="A392" i="26"/>
  <c r="L391" i="26"/>
  <c r="K391" i="26"/>
  <c r="J391" i="26"/>
  <c r="I391" i="26"/>
  <c r="H391" i="26"/>
  <c r="G391" i="26"/>
  <c r="F391" i="26"/>
  <c r="B391" i="26"/>
  <c r="A391" i="26"/>
  <c r="L390" i="26"/>
  <c r="K390" i="26"/>
  <c r="J390" i="26"/>
  <c r="I390" i="26"/>
  <c r="H390" i="26"/>
  <c r="G390" i="26"/>
  <c r="F390" i="26"/>
  <c r="B390" i="26"/>
  <c r="A390" i="26"/>
  <c r="L389" i="26"/>
  <c r="K389" i="26"/>
  <c r="J389" i="26"/>
  <c r="I389" i="26"/>
  <c r="H389" i="26"/>
  <c r="G389" i="26"/>
  <c r="F389" i="26"/>
  <c r="B389" i="26"/>
  <c r="A389" i="26"/>
  <c r="L388" i="26"/>
  <c r="K388" i="26"/>
  <c r="J388" i="26"/>
  <c r="I388" i="26"/>
  <c r="H388" i="26"/>
  <c r="G388" i="26"/>
  <c r="F388" i="26"/>
  <c r="B388" i="26"/>
  <c r="A388" i="26"/>
  <c r="B381" i="26"/>
  <c r="B380" i="26"/>
  <c r="E379" i="26"/>
  <c r="L375" i="26"/>
  <c r="K375" i="26"/>
  <c r="J375" i="26"/>
  <c r="I375" i="26"/>
  <c r="H375" i="26"/>
  <c r="G375" i="26"/>
  <c r="F375" i="26"/>
  <c r="B375" i="26"/>
  <c r="A375" i="26"/>
  <c r="L374" i="26"/>
  <c r="K374" i="26"/>
  <c r="J374" i="26"/>
  <c r="I374" i="26"/>
  <c r="H374" i="26"/>
  <c r="G374" i="26"/>
  <c r="F374" i="26"/>
  <c r="B374" i="26"/>
  <c r="A374" i="26"/>
  <c r="L373" i="26"/>
  <c r="K373" i="26"/>
  <c r="J373" i="26"/>
  <c r="I373" i="26"/>
  <c r="H373" i="26"/>
  <c r="G373" i="26"/>
  <c r="F373" i="26"/>
  <c r="B373" i="26"/>
  <c r="A373" i="26"/>
  <c r="L372" i="26"/>
  <c r="K372" i="26"/>
  <c r="J372" i="26"/>
  <c r="I372" i="26"/>
  <c r="H372" i="26"/>
  <c r="G372" i="26"/>
  <c r="F372" i="26"/>
  <c r="B372" i="26"/>
  <c r="A372" i="26"/>
  <c r="L371" i="26"/>
  <c r="K371" i="26"/>
  <c r="J371" i="26"/>
  <c r="I371" i="26"/>
  <c r="H371" i="26"/>
  <c r="G371" i="26"/>
  <c r="F371" i="26"/>
  <c r="B371" i="26"/>
  <c r="A371" i="26"/>
  <c r="L370" i="26"/>
  <c r="K370" i="26"/>
  <c r="J370" i="26"/>
  <c r="I370" i="26"/>
  <c r="H370" i="26"/>
  <c r="G370" i="26"/>
  <c r="F370" i="26"/>
  <c r="B370" i="26"/>
  <c r="A370" i="26"/>
  <c r="L369" i="26"/>
  <c r="K369" i="26"/>
  <c r="J369" i="26"/>
  <c r="I369" i="26"/>
  <c r="H369" i="26"/>
  <c r="G369" i="26"/>
  <c r="F369" i="26"/>
  <c r="B369" i="26"/>
  <c r="A369" i="26"/>
  <c r="L368" i="26"/>
  <c r="K368" i="26"/>
  <c r="J368" i="26"/>
  <c r="I368" i="26"/>
  <c r="H368" i="26"/>
  <c r="G368" i="26"/>
  <c r="F368" i="26"/>
  <c r="B368" i="26"/>
  <c r="A368" i="26"/>
  <c r="L367" i="26"/>
  <c r="K367" i="26"/>
  <c r="J367" i="26"/>
  <c r="I367" i="26"/>
  <c r="H367" i="26"/>
  <c r="G367" i="26"/>
  <c r="F367" i="26"/>
  <c r="B367" i="26"/>
  <c r="A367" i="26"/>
  <c r="L366" i="26"/>
  <c r="K366" i="26"/>
  <c r="J366" i="26"/>
  <c r="I366" i="26"/>
  <c r="H366" i="26"/>
  <c r="G366" i="26"/>
  <c r="F366" i="26"/>
  <c r="B366" i="26"/>
  <c r="A366" i="26"/>
  <c r="B359" i="26"/>
  <c r="B358" i="26"/>
  <c r="E357" i="26"/>
  <c r="L353" i="26"/>
  <c r="K353" i="26"/>
  <c r="J353" i="26"/>
  <c r="I353" i="26"/>
  <c r="H353" i="26"/>
  <c r="G353" i="26"/>
  <c r="F353" i="26"/>
  <c r="B353" i="26"/>
  <c r="A353" i="26"/>
  <c r="L352" i="26"/>
  <c r="K352" i="26"/>
  <c r="J352" i="26"/>
  <c r="I352" i="26"/>
  <c r="H352" i="26"/>
  <c r="G352" i="26"/>
  <c r="F352" i="26"/>
  <c r="B352" i="26"/>
  <c r="A352" i="26"/>
  <c r="L351" i="26"/>
  <c r="K351" i="26"/>
  <c r="J351" i="26"/>
  <c r="I351" i="26"/>
  <c r="H351" i="26"/>
  <c r="G351" i="26"/>
  <c r="F351" i="26"/>
  <c r="B351" i="26"/>
  <c r="A351" i="26"/>
  <c r="L350" i="26"/>
  <c r="K350" i="26"/>
  <c r="J350" i="26"/>
  <c r="I350" i="26"/>
  <c r="H350" i="26"/>
  <c r="G350" i="26"/>
  <c r="F350" i="26"/>
  <c r="B350" i="26"/>
  <c r="A350" i="26"/>
  <c r="L349" i="26"/>
  <c r="K349" i="26"/>
  <c r="J349" i="26"/>
  <c r="I349" i="26"/>
  <c r="H349" i="26"/>
  <c r="G349" i="26"/>
  <c r="F349" i="26"/>
  <c r="B349" i="26"/>
  <c r="A349" i="26"/>
  <c r="L348" i="26"/>
  <c r="K348" i="26"/>
  <c r="J348" i="26"/>
  <c r="I348" i="26"/>
  <c r="H348" i="26"/>
  <c r="G348" i="26"/>
  <c r="F348" i="26"/>
  <c r="B348" i="26"/>
  <c r="A348" i="26"/>
  <c r="L347" i="26"/>
  <c r="K347" i="26"/>
  <c r="J347" i="26"/>
  <c r="I347" i="26"/>
  <c r="H347" i="26"/>
  <c r="G347" i="26"/>
  <c r="F347" i="26"/>
  <c r="B347" i="26"/>
  <c r="A347" i="26"/>
  <c r="L346" i="26"/>
  <c r="K346" i="26"/>
  <c r="J346" i="26"/>
  <c r="I346" i="26"/>
  <c r="H346" i="26"/>
  <c r="G346" i="26"/>
  <c r="F346" i="26"/>
  <c r="B346" i="26"/>
  <c r="A346" i="26"/>
  <c r="L345" i="26"/>
  <c r="K345" i="26"/>
  <c r="J345" i="26"/>
  <c r="I345" i="26"/>
  <c r="H345" i="26"/>
  <c r="G345" i="26"/>
  <c r="F345" i="26"/>
  <c r="B345" i="26"/>
  <c r="A345" i="26"/>
  <c r="L344" i="26"/>
  <c r="K344" i="26"/>
  <c r="J344" i="26"/>
  <c r="I344" i="26"/>
  <c r="H344" i="26"/>
  <c r="G344" i="26"/>
  <c r="F344" i="26"/>
  <c r="B344" i="26"/>
  <c r="A344" i="26"/>
  <c r="B337" i="26"/>
  <c r="B336" i="26"/>
  <c r="E335" i="26"/>
  <c r="L331" i="26"/>
  <c r="K331" i="26"/>
  <c r="J331" i="26"/>
  <c r="I331" i="26"/>
  <c r="H331" i="26"/>
  <c r="G331" i="26"/>
  <c r="F331" i="26"/>
  <c r="B331" i="26"/>
  <c r="A331" i="26"/>
  <c r="L330" i="26"/>
  <c r="K330" i="26"/>
  <c r="J330" i="26"/>
  <c r="I330" i="26"/>
  <c r="H330" i="26"/>
  <c r="G330" i="26"/>
  <c r="F330" i="26"/>
  <c r="B330" i="26"/>
  <c r="A330" i="26"/>
  <c r="L329" i="26"/>
  <c r="K329" i="26"/>
  <c r="J329" i="26"/>
  <c r="I329" i="26"/>
  <c r="H329" i="26"/>
  <c r="G329" i="26"/>
  <c r="F329" i="26"/>
  <c r="B329" i="26"/>
  <c r="A329" i="26"/>
  <c r="L328" i="26"/>
  <c r="K328" i="26"/>
  <c r="J328" i="26"/>
  <c r="I328" i="26"/>
  <c r="H328" i="26"/>
  <c r="G328" i="26"/>
  <c r="F328" i="26"/>
  <c r="B328" i="26"/>
  <c r="A328" i="26"/>
  <c r="L327" i="26"/>
  <c r="K327" i="26"/>
  <c r="J327" i="26"/>
  <c r="I327" i="26"/>
  <c r="H327" i="26"/>
  <c r="G327" i="26"/>
  <c r="F327" i="26"/>
  <c r="B327" i="26"/>
  <c r="A327" i="26"/>
  <c r="L326" i="26"/>
  <c r="K326" i="26"/>
  <c r="J326" i="26"/>
  <c r="I326" i="26"/>
  <c r="H326" i="26"/>
  <c r="G326" i="26"/>
  <c r="F326" i="26"/>
  <c r="B326" i="26"/>
  <c r="A326" i="26"/>
  <c r="L325" i="26"/>
  <c r="K325" i="26"/>
  <c r="J325" i="26"/>
  <c r="I325" i="26"/>
  <c r="H325" i="26"/>
  <c r="G325" i="26"/>
  <c r="F325" i="26"/>
  <c r="B325" i="26"/>
  <c r="A325" i="26"/>
  <c r="L324" i="26"/>
  <c r="K324" i="26"/>
  <c r="J324" i="26"/>
  <c r="I324" i="26"/>
  <c r="H324" i="26"/>
  <c r="G324" i="26"/>
  <c r="F324" i="26"/>
  <c r="B324" i="26"/>
  <c r="A324" i="26"/>
  <c r="L323" i="26"/>
  <c r="K323" i="26"/>
  <c r="J323" i="26"/>
  <c r="I323" i="26"/>
  <c r="H323" i="26"/>
  <c r="G323" i="26"/>
  <c r="F323" i="26"/>
  <c r="B323" i="26"/>
  <c r="A323" i="26"/>
  <c r="L322" i="26"/>
  <c r="K322" i="26"/>
  <c r="J322" i="26"/>
  <c r="I322" i="26"/>
  <c r="H322" i="26"/>
  <c r="G322" i="26"/>
  <c r="F322" i="26"/>
  <c r="B322" i="26"/>
  <c r="A322" i="26"/>
  <c r="B315" i="26"/>
  <c r="B314" i="26"/>
  <c r="E313" i="26"/>
  <c r="L309" i="26"/>
  <c r="K309" i="26"/>
  <c r="J309" i="26"/>
  <c r="I309" i="26"/>
  <c r="H309" i="26"/>
  <c r="G309" i="26"/>
  <c r="F309" i="26"/>
  <c r="B309" i="26"/>
  <c r="A309" i="26"/>
  <c r="L308" i="26"/>
  <c r="K308" i="26"/>
  <c r="J308" i="26"/>
  <c r="I308" i="26"/>
  <c r="H308" i="26"/>
  <c r="G308" i="26"/>
  <c r="F308" i="26"/>
  <c r="B308" i="26"/>
  <c r="A308" i="26"/>
  <c r="L307" i="26"/>
  <c r="K307" i="26"/>
  <c r="J307" i="26"/>
  <c r="I307" i="26"/>
  <c r="H307" i="26"/>
  <c r="G307" i="26"/>
  <c r="F307" i="26"/>
  <c r="B307" i="26"/>
  <c r="A307" i="26"/>
  <c r="L306" i="26"/>
  <c r="K306" i="26"/>
  <c r="J306" i="26"/>
  <c r="I306" i="26"/>
  <c r="H306" i="26"/>
  <c r="G306" i="26"/>
  <c r="F306" i="26"/>
  <c r="B306" i="26"/>
  <c r="A306" i="26"/>
  <c r="L305" i="26"/>
  <c r="K305" i="26"/>
  <c r="J305" i="26"/>
  <c r="I305" i="26"/>
  <c r="H305" i="26"/>
  <c r="G305" i="26"/>
  <c r="F305" i="26"/>
  <c r="B305" i="26"/>
  <c r="A305" i="26"/>
  <c r="L304" i="26"/>
  <c r="K304" i="26"/>
  <c r="J304" i="26"/>
  <c r="I304" i="26"/>
  <c r="H304" i="26"/>
  <c r="G304" i="26"/>
  <c r="F304" i="26"/>
  <c r="B304" i="26"/>
  <c r="A304" i="26"/>
  <c r="L303" i="26"/>
  <c r="K303" i="26"/>
  <c r="J303" i="26"/>
  <c r="I303" i="26"/>
  <c r="H303" i="26"/>
  <c r="G303" i="26"/>
  <c r="F303" i="26"/>
  <c r="B303" i="26"/>
  <c r="A303" i="26"/>
  <c r="L302" i="26"/>
  <c r="K302" i="26"/>
  <c r="J302" i="26"/>
  <c r="I302" i="26"/>
  <c r="H302" i="26"/>
  <c r="G302" i="26"/>
  <c r="F302" i="26"/>
  <c r="B302" i="26"/>
  <c r="A302" i="26"/>
  <c r="L301" i="26"/>
  <c r="K301" i="26"/>
  <c r="J301" i="26"/>
  <c r="I301" i="26"/>
  <c r="H301" i="26"/>
  <c r="G301" i="26"/>
  <c r="F301" i="26"/>
  <c r="B301" i="26"/>
  <c r="A301" i="26"/>
  <c r="L300" i="26"/>
  <c r="K300" i="26"/>
  <c r="J300" i="26"/>
  <c r="I300" i="26"/>
  <c r="H300" i="26"/>
  <c r="G300" i="26"/>
  <c r="F300" i="26"/>
  <c r="B300" i="26"/>
  <c r="A300" i="26"/>
  <c r="B293" i="26"/>
  <c r="B292" i="26"/>
  <c r="E291" i="26"/>
  <c r="M287" i="26"/>
  <c r="L287" i="26"/>
  <c r="K287" i="26"/>
  <c r="J287" i="26"/>
  <c r="I287" i="26"/>
  <c r="H287" i="26"/>
  <c r="G287" i="26"/>
  <c r="F287" i="26"/>
  <c r="B287" i="26"/>
  <c r="A287" i="26"/>
  <c r="M286" i="26"/>
  <c r="L286" i="26"/>
  <c r="K286" i="26"/>
  <c r="J286" i="26"/>
  <c r="I286" i="26"/>
  <c r="H286" i="26"/>
  <c r="G286" i="26"/>
  <c r="F286" i="26"/>
  <c r="B286" i="26"/>
  <c r="A286" i="26"/>
  <c r="M285" i="26"/>
  <c r="L285" i="26"/>
  <c r="K285" i="26"/>
  <c r="J285" i="26"/>
  <c r="I285" i="26"/>
  <c r="H285" i="26"/>
  <c r="G285" i="26"/>
  <c r="F285" i="26"/>
  <c r="B285" i="26"/>
  <c r="A285" i="26"/>
  <c r="M284" i="26"/>
  <c r="L284" i="26"/>
  <c r="K284" i="26"/>
  <c r="J284" i="26"/>
  <c r="I284" i="26"/>
  <c r="H284" i="26"/>
  <c r="G284" i="26"/>
  <c r="F284" i="26"/>
  <c r="B284" i="26"/>
  <c r="A284" i="26"/>
  <c r="M283" i="26"/>
  <c r="L283" i="26"/>
  <c r="K283" i="26"/>
  <c r="J283" i="26"/>
  <c r="I283" i="26"/>
  <c r="H283" i="26"/>
  <c r="G283" i="26"/>
  <c r="F283" i="26"/>
  <c r="B283" i="26"/>
  <c r="A283" i="26"/>
  <c r="M282" i="26"/>
  <c r="L282" i="26"/>
  <c r="K282" i="26"/>
  <c r="J282" i="26"/>
  <c r="I282" i="26"/>
  <c r="H282" i="26"/>
  <c r="G282" i="26"/>
  <c r="F282" i="26"/>
  <c r="B282" i="26"/>
  <c r="A282" i="26"/>
  <c r="M281" i="26"/>
  <c r="L281" i="26"/>
  <c r="K281" i="26"/>
  <c r="J281" i="26"/>
  <c r="I281" i="26"/>
  <c r="H281" i="26"/>
  <c r="G281" i="26"/>
  <c r="F281" i="26"/>
  <c r="B281" i="26"/>
  <c r="A281" i="26"/>
  <c r="M280" i="26"/>
  <c r="L280" i="26"/>
  <c r="K280" i="26"/>
  <c r="J280" i="26"/>
  <c r="I280" i="26"/>
  <c r="H280" i="26"/>
  <c r="G280" i="26"/>
  <c r="F280" i="26"/>
  <c r="B280" i="26"/>
  <c r="A280" i="26"/>
  <c r="M279" i="26"/>
  <c r="L279" i="26"/>
  <c r="K279" i="26"/>
  <c r="J279" i="26"/>
  <c r="I279" i="26"/>
  <c r="H279" i="26"/>
  <c r="G279" i="26"/>
  <c r="F279" i="26"/>
  <c r="B279" i="26"/>
  <c r="A279" i="26"/>
  <c r="M278" i="26"/>
  <c r="L278" i="26"/>
  <c r="K278" i="26"/>
  <c r="J278" i="26"/>
  <c r="I278" i="26"/>
  <c r="H278" i="26"/>
  <c r="G278" i="26"/>
  <c r="F278" i="26"/>
  <c r="B278" i="26"/>
  <c r="A278" i="26"/>
  <c r="B271" i="26"/>
  <c r="B270" i="26"/>
  <c r="E269" i="26"/>
  <c r="L265" i="26"/>
  <c r="K265" i="26"/>
  <c r="J265" i="26"/>
  <c r="I265" i="26"/>
  <c r="H265" i="26"/>
  <c r="G265" i="26"/>
  <c r="F265" i="26"/>
  <c r="B265" i="26"/>
  <c r="A265" i="26"/>
  <c r="L264" i="26"/>
  <c r="K264" i="26"/>
  <c r="J264" i="26"/>
  <c r="I264" i="26"/>
  <c r="H264" i="26"/>
  <c r="G264" i="26"/>
  <c r="F264" i="26"/>
  <c r="B264" i="26"/>
  <c r="A264" i="26"/>
  <c r="L263" i="26"/>
  <c r="K263" i="26"/>
  <c r="J263" i="26"/>
  <c r="I263" i="26"/>
  <c r="H263" i="26"/>
  <c r="G263" i="26"/>
  <c r="F263" i="26"/>
  <c r="B263" i="26"/>
  <c r="A263" i="26"/>
  <c r="L262" i="26"/>
  <c r="K262" i="26"/>
  <c r="J262" i="26"/>
  <c r="I262" i="26"/>
  <c r="H262" i="26"/>
  <c r="G262" i="26"/>
  <c r="F262" i="26"/>
  <c r="B262" i="26"/>
  <c r="A262" i="26"/>
  <c r="L261" i="26"/>
  <c r="K261" i="26"/>
  <c r="J261" i="26"/>
  <c r="I261" i="26"/>
  <c r="H261" i="26"/>
  <c r="G261" i="26"/>
  <c r="F261" i="26"/>
  <c r="B261" i="26"/>
  <c r="A261" i="26"/>
  <c r="L260" i="26"/>
  <c r="K260" i="26"/>
  <c r="J260" i="26"/>
  <c r="I260" i="26"/>
  <c r="H260" i="26"/>
  <c r="G260" i="26"/>
  <c r="F260" i="26"/>
  <c r="B260" i="26"/>
  <c r="A260" i="26"/>
  <c r="L259" i="26"/>
  <c r="K259" i="26"/>
  <c r="J259" i="26"/>
  <c r="I259" i="26"/>
  <c r="H259" i="26"/>
  <c r="G259" i="26"/>
  <c r="F259" i="26"/>
  <c r="B259" i="26"/>
  <c r="A259" i="26"/>
  <c r="L258" i="26"/>
  <c r="K258" i="26"/>
  <c r="J258" i="26"/>
  <c r="I258" i="26"/>
  <c r="H258" i="26"/>
  <c r="G258" i="26"/>
  <c r="F258" i="26"/>
  <c r="B258" i="26"/>
  <c r="A258" i="26"/>
  <c r="L257" i="26"/>
  <c r="K257" i="26"/>
  <c r="J257" i="26"/>
  <c r="I257" i="26"/>
  <c r="H257" i="26"/>
  <c r="G257" i="26"/>
  <c r="F257" i="26"/>
  <c r="B257" i="26"/>
  <c r="A257" i="26"/>
  <c r="L256" i="26"/>
  <c r="K256" i="26"/>
  <c r="J256" i="26"/>
  <c r="I256" i="26"/>
  <c r="H256" i="26"/>
  <c r="G256" i="26"/>
  <c r="F256" i="26"/>
  <c r="B256" i="26"/>
  <c r="A256" i="26"/>
  <c r="B249" i="26"/>
  <c r="B248" i="26"/>
  <c r="E247" i="26"/>
  <c r="L243" i="26"/>
  <c r="K243" i="26"/>
  <c r="J243" i="26"/>
  <c r="I243" i="26"/>
  <c r="H243" i="26"/>
  <c r="G243" i="26"/>
  <c r="F243" i="26"/>
  <c r="B243" i="26"/>
  <c r="A243" i="26"/>
  <c r="L242" i="26"/>
  <c r="K242" i="26"/>
  <c r="J242" i="26"/>
  <c r="I242" i="26"/>
  <c r="H242" i="26"/>
  <c r="G242" i="26"/>
  <c r="F242" i="26"/>
  <c r="B242" i="26"/>
  <c r="A242" i="26"/>
  <c r="L241" i="26"/>
  <c r="K241" i="26"/>
  <c r="J241" i="26"/>
  <c r="I241" i="26"/>
  <c r="H241" i="26"/>
  <c r="G241" i="26"/>
  <c r="F241" i="26"/>
  <c r="B241" i="26"/>
  <c r="A241" i="26"/>
  <c r="L240" i="26"/>
  <c r="K240" i="26"/>
  <c r="J240" i="26"/>
  <c r="I240" i="26"/>
  <c r="H240" i="26"/>
  <c r="G240" i="26"/>
  <c r="F240" i="26"/>
  <c r="B240" i="26"/>
  <c r="A240" i="26"/>
  <c r="L239" i="26"/>
  <c r="K239" i="26"/>
  <c r="J239" i="26"/>
  <c r="I239" i="26"/>
  <c r="H239" i="26"/>
  <c r="G239" i="26"/>
  <c r="F239" i="26"/>
  <c r="B239" i="26"/>
  <c r="A239" i="26"/>
  <c r="L238" i="26"/>
  <c r="K238" i="26"/>
  <c r="J238" i="26"/>
  <c r="I238" i="26"/>
  <c r="H238" i="26"/>
  <c r="G238" i="26"/>
  <c r="F238" i="26"/>
  <c r="B238" i="26"/>
  <c r="A238" i="26"/>
  <c r="L237" i="26"/>
  <c r="K237" i="26"/>
  <c r="J237" i="26"/>
  <c r="I237" i="26"/>
  <c r="H237" i="26"/>
  <c r="G237" i="26"/>
  <c r="F237" i="26"/>
  <c r="B237" i="26"/>
  <c r="A237" i="26"/>
  <c r="L236" i="26"/>
  <c r="K236" i="26"/>
  <c r="J236" i="26"/>
  <c r="I236" i="26"/>
  <c r="H236" i="26"/>
  <c r="G236" i="26"/>
  <c r="F236" i="26"/>
  <c r="B236" i="26"/>
  <c r="A236" i="26"/>
  <c r="L235" i="26"/>
  <c r="K235" i="26"/>
  <c r="J235" i="26"/>
  <c r="I235" i="26"/>
  <c r="H235" i="26"/>
  <c r="G235" i="26"/>
  <c r="F235" i="26"/>
  <c r="B235" i="26"/>
  <c r="A235" i="26"/>
  <c r="L234" i="26"/>
  <c r="K234" i="26"/>
  <c r="J234" i="26"/>
  <c r="I234" i="26"/>
  <c r="H234" i="26"/>
  <c r="G234" i="26"/>
  <c r="F234" i="26"/>
  <c r="B234" i="26"/>
  <c r="A234" i="26"/>
  <c r="B227" i="26"/>
  <c r="B226" i="26"/>
  <c r="E225" i="26"/>
  <c r="L221" i="26"/>
  <c r="K221" i="26"/>
  <c r="J221" i="26"/>
  <c r="I221" i="26"/>
  <c r="H221" i="26"/>
  <c r="G221" i="26"/>
  <c r="F221" i="26"/>
  <c r="B221" i="26"/>
  <c r="A221" i="26"/>
  <c r="L220" i="26"/>
  <c r="K220" i="26"/>
  <c r="J220" i="26"/>
  <c r="I220" i="26"/>
  <c r="H220" i="26"/>
  <c r="G220" i="26"/>
  <c r="F220" i="26"/>
  <c r="B220" i="26"/>
  <c r="A220" i="26"/>
  <c r="L219" i="26"/>
  <c r="K219" i="26"/>
  <c r="J219" i="26"/>
  <c r="I219" i="26"/>
  <c r="H219" i="26"/>
  <c r="G219" i="26"/>
  <c r="F219" i="26"/>
  <c r="B219" i="26"/>
  <c r="A219" i="26"/>
  <c r="L218" i="26"/>
  <c r="K218" i="26"/>
  <c r="J218" i="26"/>
  <c r="I218" i="26"/>
  <c r="H218" i="26"/>
  <c r="G218" i="26"/>
  <c r="F218" i="26"/>
  <c r="B218" i="26"/>
  <c r="A218" i="26"/>
  <c r="L217" i="26"/>
  <c r="K217" i="26"/>
  <c r="J217" i="26"/>
  <c r="I217" i="26"/>
  <c r="H217" i="26"/>
  <c r="G217" i="26"/>
  <c r="F217" i="26"/>
  <c r="B217" i="26"/>
  <c r="A217" i="26"/>
  <c r="L216" i="26"/>
  <c r="K216" i="26"/>
  <c r="J216" i="26"/>
  <c r="I216" i="26"/>
  <c r="H216" i="26"/>
  <c r="G216" i="26"/>
  <c r="F216" i="26"/>
  <c r="B216" i="26"/>
  <c r="A216" i="26"/>
  <c r="L215" i="26"/>
  <c r="K215" i="26"/>
  <c r="J215" i="26"/>
  <c r="I215" i="26"/>
  <c r="H215" i="26"/>
  <c r="G215" i="26"/>
  <c r="F215" i="26"/>
  <c r="B215" i="26"/>
  <c r="A215" i="26"/>
  <c r="L214" i="26"/>
  <c r="K214" i="26"/>
  <c r="J214" i="26"/>
  <c r="I214" i="26"/>
  <c r="H214" i="26"/>
  <c r="G214" i="26"/>
  <c r="F214" i="26"/>
  <c r="B214" i="26"/>
  <c r="A214" i="26"/>
  <c r="L213" i="26"/>
  <c r="K213" i="26"/>
  <c r="J213" i="26"/>
  <c r="I213" i="26"/>
  <c r="H213" i="26"/>
  <c r="G213" i="26"/>
  <c r="F213" i="26"/>
  <c r="B213" i="26"/>
  <c r="A213" i="26"/>
  <c r="L212" i="26"/>
  <c r="K212" i="26"/>
  <c r="J212" i="26"/>
  <c r="I212" i="26"/>
  <c r="H212" i="26"/>
  <c r="G212" i="26"/>
  <c r="F212" i="26"/>
  <c r="B212" i="26"/>
  <c r="A212" i="26"/>
  <c r="B205" i="26"/>
  <c r="B204" i="26"/>
  <c r="E203" i="26"/>
  <c r="L199" i="26"/>
  <c r="K199" i="26"/>
  <c r="J199" i="26"/>
  <c r="I199" i="26"/>
  <c r="H199" i="26"/>
  <c r="G199" i="26"/>
  <c r="F199" i="26"/>
  <c r="B199" i="26"/>
  <c r="A199" i="26"/>
  <c r="L198" i="26"/>
  <c r="K198" i="26"/>
  <c r="J198" i="26"/>
  <c r="I198" i="26"/>
  <c r="H198" i="26"/>
  <c r="G198" i="26"/>
  <c r="F198" i="26"/>
  <c r="B198" i="26"/>
  <c r="A198" i="26"/>
  <c r="L197" i="26"/>
  <c r="K197" i="26"/>
  <c r="J197" i="26"/>
  <c r="I197" i="26"/>
  <c r="H197" i="26"/>
  <c r="G197" i="26"/>
  <c r="F197" i="26"/>
  <c r="B197" i="26"/>
  <c r="A197" i="26"/>
  <c r="L196" i="26"/>
  <c r="K196" i="26"/>
  <c r="J196" i="26"/>
  <c r="I196" i="26"/>
  <c r="H196" i="26"/>
  <c r="G196" i="26"/>
  <c r="F196" i="26"/>
  <c r="B196" i="26"/>
  <c r="A196" i="26"/>
  <c r="L195" i="26"/>
  <c r="K195" i="26"/>
  <c r="J195" i="26"/>
  <c r="I195" i="26"/>
  <c r="H195" i="26"/>
  <c r="G195" i="26"/>
  <c r="F195" i="26"/>
  <c r="B195" i="26"/>
  <c r="A195" i="26"/>
  <c r="L194" i="26"/>
  <c r="K194" i="26"/>
  <c r="J194" i="26"/>
  <c r="I194" i="26"/>
  <c r="H194" i="26"/>
  <c r="G194" i="26"/>
  <c r="F194" i="26"/>
  <c r="B194" i="26"/>
  <c r="A194" i="26"/>
  <c r="L193" i="26"/>
  <c r="K193" i="26"/>
  <c r="J193" i="26"/>
  <c r="I193" i="26"/>
  <c r="H193" i="26"/>
  <c r="G193" i="26"/>
  <c r="F193" i="26"/>
  <c r="B193" i="26"/>
  <c r="A193" i="26"/>
  <c r="L192" i="26"/>
  <c r="K192" i="26"/>
  <c r="J192" i="26"/>
  <c r="I192" i="26"/>
  <c r="H192" i="26"/>
  <c r="G192" i="26"/>
  <c r="F192" i="26"/>
  <c r="B192" i="26"/>
  <c r="A192" i="26"/>
  <c r="L191" i="26"/>
  <c r="K191" i="26"/>
  <c r="J191" i="26"/>
  <c r="I191" i="26"/>
  <c r="H191" i="26"/>
  <c r="G191" i="26"/>
  <c r="F191" i="26"/>
  <c r="B191" i="26"/>
  <c r="A191" i="26"/>
  <c r="L190" i="26"/>
  <c r="K190" i="26"/>
  <c r="J190" i="26"/>
  <c r="I190" i="26"/>
  <c r="H190" i="26"/>
  <c r="G190" i="26"/>
  <c r="F190" i="26"/>
  <c r="B190" i="26"/>
  <c r="A190" i="26"/>
  <c r="B183" i="26"/>
  <c r="B182" i="26"/>
  <c r="E181" i="26"/>
  <c r="L177" i="26"/>
  <c r="K177" i="26"/>
  <c r="J177" i="26"/>
  <c r="I177" i="26"/>
  <c r="H177" i="26"/>
  <c r="G177" i="26"/>
  <c r="F177" i="26"/>
  <c r="B177" i="26"/>
  <c r="A177" i="26"/>
  <c r="L176" i="26"/>
  <c r="K176" i="26"/>
  <c r="J176" i="26"/>
  <c r="I176" i="26"/>
  <c r="H176" i="26"/>
  <c r="G176" i="26"/>
  <c r="F176" i="26"/>
  <c r="B176" i="26"/>
  <c r="A176" i="26"/>
  <c r="L175" i="26"/>
  <c r="K175" i="26"/>
  <c r="J175" i="26"/>
  <c r="I175" i="26"/>
  <c r="H175" i="26"/>
  <c r="G175" i="26"/>
  <c r="F175" i="26"/>
  <c r="B175" i="26"/>
  <c r="A175" i="26"/>
  <c r="L174" i="26"/>
  <c r="K174" i="26"/>
  <c r="J174" i="26"/>
  <c r="I174" i="26"/>
  <c r="H174" i="26"/>
  <c r="G174" i="26"/>
  <c r="F174" i="26"/>
  <c r="B174" i="26"/>
  <c r="A174" i="26"/>
  <c r="L173" i="26"/>
  <c r="K173" i="26"/>
  <c r="J173" i="26"/>
  <c r="I173" i="26"/>
  <c r="H173" i="26"/>
  <c r="G173" i="26"/>
  <c r="F173" i="26"/>
  <c r="B173" i="26"/>
  <c r="A173" i="26"/>
  <c r="L172" i="26"/>
  <c r="K172" i="26"/>
  <c r="J172" i="26"/>
  <c r="I172" i="26"/>
  <c r="H172" i="26"/>
  <c r="G172" i="26"/>
  <c r="F172" i="26"/>
  <c r="B172" i="26"/>
  <c r="A172" i="26"/>
  <c r="L171" i="26"/>
  <c r="K171" i="26"/>
  <c r="J171" i="26"/>
  <c r="I171" i="26"/>
  <c r="H171" i="26"/>
  <c r="G171" i="26"/>
  <c r="F171" i="26"/>
  <c r="B171" i="26"/>
  <c r="A171" i="26"/>
  <c r="L170" i="26"/>
  <c r="K170" i="26"/>
  <c r="J170" i="26"/>
  <c r="I170" i="26"/>
  <c r="H170" i="26"/>
  <c r="G170" i="26"/>
  <c r="F170" i="26"/>
  <c r="B170" i="26"/>
  <c r="A170" i="26"/>
  <c r="L169" i="26"/>
  <c r="K169" i="26"/>
  <c r="J169" i="26"/>
  <c r="I169" i="26"/>
  <c r="H169" i="26"/>
  <c r="G169" i="26"/>
  <c r="F169" i="26"/>
  <c r="B169" i="26"/>
  <c r="A169" i="26"/>
  <c r="L168" i="26"/>
  <c r="K168" i="26"/>
  <c r="J168" i="26"/>
  <c r="I168" i="26"/>
  <c r="H168" i="26"/>
  <c r="G168" i="26"/>
  <c r="F168" i="26"/>
  <c r="B168" i="26"/>
  <c r="A168" i="26"/>
  <c r="B161" i="26"/>
  <c r="B160" i="26"/>
  <c r="E159" i="26"/>
  <c r="L155" i="26"/>
  <c r="K155" i="26"/>
  <c r="J155" i="26"/>
  <c r="I155" i="26"/>
  <c r="H155" i="26"/>
  <c r="G155" i="26"/>
  <c r="F155" i="26"/>
  <c r="B155" i="26"/>
  <c r="L154" i="26"/>
  <c r="K154" i="26"/>
  <c r="J154" i="26"/>
  <c r="I154" i="26"/>
  <c r="H154" i="26"/>
  <c r="G154" i="26"/>
  <c r="F154" i="26"/>
  <c r="B154" i="26"/>
  <c r="L153" i="26"/>
  <c r="K153" i="26"/>
  <c r="J153" i="26"/>
  <c r="I153" i="26"/>
  <c r="H153" i="26"/>
  <c r="G153" i="26"/>
  <c r="F153" i="26"/>
  <c r="B153" i="26"/>
  <c r="L152" i="26"/>
  <c r="K152" i="26"/>
  <c r="J152" i="26"/>
  <c r="I152" i="26"/>
  <c r="H152" i="26"/>
  <c r="G152" i="26"/>
  <c r="F152" i="26"/>
  <c r="B152" i="26"/>
  <c r="L151" i="26"/>
  <c r="K151" i="26"/>
  <c r="J151" i="26"/>
  <c r="I151" i="26"/>
  <c r="H151" i="26"/>
  <c r="G151" i="26"/>
  <c r="F151" i="26"/>
  <c r="B151" i="26"/>
  <c r="A151" i="26"/>
  <c r="L150" i="26"/>
  <c r="K150" i="26"/>
  <c r="J150" i="26"/>
  <c r="I150" i="26"/>
  <c r="H150" i="26"/>
  <c r="G150" i="26"/>
  <c r="F150" i="26"/>
  <c r="B150" i="26"/>
  <c r="A150" i="26"/>
  <c r="L149" i="26"/>
  <c r="K149" i="26"/>
  <c r="J149" i="26"/>
  <c r="I149" i="26"/>
  <c r="H149" i="26"/>
  <c r="G149" i="26"/>
  <c r="F149" i="26"/>
  <c r="B149" i="26"/>
  <c r="A149" i="26"/>
  <c r="L148" i="26"/>
  <c r="K148" i="26"/>
  <c r="J148" i="26"/>
  <c r="I148" i="26"/>
  <c r="H148" i="26"/>
  <c r="G148" i="26"/>
  <c r="F148" i="26"/>
  <c r="B148" i="26"/>
  <c r="A148" i="26"/>
  <c r="L147" i="26"/>
  <c r="K147" i="26"/>
  <c r="J147" i="26"/>
  <c r="I147" i="26"/>
  <c r="H147" i="26"/>
  <c r="G147" i="26"/>
  <c r="F147" i="26"/>
  <c r="B147" i="26"/>
  <c r="A147" i="26"/>
  <c r="L146" i="26"/>
  <c r="K146" i="26"/>
  <c r="J146" i="26"/>
  <c r="I146" i="26"/>
  <c r="H146" i="26"/>
  <c r="G146" i="26"/>
  <c r="F146" i="26"/>
  <c r="B146" i="26"/>
  <c r="A146" i="26"/>
  <c r="B139" i="26"/>
  <c r="B138" i="26"/>
  <c r="E137" i="26"/>
  <c r="L133" i="26"/>
  <c r="K133" i="26"/>
  <c r="J133" i="26"/>
  <c r="I133" i="26"/>
  <c r="H133" i="26"/>
  <c r="G133" i="26"/>
  <c r="F133" i="26"/>
  <c r="B133" i="26"/>
  <c r="A133" i="26"/>
  <c r="L132" i="26"/>
  <c r="K132" i="26"/>
  <c r="J132" i="26"/>
  <c r="I132" i="26"/>
  <c r="H132" i="26"/>
  <c r="G132" i="26"/>
  <c r="F132" i="26"/>
  <c r="B132" i="26"/>
  <c r="A132" i="26"/>
  <c r="L131" i="26"/>
  <c r="K131" i="26"/>
  <c r="J131" i="26"/>
  <c r="I131" i="26"/>
  <c r="H131" i="26"/>
  <c r="G131" i="26"/>
  <c r="F131" i="26"/>
  <c r="B131" i="26"/>
  <c r="A131" i="26"/>
  <c r="L130" i="26"/>
  <c r="K130" i="26"/>
  <c r="J130" i="26"/>
  <c r="I130" i="26"/>
  <c r="H130" i="26"/>
  <c r="G130" i="26"/>
  <c r="F130" i="26"/>
  <c r="B130" i="26"/>
  <c r="A130" i="26"/>
  <c r="L129" i="26"/>
  <c r="K129" i="26"/>
  <c r="J129" i="26"/>
  <c r="I129" i="26"/>
  <c r="H129" i="26"/>
  <c r="G129" i="26"/>
  <c r="F129" i="26"/>
  <c r="B129" i="26"/>
  <c r="A129" i="26"/>
  <c r="L128" i="26"/>
  <c r="K128" i="26"/>
  <c r="J128" i="26"/>
  <c r="I128" i="26"/>
  <c r="H128" i="26"/>
  <c r="G128" i="26"/>
  <c r="F128" i="26"/>
  <c r="B128" i="26"/>
  <c r="A128" i="26"/>
  <c r="L127" i="26"/>
  <c r="K127" i="26"/>
  <c r="J127" i="26"/>
  <c r="I127" i="26"/>
  <c r="H127" i="26"/>
  <c r="G127" i="26"/>
  <c r="F127" i="26"/>
  <c r="B127" i="26"/>
  <c r="A127" i="26"/>
  <c r="L126" i="26"/>
  <c r="K126" i="26"/>
  <c r="J126" i="26"/>
  <c r="I126" i="26"/>
  <c r="H126" i="26"/>
  <c r="G126" i="26"/>
  <c r="F126" i="26"/>
  <c r="B126" i="26"/>
  <c r="A126" i="26"/>
  <c r="L125" i="26"/>
  <c r="K125" i="26"/>
  <c r="J125" i="26"/>
  <c r="I125" i="26"/>
  <c r="H125" i="26"/>
  <c r="G125" i="26"/>
  <c r="F125" i="26"/>
  <c r="B125" i="26"/>
  <c r="A125" i="26"/>
  <c r="L124" i="26"/>
  <c r="K124" i="26"/>
  <c r="J124" i="26"/>
  <c r="I124" i="26"/>
  <c r="H124" i="26"/>
  <c r="G124" i="26"/>
  <c r="F124" i="26"/>
  <c r="B124" i="26"/>
  <c r="A124" i="26"/>
  <c r="B116" i="26"/>
  <c r="B115" i="26"/>
  <c r="E114" i="26"/>
  <c r="L110" i="26"/>
  <c r="K110" i="26"/>
  <c r="J110" i="26"/>
  <c r="I110" i="26"/>
  <c r="H110" i="26"/>
  <c r="G110" i="26"/>
  <c r="F110" i="26"/>
  <c r="B110" i="26"/>
  <c r="A110" i="26"/>
  <c r="L109" i="26"/>
  <c r="K109" i="26"/>
  <c r="J109" i="26"/>
  <c r="I109" i="26"/>
  <c r="H109" i="26"/>
  <c r="G109" i="26"/>
  <c r="F109" i="26"/>
  <c r="B109" i="26"/>
  <c r="A109" i="26"/>
  <c r="L108" i="26"/>
  <c r="K108" i="26"/>
  <c r="J108" i="26"/>
  <c r="I108" i="26"/>
  <c r="H108" i="26"/>
  <c r="G108" i="26"/>
  <c r="F108" i="26"/>
  <c r="B108" i="26"/>
  <c r="A108" i="26"/>
  <c r="L107" i="26"/>
  <c r="K107" i="26"/>
  <c r="J107" i="26"/>
  <c r="I107" i="26"/>
  <c r="H107" i="26"/>
  <c r="G107" i="26"/>
  <c r="F107" i="26"/>
  <c r="B107" i="26"/>
  <c r="A107" i="26"/>
  <c r="L106" i="26"/>
  <c r="K106" i="26"/>
  <c r="J106" i="26"/>
  <c r="I106" i="26"/>
  <c r="H106" i="26"/>
  <c r="G106" i="26"/>
  <c r="F106" i="26"/>
  <c r="B106" i="26"/>
  <c r="A106" i="26"/>
  <c r="L105" i="26"/>
  <c r="K105" i="26"/>
  <c r="J105" i="26"/>
  <c r="I105" i="26"/>
  <c r="H105" i="26"/>
  <c r="G105" i="26"/>
  <c r="F105" i="26"/>
  <c r="B105" i="26"/>
  <c r="A105" i="26"/>
  <c r="L104" i="26"/>
  <c r="K104" i="26"/>
  <c r="J104" i="26"/>
  <c r="I104" i="26"/>
  <c r="H104" i="26"/>
  <c r="G104" i="26"/>
  <c r="F104" i="26"/>
  <c r="B104" i="26"/>
  <c r="A104" i="26"/>
  <c r="L103" i="26"/>
  <c r="K103" i="26"/>
  <c r="J103" i="26"/>
  <c r="I103" i="26"/>
  <c r="H103" i="26"/>
  <c r="G103" i="26"/>
  <c r="F103" i="26"/>
  <c r="B103" i="26"/>
  <c r="A103" i="26"/>
  <c r="L102" i="26"/>
  <c r="K102" i="26"/>
  <c r="J102" i="26"/>
  <c r="I102" i="26"/>
  <c r="H102" i="26"/>
  <c r="G102" i="26"/>
  <c r="F102" i="26"/>
  <c r="B102" i="26"/>
  <c r="A102" i="26"/>
  <c r="J97" i="26"/>
  <c r="B94" i="26"/>
  <c r="B93" i="26"/>
  <c r="E92" i="26"/>
  <c r="L88" i="26"/>
  <c r="K88" i="26"/>
  <c r="J88" i="26"/>
  <c r="I88" i="26"/>
  <c r="H88" i="26"/>
  <c r="G88" i="26"/>
  <c r="F88" i="26"/>
  <c r="B88" i="26"/>
  <c r="A88" i="26"/>
  <c r="L87" i="26"/>
  <c r="K87" i="26"/>
  <c r="J87" i="26"/>
  <c r="I87" i="26"/>
  <c r="H87" i="26"/>
  <c r="G87" i="26"/>
  <c r="F87" i="26"/>
  <c r="B87" i="26"/>
  <c r="A87" i="26"/>
  <c r="L86" i="26"/>
  <c r="K86" i="26"/>
  <c r="J86" i="26"/>
  <c r="I86" i="26"/>
  <c r="H86" i="26"/>
  <c r="G86" i="26"/>
  <c r="F86" i="26"/>
  <c r="B86" i="26"/>
  <c r="A86" i="26"/>
  <c r="L85" i="26"/>
  <c r="K85" i="26"/>
  <c r="J85" i="26"/>
  <c r="I85" i="26"/>
  <c r="H85" i="26"/>
  <c r="G85" i="26"/>
  <c r="F85" i="26"/>
  <c r="B85" i="26"/>
  <c r="A85" i="26"/>
  <c r="L84" i="26"/>
  <c r="K84" i="26"/>
  <c r="J84" i="26"/>
  <c r="I84" i="26"/>
  <c r="H84" i="26"/>
  <c r="G84" i="26"/>
  <c r="F84" i="26"/>
  <c r="B84" i="26"/>
  <c r="A84" i="26"/>
  <c r="L83" i="26"/>
  <c r="K83" i="26"/>
  <c r="J83" i="26"/>
  <c r="I83" i="26"/>
  <c r="H83" i="26"/>
  <c r="G83" i="26"/>
  <c r="F83" i="26"/>
  <c r="B83" i="26"/>
  <c r="A83" i="26"/>
  <c r="L82" i="26"/>
  <c r="K82" i="26"/>
  <c r="J82" i="26"/>
  <c r="I82" i="26"/>
  <c r="H82" i="26"/>
  <c r="G82" i="26"/>
  <c r="F82" i="26"/>
  <c r="B82" i="26"/>
  <c r="A82" i="26"/>
  <c r="L81" i="26"/>
  <c r="K81" i="26"/>
  <c r="J81" i="26"/>
  <c r="I81" i="26"/>
  <c r="H81" i="26"/>
  <c r="G81" i="26"/>
  <c r="F81" i="26"/>
  <c r="B81" i="26"/>
  <c r="A81" i="26"/>
  <c r="L80" i="26"/>
  <c r="K80" i="26"/>
  <c r="J80" i="26"/>
  <c r="I80" i="26"/>
  <c r="H80" i="26"/>
  <c r="G80" i="26"/>
  <c r="F80" i="26"/>
  <c r="B80" i="26"/>
  <c r="A80" i="26"/>
  <c r="L79" i="26"/>
  <c r="K79" i="26"/>
  <c r="J79" i="26"/>
  <c r="I79" i="26"/>
  <c r="H79" i="26"/>
  <c r="G79" i="26"/>
  <c r="F79" i="26"/>
  <c r="B79" i="26"/>
  <c r="A79" i="26"/>
  <c r="B72" i="26"/>
  <c r="B71" i="26"/>
  <c r="E70" i="26"/>
  <c r="L66" i="26"/>
  <c r="K66" i="26"/>
  <c r="J66" i="26"/>
  <c r="I66" i="26"/>
  <c r="H66" i="26"/>
  <c r="G66" i="26"/>
  <c r="F66" i="26"/>
  <c r="B66" i="26"/>
  <c r="A66" i="26"/>
  <c r="L65" i="26"/>
  <c r="K65" i="26"/>
  <c r="J65" i="26"/>
  <c r="I65" i="26"/>
  <c r="H65" i="26"/>
  <c r="G65" i="26"/>
  <c r="F65" i="26"/>
  <c r="B65" i="26"/>
  <c r="A65" i="26"/>
  <c r="L64" i="26"/>
  <c r="K64" i="26"/>
  <c r="J64" i="26"/>
  <c r="I64" i="26"/>
  <c r="H64" i="26"/>
  <c r="G64" i="26"/>
  <c r="F64" i="26"/>
  <c r="B64" i="26"/>
  <c r="A64" i="26"/>
  <c r="L63" i="26"/>
  <c r="K63" i="26"/>
  <c r="J63" i="26"/>
  <c r="I63" i="26"/>
  <c r="H63" i="26"/>
  <c r="G63" i="26"/>
  <c r="F63" i="26"/>
  <c r="B63" i="26"/>
  <c r="A63" i="26"/>
  <c r="L62" i="26"/>
  <c r="K62" i="26"/>
  <c r="J62" i="26"/>
  <c r="I62" i="26"/>
  <c r="H62" i="26"/>
  <c r="G62" i="26"/>
  <c r="F62" i="26"/>
  <c r="B62" i="26"/>
  <c r="A62" i="26"/>
  <c r="L61" i="26"/>
  <c r="K61" i="26"/>
  <c r="J61" i="26"/>
  <c r="I61" i="26"/>
  <c r="H61" i="26"/>
  <c r="G61" i="26"/>
  <c r="F61" i="26"/>
  <c r="B61" i="26"/>
  <c r="A61" i="26"/>
  <c r="L60" i="26"/>
  <c r="K60" i="26"/>
  <c r="J60" i="26"/>
  <c r="I60" i="26"/>
  <c r="H60" i="26"/>
  <c r="G60" i="26"/>
  <c r="F60" i="26"/>
  <c r="B60" i="26"/>
  <c r="A60" i="26"/>
  <c r="L59" i="26"/>
  <c r="K59" i="26"/>
  <c r="J59" i="26"/>
  <c r="I59" i="26"/>
  <c r="H59" i="26"/>
  <c r="G59" i="26"/>
  <c r="F59" i="26"/>
  <c r="B59" i="26"/>
  <c r="A59" i="26"/>
  <c r="L58" i="26"/>
  <c r="K58" i="26"/>
  <c r="J58" i="26"/>
  <c r="I58" i="26"/>
  <c r="H58" i="26"/>
  <c r="G58" i="26"/>
  <c r="F58" i="26"/>
  <c r="B58" i="26"/>
  <c r="A58" i="26"/>
  <c r="L57" i="26"/>
  <c r="K57" i="26"/>
  <c r="J57" i="26"/>
  <c r="I57" i="26"/>
  <c r="H57" i="26"/>
  <c r="G57" i="26"/>
  <c r="F57" i="26"/>
  <c r="B57" i="26"/>
  <c r="A57" i="26"/>
  <c r="L56" i="26"/>
  <c r="K56" i="26"/>
  <c r="J56" i="26"/>
  <c r="I56" i="26"/>
  <c r="H56" i="26"/>
  <c r="G56" i="26"/>
  <c r="F56" i="26"/>
  <c r="B56" i="26"/>
  <c r="A56" i="26"/>
  <c r="L42" i="26"/>
  <c r="K42" i="26"/>
  <c r="J42" i="26"/>
  <c r="I42" i="26"/>
  <c r="H42" i="26"/>
  <c r="G42" i="26"/>
  <c r="F42" i="26"/>
  <c r="B42" i="26"/>
  <c r="A42" i="26"/>
  <c r="L41" i="26"/>
  <c r="K41" i="26"/>
  <c r="J41" i="26"/>
  <c r="I41" i="26"/>
  <c r="H41" i="26"/>
  <c r="G41" i="26"/>
  <c r="F41" i="26"/>
  <c r="B41" i="26"/>
  <c r="A41" i="26"/>
  <c r="L40" i="26"/>
  <c r="K40" i="26"/>
  <c r="J40" i="26"/>
  <c r="I40" i="26"/>
  <c r="H40" i="26"/>
  <c r="G40" i="26"/>
  <c r="F40" i="26"/>
  <c r="B40" i="26"/>
  <c r="A40" i="26"/>
  <c r="L39" i="26"/>
  <c r="K39" i="26"/>
  <c r="J39" i="26"/>
  <c r="I39" i="26"/>
  <c r="H39" i="26"/>
  <c r="G39" i="26"/>
  <c r="F39" i="26"/>
  <c r="B39" i="26"/>
  <c r="A39" i="26"/>
  <c r="L38" i="26"/>
  <c r="K38" i="26"/>
  <c r="J38" i="26"/>
  <c r="I38" i="26"/>
  <c r="H38" i="26"/>
  <c r="G38" i="26"/>
  <c r="F38" i="26"/>
  <c r="B38" i="26"/>
  <c r="A38" i="26"/>
  <c r="L37" i="26"/>
  <c r="K37" i="26"/>
  <c r="J37" i="26"/>
  <c r="I37" i="26"/>
  <c r="H37" i="26"/>
  <c r="G37" i="26"/>
  <c r="F37" i="26"/>
  <c r="B37" i="26"/>
  <c r="A37" i="26"/>
  <c r="L36" i="26"/>
  <c r="K36" i="26"/>
  <c r="J36" i="26"/>
  <c r="I36" i="26"/>
  <c r="H36" i="26"/>
  <c r="G36" i="26"/>
  <c r="F36" i="26"/>
  <c r="B36" i="26"/>
  <c r="A36" i="26"/>
  <c r="L35" i="26"/>
  <c r="K35" i="26"/>
  <c r="J35" i="26"/>
  <c r="I35" i="26"/>
  <c r="H35" i="26"/>
  <c r="G35" i="26"/>
  <c r="F35" i="26"/>
  <c r="B35" i="26"/>
  <c r="A35" i="26"/>
  <c r="L34" i="26"/>
  <c r="K34" i="26"/>
  <c r="J34" i="26"/>
  <c r="I34" i="26"/>
  <c r="H34" i="26"/>
  <c r="G34" i="26"/>
  <c r="F34" i="26"/>
  <c r="B34" i="26"/>
  <c r="A34" i="26"/>
  <c r="L33" i="26"/>
  <c r="K33" i="26"/>
  <c r="J33" i="26"/>
  <c r="I33" i="26"/>
  <c r="H33" i="26"/>
  <c r="G33" i="26"/>
  <c r="F33" i="26"/>
  <c r="B33" i="26"/>
  <c r="A33" i="26"/>
  <c r="L32" i="26"/>
  <c r="K32" i="26"/>
  <c r="J32" i="26"/>
  <c r="I32" i="26"/>
  <c r="H32" i="26"/>
  <c r="G32" i="26"/>
  <c r="F32" i="26"/>
  <c r="B32" i="26"/>
  <c r="A32" i="26"/>
  <c r="D51" i="26"/>
  <c r="D74" i="26" s="1"/>
  <c r="E21" i="26"/>
  <c r="L18" i="26"/>
  <c r="K18" i="26"/>
  <c r="J18" i="26"/>
  <c r="I18" i="26"/>
  <c r="H18" i="26"/>
  <c r="G18" i="26"/>
  <c r="F18" i="26"/>
  <c r="B18" i="26"/>
  <c r="A18" i="26"/>
  <c r="L17" i="26"/>
  <c r="K17" i="26"/>
  <c r="J17" i="26"/>
  <c r="I17" i="26"/>
  <c r="H17" i="26"/>
  <c r="G17" i="26"/>
  <c r="F17" i="26"/>
  <c r="B17" i="26"/>
  <c r="A17" i="26"/>
  <c r="L16" i="26"/>
  <c r="K16" i="26"/>
  <c r="J16" i="26"/>
  <c r="I16" i="26"/>
  <c r="H16" i="26"/>
  <c r="G16" i="26"/>
  <c r="F16" i="26"/>
  <c r="B16" i="26"/>
  <c r="A16" i="26"/>
  <c r="L15" i="26"/>
  <c r="K15" i="26"/>
  <c r="J15" i="26"/>
  <c r="I15" i="26"/>
  <c r="H15" i="26"/>
  <c r="G15" i="26"/>
  <c r="F15" i="26"/>
  <c r="B15" i="26"/>
  <c r="A15" i="26"/>
  <c r="L14" i="26"/>
  <c r="K14" i="26"/>
  <c r="J14" i="26"/>
  <c r="I14" i="26"/>
  <c r="H14" i="26"/>
  <c r="G14" i="26"/>
  <c r="F14" i="26"/>
  <c r="B14" i="26"/>
  <c r="A14" i="26"/>
  <c r="L13" i="26"/>
  <c r="K13" i="26"/>
  <c r="J13" i="26"/>
  <c r="I13" i="26"/>
  <c r="H13" i="26"/>
  <c r="G13" i="26"/>
  <c r="F13" i="26"/>
  <c r="B13" i="26"/>
  <c r="A13" i="26"/>
  <c r="L12" i="26"/>
  <c r="K12" i="26"/>
  <c r="J12" i="26"/>
  <c r="I12" i="26"/>
  <c r="H12" i="26"/>
  <c r="G12" i="26"/>
  <c r="F12" i="26"/>
  <c r="B12" i="26"/>
  <c r="A12" i="26"/>
  <c r="L11" i="26"/>
  <c r="K11" i="26"/>
  <c r="J11" i="26"/>
  <c r="I11" i="26"/>
  <c r="H11" i="26"/>
  <c r="G11" i="26"/>
  <c r="F11" i="26"/>
  <c r="B11" i="26"/>
  <c r="A11" i="26"/>
  <c r="L10" i="26"/>
  <c r="K10" i="26"/>
  <c r="J10" i="26"/>
  <c r="I10" i="26"/>
  <c r="H10" i="26"/>
  <c r="G10" i="26"/>
  <c r="F10" i="26"/>
  <c r="B10" i="26"/>
  <c r="A10" i="26"/>
  <c r="L9" i="26"/>
  <c r="K9" i="26"/>
  <c r="J9" i="26"/>
  <c r="I9" i="26"/>
  <c r="H9" i="26"/>
  <c r="G9" i="26"/>
  <c r="F9" i="26"/>
  <c r="B9" i="26"/>
  <c r="A9" i="26"/>
  <c r="L8" i="26"/>
  <c r="K8" i="26"/>
  <c r="J8" i="26"/>
  <c r="I8" i="26"/>
  <c r="H8" i="26"/>
  <c r="G8" i="26"/>
  <c r="F8" i="26"/>
  <c r="B8" i="26"/>
  <c r="A8" i="26"/>
  <c r="A2" i="26"/>
  <c r="C36" i="25"/>
  <c r="C35" i="25"/>
  <c r="C33" i="25"/>
  <c r="B33" i="4" s="1"/>
  <c r="C32" i="25"/>
  <c r="C31" i="25"/>
  <c r="C30" i="25"/>
  <c r="C29" i="25"/>
  <c r="C26" i="21" s="1"/>
  <c r="B19" i="25"/>
  <c r="B23" i="4" l="1"/>
  <c r="G39" i="16"/>
  <c r="G28" i="20"/>
  <c r="G57" i="20" s="1"/>
  <c r="C28" i="21"/>
  <c r="C21" i="3"/>
  <c r="C47" i="3" s="1"/>
  <c r="C70" i="3" s="1"/>
  <c r="C93" i="3" s="1"/>
  <c r="C114" i="3" s="1"/>
  <c r="C137" i="3" s="1"/>
  <c r="C159" i="3" s="1"/>
  <c r="C181" i="3" s="1"/>
  <c r="C203" i="3" s="1"/>
  <c r="C225" i="3" s="1"/>
  <c r="C247" i="3" s="1"/>
  <c r="C269" i="3" s="1"/>
  <c r="C291" i="3" s="1"/>
  <c r="C313" i="3" s="1"/>
  <c r="C335" i="3" s="1"/>
  <c r="C357" i="3" s="1"/>
  <c r="C379" i="3" s="1"/>
  <c r="C401" i="3" s="1"/>
  <c r="C423" i="3" s="1"/>
  <c r="C445" i="3" s="1"/>
  <c r="C467" i="3" s="1"/>
  <c r="C489" i="3" s="1"/>
  <c r="G28" i="24"/>
  <c r="G57" i="24" s="1"/>
  <c r="D32" i="5"/>
  <c r="C34" i="21"/>
  <c r="A26" i="26"/>
  <c r="A51" i="26" s="1"/>
  <c r="A74" i="26" s="1"/>
  <c r="A97" i="26" s="1"/>
  <c r="A119" i="26" s="1"/>
  <c r="A141" i="26" s="1"/>
  <c r="A163" i="26" s="1"/>
  <c r="A185" i="26" s="1"/>
  <c r="A207" i="26" s="1"/>
  <c r="A229" i="26" s="1"/>
  <c r="A251" i="26" s="1"/>
  <c r="A273" i="26" s="1"/>
  <c r="A295" i="26" s="1"/>
  <c r="A317" i="26" s="1"/>
  <c r="A339" i="26" s="1"/>
  <c r="A361" i="26" s="1"/>
  <c r="A383" i="26" s="1"/>
  <c r="A405" i="26" s="1"/>
  <c r="A427" i="26" s="1"/>
  <c r="A449" i="26" s="1"/>
  <c r="A471" i="26" s="1"/>
  <c r="D52" i="26"/>
  <c r="D75" i="26" s="1"/>
  <c r="D120" i="26" s="1"/>
  <c r="D164" i="26" s="1"/>
  <c r="D208" i="26" s="1"/>
  <c r="D252" i="26" s="1"/>
  <c r="D296" i="26" s="1"/>
  <c r="D340" i="26" s="1"/>
  <c r="D384" i="26" s="1"/>
  <c r="D428" i="26" s="1"/>
  <c r="D472" i="26" s="1"/>
  <c r="K442" i="26"/>
  <c r="I486" i="26"/>
  <c r="K156" i="26"/>
  <c r="I288" i="26"/>
  <c r="I244" i="26"/>
  <c r="I266" i="26"/>
  <c r="L156" i="26"/>
  <c r="K486" i="26"/>
  <c r="I89" i="26"/>
  <c r="L266" i="26"/>
  <c r="I156" i="26"/>
  <c r="L200" i="26"/>
  <c r="I442" i="26"/>
  <c r="I332" i="26"/>
  <c r="L442" i="26"/>
  <c r="I222" i="26"/>
  <c r="L376" i="26"/>
  <c r="K398" i="26"/>
  <c r="L111" i="26"/>
  <c r="K178" i="26"/>
  <c r="K420" i="26"/>
  <c r="I464" i="26"/>
  <c r="L43" i="26"/>
  <c r="K67" i="26"/>
  <c r="I67" i="26"/>
  <c r="K134" i="26"/>
  <c r="L178" i="26"/>
  <c r="K222" i="26"/>
  <c r="L288" i="26"/>
  <c r="I398" i="26"/>
  <c r="K19" i="26"/>
  <c r="K31" i="26" s="1"/>
  <c r="L67" i="26"/>
  <c r="L222" i="26"/>
  <c r="K244" i="26"/>
  <c r="I420" i="26"/>
  <c r="K464" i="26"/>
  <c r="L19" i="26"/>
  <c r="L31" i="26" s="1"/>
  <c r="I111" i="26"/>
  <c r="L134" i="26"/>
  <c r="I134" i="26"/>
  <c r="K266" i="26"/>
  <c r="L310" i="26"/>
  <c r="K310" i="26"/>
  <c r="L464" i="26"/>
  <c r="L486" i="26"/>
  <c r="I19" i="26"/>
  <c r="I31" i="26" s="1"/>
  <c r="I310" i="26"/>
  <c r="L332" i="26"/>
  <c r="K376" i="26"/>
  <c r="K89" i="26"/>
  <c r="L398" i="26"/>
  <c r="K43" i="26"/>
  <c r="K111" i="26"/>
  <c r="K288" i="26"/>
  <c r="I178" i="26"/>
  <c r="K354" i="26"/>
  <c r="I354" i="26"/>
  <c r="L244" i="26"/>
  <c r="L354" i="26"/>
  <c r="L420" i="26"/>
  <c r="I43" i="26"/>
  <c r="L89" i="26"/>
  <c r="K200" i="26"/>
  <c r="I200" i="26"/>
  <c r="K332" i="26"/>
  <c r="I376" i="26"/>
  <c r="D97" i="26"/>
  <c r="D141" i="26" s="1"/>
  <c r="D185" i="26" s="1"/>
  <c r="D229" i="26" s="1"/>
  <c r="D273" i="26" s="1"/>
  <c r="D317" i="26" s="1"/>
  <c r="D361" i="26" s="1"/>
  <c r="D405" i="26" s="1"/>
  <c r="D449" i="26" s="1"/>
  <c r="D119" i="26"/>
  <c r="D163" i="26" s="1"/>
  <c r="D207" i="26" s="1"/>
  <c r="D251" i="26" s="1"/>
  <c r="D295" i="26" s="1"/>
  <c r="D339" i="26" s="1"/>
  <c r="D383" i="26" s="1"/>
  <c r="D427" i="26" s="1"/>
  <c r="D471" i="26" s="1"/>
  <c r="D98" i="26" l="1"/>
  <c r="D142" i="26" s="1"/>
  <c r="D186" i="26" s="1"/>
  <c r="D230" i="26" s="1"/>
  <c r="D274" i="26" s="1"/>
  <c r="D318" i="26" s="1"/>
  <c r="D362" i="26" s="1"/>
  <c r="D406" i="26" s="1"/>
  <c r="D450" i="26" s="1"/>
  <c r="L44" i="26"/>
  <c r="L55" i="26" s="1"/>
  <c r="L68" i="26" s="1"/>
  <c r="L78" i="26" s="1"/>
  <c r="L90" i="26" s="1"/>
  <c r="L101" i="26" s="1"/>
  <c r="L112" i="26" s="1"/>
  <c r="L123" i="26" s="1"/>
  <c r="L135" i="26" s="1"/>
  <c r="L145" i="26" s="1"/>
  <c r="L157" i="26" s="1"/>
  <c r="L167" i="26" s="1"/>
  <c r="L179" i="26" s="1"/>
  <c r="L189" i="26" s="1"/>
  <c r="L201" i="26" s="1"/>
  <c r="L211" i="26" s="1"/>
  <c r="L223" i="26" s="1"/>
  <c r="L233" i="26" s="1"/>
  <c r="L245" i="26" s="1"/>
  <c r="L255" i="26" s="1"/>
  <c r="L267" i="26" s="1"/>
  <c r="L277" i="26" s="1"/>
  <c r="L289" i="26" s="1"/>
  <c r="L299" i="26" s="1"/>
  <c r="L311" i="26" s="1"/>
  <c r="L321" i="26" s="1"/>
  <c r="L333" i="26" s="1"/>
  <c r="L343" i="26" s="1"/>
  <c r="L355" i="26" s="1"/>
  <c r="L365" i="26" s="1"/>
  <c r="L377" i="26" s="1"/>
  <c r="L387" i="26" s="1"/>
  <c r="L399" i="26" s="1"/>
  <c r="L409" i="26" s="1"/>
  <c r="L421" i="26" s="1"/>
  <c r="L431" i="26" s="1"/>
  <c r="L443" i="26" s="1"/>
  <c r="L453" i="26" s="1"/>
  <c r="L465" i="26" s="1"/>
  <c r="L475" i="26" s="1"/>
  <c r="L487" i="26" s="1"/>
  <c r="K44" i="26"/>
  <c r="K55" i="26" s="1"/>
  <c r="K68" i="26" s="1"/>
  <c r="K78" i="26" s="1"/>
  <c r="K90" i="26" s="1"/>
  <c r="K101" i="26" s="1"/>
  <c r="K112" i="26" s="1"/>
  <c r="K123" i="26" s="1"/>
  <c r="K135" i="26" s="1"/>
  <c r="K145" i="26" s="1"/>
  <c r="K157" i="26" s="1"/>
  <c r="K167" i="26" s="1"/>
  <c r="K179" i="26" s="1"/>
  <c r="K189" i="26" s="1"/>
  <c r="K201" i="26" s="1"/>
  <c r="K211" i="26" s="1"/>
  <c r="K223" i="26" s="1"/>
  <c r="K233" i="26" s="1"/>
  <c r="K245" i="26" s="1"/>
  <c r="K255" i="26" s="1"/>
  <c r="K267" i="26" s="1"/>
  <c r="K277" i="26" s="1"/>
  <c r="K289" i="26" s="1"/>
  <c r="K299" i="26" s="1"/>
  <c r="K311" i="26" s="1"/>
  <c r="K321" i="26" s="1"/>
  <c r="K333" i="26" s="1"/>
  <c r="K343" i="26" s="1"/>
  <c r="K355" i="26" s="1"/>
  <c r="K365" i="26" s="1"/>
  <c r="K377" i="26" s="1"/>
  <c r="K387" i="26" s="1"/>
  <c r="K399" i="26" s="1"/>
  <c r="K409" i="26" s="1"/>
  <c r="K421" i="26" s="1"/>
  <c r="K431" i="26" s="1"/>
  <c r="K443" i="26" s="1"/>
  <c r="K453" i="26" s="1"/>
  <c r="K465" i="26" s="1"/>
  <c r="K475" i="26" s="1"/>
  <c r="K487" i="26" s="1"/>
  <c r="I44" i="26"/>
  <c r="I55" i="26" s="1"/>
  <c r="I68" i="26" s="1"/>
  <c r="I78" i="26" s="1"/>
  <c r="I90" i="26" s="1"/>
  <c r="I101" i="26" s="1"/>
  <c r="I112" i="26" s="1"/>
  <c r="I123" i="26" s="1"/>
  <c r="I135" i="26" s="1"/>
  <c r="I145" i="26" s="1"/>
  <c r="I157" i="26" s="1"/>
  <c r="I167" i="26" s="1"/>
  <c r="I179" i="26" s="1"/>
  <c r="I189" i="26" s="1"/>
  <c r="I201" i="26" s="1"/>
  <c r="I211" i="26" s="1"/>
  <c r="I223" i="26" s="1"/>
  <c r="I233" i="26" s="1"/>
  <c r="I245" i="26" s="1"/>
  <c r="I255" i="26" s="1"/>
  <c r="I267" i="26" s="1"/>
  <c r="I277" i="26" s="1"/>
  <c r="I289" i="26" s="1"/>
  <c r="I299" i="26" s="1"/>
  <c r="I311" i="26" s="1"/>
  <c r="I321" i="26" s="1"/>
  <c r="I333" i="26" s="1"/>
  <c r="I343" i="26" s="1"/>
  <c r="I355" i="26" s="1"/>
  <c r="I365" i="26" s="1"/>
  <c r="I377" i="26" s="1"/>
  <c r="I387" i="26" s="1"/>
  <c r="I399" i="26" s="1"/>
  <c r="I409" i="26" s="1"/>
  <c r="I421" i="26" s="1"/>
  <c r="I431" i="26" s="1"/>
  <c r="I443" i="26" s="1"/>
  <c r="I453" i="26" s="1"/>
  <c r="I465" i="26" s="1"/>
  <c r="I475" i="26" s="1"/>
  <c r="I487" i="26" s="1"/>
  <c r="C4" i="19" l="1"/>
  <c r="D8" i="21"/>
  <c r="C4" i="22"/>
  <c r="D15" i="21"/>
  <c r="L33" i="20"/>
  <c r="J33" i="20"/>
  <c r="B15" i="21"/>
  <c r="J54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F40" i="20"/>
  <c r="G40" i="20"/>
  <c r="H40" i="20"/>
  <c r="J40" i="20"/>
  <c r="F41" i="20"/>
  <c r="G41" i="20"/>
  <c r="H41" i="20"/>
  <c r="J41" i="20"/>
  <c r="F42" i="20"/>
  <c r="G42" i="20"/>
  <c r="H42" i="20"/>
  <c r="J42" i="20"/>
  <c r="F43" i="20"/>
  <c r="G43" i="20"/>
  <c r="H43" i="20"/>
  <c r="J43" i="20"/>
  <c r="F44" i="20"/>
  <c r="G44" i="20"/>
  <c r="H44" i="20"/>
  <c r="J44" i="20"/>
  <c r="F45" i="20"/>
  <c r="G45" i="20"/>
  <c r="H45" i="20"/>
  <c r="J45" i="20"/>
  <c r="F46" i="20"/>
  <c r="G46" i="20"/>
  <c r="H46" i="20"/>
  <c r="J46" i="20"/>
  <c r="F47" i="20"/>
  <c r="G47" i="20"/>
  <c r="H47" i="20"/>
  <c r="J47" i="20"/>
  <c r="F48" i="20"/>
  <c r="G48" i="20"/>
  <c r="H48" i="20"/>
  <c r="J48" i="20"/>
  <c r="F49" i="20"/>
  <c r="G49" i="20"/>
  <c r="H49" i="20"/>
  <c r="J49" i="20"/>
  <c r="F50" i="20"/>
  <c r="G50" i="20"/>
  <c r="H50" i="20"/>
  <c r="J50" i="20"/>
  <c r="F51" i="20"/>
  <c r="G51" i="20"/>
  <c r="H51" i="20"/>
  <c r="J51" i="20"/>
  <c r="F52" i="20"/>
  <c r="G52" i="20"/>
  <c r="H52" i="20"/>
  <c r="J52" i="20"/>
  <c r="B39" i="20"/>
  <c r="F39" i="20"/>
  <c r="G39" i="20"/>
  <c r="H39" i="20"/>
  <c r="J39" i="20"/>
  <c r="A40" i="20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31" i="20"/>
  <c r="K34" i="20"/>
  <c r="D34" i="20"/>
  <c r="J12" i="20"/>
  <c r="B33" i="3"/>
  <c r="D35" i="20"/>
  <c r="B33" i="20"/>
  <c r="A3" i="20"/>
  <c r="A33" i="20" s="1"/>
  <c r="A1" i="20"/>
  <c r="H229" i="19"/>
  <c r="F229" i="19"/>
  <c r="H228" i="19"/>
  <c r="F228" i="19"/>
  <c r="H227" i="19"/>
  <c r="F227" i="19"/>
  <c r="I227" i="19" s="1"/>
  <c r="H226" i="19"/>
  <c r="F226" i="19"/>
  <c r="H225" i="19"/>
  <c r="F225" i="19"/>
  <c r="F224" i="19"/>
  <c r="H224" i="19"/>
  <c r="I224" i="19"/>
  <c r="H223" i="19"/>
  <c r="I223" i="19" s="1"/>
  <c r="F223" i="19"/>
  <c r="H222" i="19"/>
  <c r="I222" i="19" s="1"/>
  <c r="F222" i="19"/>
  <c r="H221" i="19"/>
  <c r="F221" i="19"/>
  <c r="I221" i="19" s="1"/>
  <c r="H220" i="19"/>
  <c r="F220" i="19"/>
  <c r="I220" i="19" s="1"/>
  <c r="F219" i="19"/>
  <c r="H219" i="19"/>
  <c r="I219" i="19" s="1"/>
  <c r="H218" i="19"/>
  <c r="F218" i="19"/>
  <c r="H217" i="19"/>
  <c r="F217" i="19"/>
  <c r="I217" i="19" s="1"/>
  <c r="H216" i="19"/>
  <c r="F216" i="19"/>
  <c r="I216" i="19"/>
  <c r="H215" i="19"/>
  <c r="I215" i="19" s="1"/>
  <c r="F215" i="19"/>
  <c r="F214" i="19"/>
  <c r="H214" i="19"/>
  <c r="H213" i="19"/>
  <c r="I213" i="19" s="1"/>
  <c r="F213" i="19"/>
  <c r="H212" i="19"/>
  <c r="F212" i="19"/>
  <c r="I212" i="19" s="1"/>
  <c r="H211" i="19"/>
  <c r="F211" i="19"/>
  <c r="H210" i="19"/>
  <c r="F210" i="19"/>
  <c r="H209" i="19"/>
  <c r="F209" i="19"/>
  <c r="I209" i="19"/>
  <c r="H208" i="19"/>
  <c r="F208" i="19"/>
  <c r="I208" i="19" s="1"/>
  <c r="H207" i="19"/>
  <c r="F207" i="19"/>
  <c r="H206" i="19"/>
  <c r="F206" i="19"/>
  <c r="I206" i="19" s="1"/>
  <c r="H205" i="19"/>
  <c r="F205" i="19"/>
  <c r="H204" i="19"/>
  <c r="F204" i="19"/>
  <c r="H203" i="19"/>
  <c r="F203" i="19"/>
  <c r="I203" i="19"/>
  <c r="H202" i="19"/>
  <c r="F202" i="19"/>
  <c r="I202" i="19" s="1"/>
  <c r="H201" i="19"/>
  <c r="F201" i="19"/>
  <c r="H200" i="19"/>
  <c r="F200" i="19"/>
  <c r="I200" i="19"/>
  <c r="H199" i="19"/>
  <c r="F199" i="19"/>
  <c r="I199" i="19" s="1"/>
  <c r="H198" i="19"/>
  <c r="F198" i="19"/>
  <c r="H197" i="19"/>
  <c r="F197" i="19"/>
  <c r="H196" i="19"/>
  <c r="F196" i="19"/>
  <c r="I196" i="19" s="1"/>
  <c r="H195" i="19"/>
  <c r="F195" i="19"/>
  <c r="I195" i="19" s="1"/>
  <c r="H194" i="19"/>
  <c r="F194" i="19"/>
  <c r="H193" i="19"/>
  <c r="F193" i="19"/>
  <c r="F192" i="19"/>
  <c r="H192" i="19"/>
  <c r="I192" i="19"/>
  <c r="H191" i="19"/>
  <c r="F191" i="19"/>
  <c r="I191" i="19" s="1"/>
  <c r="H190" i="19"/>
  <c r="F190" i="19"/>
  <c r="I190" i="19" s="1"/>
  <c r="H189" i="19"/>
  <c r="F189" i="19"/>
  <c r="H188" i="19"/>
  <c r="F188" i="19"/>
  <c r="F187" i="19"/>
  <c r="H187" i="19"/>
  <c r="H186" i="19"/>
  <c r="F186" i="19"/>
  <c r="I186" i="19" s="1"/>
  <c r="H185" i="19"/>
  <c r="F185" i="19"/>
  <c r="I185" i="19"/>
  <c r="H184" i="19"/>
  <c r="F184" i="19"/>
  <c r="I184" i="19" s="1"/>
  <c r="H183" i="19"/>
  <c r="F183" i="19"/>
  <c r="I183" i="19" s="1"/>
  <c r="F182" i="19"/>
  <c r="I182" i="19" s="1"/>
  <c r="H182" i="19"/>
  <c r="H181" i="19"/>
  <c r="F181" i="19"/>
  <c r="I181" i="19" s="1"/>
  <c r="H180" i="19"/>
  <c r="F180" i="19"/>
  <c r="H179" i="19"/>
  <c r="F179" i="19"/>
  <c r="I179" i="19" s="1"/>
  <c r="H178" i="19"/>
  <c r="F178" i="19"/>
  <c r="I178" i="19" s="1"/>
  <c r="H177" i="19"/>
  <c r="F177" i="19"/>
  <c r="I177" i="19"/>
  <c r="H176" i="19"/>
  <c r="F176" i="19"/>
  <c r="I176" i="19" s="1"/>
  <c r="H175" i="19"/>
  <c r="F175" i="19"/>
  <c r="I175" i="19" s="1"/>
  <c r="H174" i="19"/>
  <c r="F174" i="19"/>
  <c r="I174" i="19" s="1"/>
  <c r="H173" i="19"/>
  <c r="I173" i="19" s="1"/>
  <c r="F173" i="19"/>
  <c r="H172" i="19"/>
  <c r="F172" i="19"/>
  <c r="H171" i="19"/>
  <c r="F171" i="19"/>
  <c r="I171" i="19" s="1"/>
  <c r="H170" i="19"/>
  <c r="I170" i="19" s="1"/>
  <c r="F170" i="19"/>
  <c r="H169" i="19"/>
  <c r="F169" i="19"/>
  <c r="H168" i="19"/>
  <c r="F168" i="19"/>
  <c r="I168" i="19" s="1"/>
  <c r="H167" i="19"/>
  <c r="F167" i="19"/>
  <c r="I167" i="19" s="1"/>
  <c r="H166" i="19"/>
  <c r="F166" i="19"/>
  <c r="H165" i="19"/>
  <c r="F165" i="19"/>
  <c r="I165" i="19" s="1"/>
  <c r="H164" i="19"/>
  <c r="F164" i="19"/>
  <c r="F163" i="19"/>
  <c r="I163" i="19" s="1"/>
  <c r="H163" i="19"/>
  <c r="H162" i="19"/>
  <c r="F162" i="19"/>
  <c r="I162" i="19" s="1"/>
  <c r="H161" i="19"/>
  <c r="F161" i="19"/>
  <c r="I161" i="19" s="1"/>
  <c r="H160" i="19"/>
  <c r="F160" i="19"/>
  <c r="I160" i="19" s="1"/>
  <c r="H159" i="19"/>
  <c r="F159" i="19"/>
  <c r="H158" i="19"/>
  <c r="F158" i="19"/>
  <c r="I158" i="19" s="1"/>
  <c r="H157" i="19"/>
  <c r="F157" i="19"/>
  <c r="H156" i="19"/>
  <c r="F156" i="19"/>
  <c r="I156" i="19" s="1"/>
  <c r="H155" i="19"/>
  <c r="F155" i="19"/>
  <c r="I155" i="19" s="1"/>
  <c r="H154" i="19"/>
  <c r="F154" i="19"/>
  <c r="I154" i="19" s="1"/>
  <c r="H153" i="19"/>
  <c r="F153" i="19"/>
  <c r="I153" i="19"/>
  <c r="H152" i="19"/>
  <c r="F152" i="19"/>
  <c r="H151" i="19"/>
  <c r="F151" i="19"/>
  <c r="I151" i="19" s="1"/>
  <c r="H150" i="19"/>
  <c r="F150" i="19"/>
  <c r="I150" i="19" s="1"/>
  <c r="H149" i="19"/>
  <c r="F149" i="19"/>
  <c r="H148" i="19"/>
  <c r="F148" i="19"/>
  <c r="I148" i="19"/>
  <c r="H147" i="19"/>
  <c r="F147" i="19"/>
  <c r="I147" i="19" s="1"/>
  <c r="H146" i="19"/>
  <c r="F146" i="19"/>
  <c r="H145" i="19"/>
  <c r="F145" i="19"/>
  <c r="I145" i="19" s="1"/>
  <c r="H144" i="19"/>
  <c r="F144" i="19"/>
  <c r="I144" i="19" s="1"/>
  <c r="H143" i="19"/>
  <c r="F143" i="19"/>
  <c r="I143" i="19" s="1"/>
  <c r="H142" i="19"/>
  <c r="F142" i="19"/>
  <c r="I142" i="19" s="1"/>
  <c r="H141" i="19"/>
  <c r="F141" i="19"/>
  <c r="I141" i="19" s="1"/>
  <c r="H140" i="19"/>
  <c r="F140" i="19"/>
  <c r="I140" i="19" s="1"/>
  <c r="H139" i="19"/>
  <c r="F139" i="19"/>
  <c r="H138" i="19"/>
  <c r="F138" i="19"/>
  <c r="I138" i="19"/>
  <c r="H137" i="19"/>
  <c r="F137" i="19"/>
  <c r="I137" i="19" s="1"/>
  <c r="H136" i="19"/>
  <c r="I136" i="19" s="1"/>
  <c r="F136" i="19"/>
  <c r="H135" i="19"/>
  <c r="F135" i="19"/>
  <c r="I135" i="19"/>
  <c r="H134" i="19"/>
  <c r="F134" i="19"/>
  <c r="I134" i="19" s="1"/>
  <c r="H133" i="19"/>
  <c r="I133" i="19" s="1"/>
  <c r="F133" i="19"/>
  <c r="H132" i="19"/>
  <c r="F132" i="19"/>
  <c r="I132" i="19"/>
  <c r="H131" i="19"/>
  <c r="F131" i="19"/>
  <c r="H130" i="19"/>
  <c r="F130" i="19"/>
  <c r="I130" i="19" s="1"/>
  <c r="H129" i="19"/>
  <c r="F129" i="19"/>
  <c r="I129" i="19" s="1"/>
  <c r="H128" i="19"/>
  <c r="F128" i="19"/>
  <c r="I128" i="19" s="1"/>
  <c r="H127" i="19"/>
  <c r="F127" i="19"/>
  <c r="I127" i="19" s="1"/>
  <c r="H126" i="19"/>
  <c r="F126" i="19"/>
  <c r="H125" i="19"/>
  <c r="F125" i="19"/>
  <c r="I125" i="19" s="1"/>
  <c r="H124" i="19"/>
  <c r="F124" i="19"/>
  <c r="H123" i="19"/>
  <c r="F123" i="19"/>
  <c r="H122" i="19"/>
  <c r="F122" i="19"/>
  <c r="I122" i="19"/>
  <c r="H121" i="19"/>
  <c r="I121" i="19" s="1"/>
  <c r="F121" i="19"/>
  <c r="H120" i="19"/>
  <c r="F120" i="19"/>
  <c r="I120" i="19"/>
  <c r="H119" i="19"/>
  <c r="F119" i="19"/>
  <c r="I119" i="19" s="1"/>
  <c r="H118" i="19"/>
  <c r="F118" i="19"/>
  <c r="H117" i="19"/>
  <c r="F117" i="19"/>
  <c r="I117" i="19" s="1"/>
  <c r="H116" i="19"/>
  <c r="F116" i="19"/>
  <c r="H115" i="19"/>
  <c r="F115" i="19"/>
  <c r="I115" i="19" s="1"/>
  <c r="H114" i="19"/>
  <c r="F114" i="19"/>
  <c r="H113" i="19"/>
  <c r="F113" i="19"/>
  <c r="H112" i="19"/>
  <c r="F112" i="19"/>
  <c r="I112" i="19" s="1"/>
  <c r="H111" i="19"/>
  <c r="F111" i="19"/>
  <c r="I111" i="19"/>
  <c r="H110" i="19"/>
  <c r="F110" i="19"/>
  <c r="H109" i="19"/>
  <c r="F109" i="19"/>
  <c r="I109" i="19" s="1"/>
  <c r="H108" i="19"/>
  <c r="F108" i="19"/>
  <c r="I108" i="19" s="1"/>
  <c r="H107" i="19"/>
  <c r="F107" i="19"/>
  <c r="I107" i="19" s="1"/>
  <c r="H106" i="19"/>
  <c r="F106" i="19"/>
  <c r="H105" i="19"/>
  <c r="F105" i="19"/>
  <c r="I105" i="19" s="1"/>
  <c r="H104" i="19"/>
  <c r="F104" i="19"/>
  <c r="I104" i="19" s="1"/>
  <c r="H103" i="19"/>
  <c r="F103" i="19"/>
  <c r="H102" i="19"/>
  <c r="F102" i="19"/>
  <c r="I102" i="19" s="1"/>
  <c r="H101" i="19"/>
  <c r="F101" i="19"/>
  <c r="I101" i="19" s="1"/>
  <c r="H100" i="19"/>
  <c r="F100" i="19"/>
  <c r="H99" i="19"/>
  <c r="F99" i="19"/>
  <c r="I99" i="19" s="1"/>
  <c r="H98" i="19"/>
  <c r="F98" i="19"/>
  <c r="I98" i="19"/>
  <c r="H97" i="19"/>
  <c r="F97" i="19"/>
  <c r="I97" i="19" s="1"/>
  <c r="H96" i="19"/>
  <c r="F96" i="19"/>
  <c r="I96" i="19" s="1"/>
  <c r="H95" i="19"/>
  <c r="F95" i="19"/>
  <c r="I95" i="19" s="1"/>
  <c r="H94" i="19"/>
  <c r="F94" i="19"/>
  <c r="H93" i="19"/>
  <c r="F93" i="19"/>
  <c r="I93" i="19"/>
  <c r="H92" i="19"/>
  <c r="F92" i="19"/>
  <c r="I92" i="19" s="1"/>
  <c r="H91" i="19"/>
  <c r="F91" i="19"/>
  <c r="H90" i="19"/>
  <c r="F90" i="19"/>
  <c r="I90" i="19" s="1"/>
  <c r="H89" i="19"/>
  <c r="F89" i="19"/>
  <c r="I89" i="19" s="1"/>
  <c r="H88" i="19"/>
  <c r="F88" i="19"/>
  <c r="I88" i="19" s="1"/>
  <c r="H87" i="19"/>
  <c r="F87" i="19"/>
  <c r="H86" i="19"/>
  <c r="F86" i="19"/>
  <c r="I86" i="19" s="1"/>
  <c r="H85" i="19"/>
  <c r="F85" i="19"/>
  <c r="I85" i="19" s="1"/>
  <c r="H84" i="19"/>
  <c r="F84" i="19"/>
  <c r="I84" i="19" s="1"/>
  <c r="H83" i="19"/>
  <c r="F83" i="19"/>
  <c r="I83" i="19" s="1"/>
  <c r="H82" i="19"/>
  <c r="F82" i="19"/>
  <c r="I82" i="19" s="1"/>
  <c r="H81" i="19"/>
  <c r="F81" i="19"/>
  <c r="H80" i="19"/>
  <c r="F80" i="19"/>
  <c r="I80" i="19" s="1"/>
  <c r="H79" i="19"/>
  <c r="F79" i="19"/>
  <c r="I79" i="19" s="1"/>
  <c r="H78" i="19"/>
  <c r="F78" i="19"/>
  <c r="I78" i="19" s="1"/>
  <c r="H77" i="19"/>
  <c r="F77" i="19"/>
  <c r="H76" i="19"/>
  <c r="F76" i="19"/>
  <c r="I76" i="19" s="1"/>
  <c r="H75" i="19"/>
  <c r="F75" i="19"/>
  <c r="I75" i="19" s="1"/>
  <c r="H74" i="19"/>
  <c r="I74" i="19" s="1"/>
  <c r="F74" i="19"/>
  <c r="H73" i="19"/>
  <c r="F73" i="19"/>
  <c r="I73" i="19" s="1"/>
  <c r="H72" i="19"/>
  <c r="F72" i="19"/>
  <c r="I72" i="19" s="1"/>
  <c r="H71" i="19"/>
  <c r="F71" i="19"/>
  <c r="I71" i="19" s="1"/>
  <c r="H70" i="19"/>
  <c r="F70" i="19"/>
  <c r="H69" i="19"/>
  <c r="F69" i="19"/>
  <c r="I69" i="19" s="1"/>
  <c r="H68" i="19"/>
  <c r="F68" i="19"/>
  <c r="I68" i="19" s="1"/>
  <c r="H67" i="19"/>
  <c r="I67" i="19" s="1"/>
  <c r="F67" i="19"/>
  <c r="H66" i="19"/>
  <c r="F66" i="19"/>
  <c r="I66" i="19" s="1"/>
  <c r="H65" i="19"/>
  <c r="F65" i="19"/>
  <c r="I65" i="19" s="1"/>
  <c r="H64" i="19"/>
  <c r="F64" i="19"/>
  <c r="I64" i="19" s="1"/>
  <c r="H63" i="19"/>
  <c r="F63" i="19"/>
  <c r="H62" i="19"/>
  <c r="F62" i="19"/>
  <c r="H61" i="19"/>
  <c r="F61" i="19"/>
  <c r="I61" i="19"/>
  <c r="H60" i="19"/>
  <c r="F60" i="19"/>
  <c r="H59" i="19"/>
  <c r="F59" i="19"/>
  <c r="I59" i="19" s="1"/>
  <c r="H58" i="19"/>
  <c r="F58" i="19"/>
  <c r="I58" i="19" s="1"/>
  <c r="H57" i="19"/>
  <c r="F57" i="19"/>
  <c r="H56" i="19"/>
  <c r="F56" i="19"/>
  <c r="I56" i="19" s="1"/>
  <c r="H55" i="19"/>
  <c r="F55" i="19"/>
  <c r="I55" i="19" s="1"/>
  <c r="H54" i="19"/>
  <c r="F54" i="19"/>
  <c r="I54" i="19" s="1"/>
  <c r="H53" i="19"/>
  <c r="F53" i="19"/>
  <c r="H52" i="19"/>
  <c r="F52" i="19"/>
  <c r="I52" i="19" s="1"/>
  <c r="H51" i="19"/>
  <c r="F51" i="19"/>
  <c r="H50" i="19"/>
  <c r="F50" i="19"/>
  <c r="I50" i="19" s="1"/>
  <c r="H49" i="19"/>
  <c r="F49" i="19"/>
  <c r="H48" i="19"/>
  <c r="F48" i="19"/>
  <c r="I48" i="19" s="1"/>
  <c r="H47" i="19"/>
  <c r="F47" i="19"/>
  <c r="I47" i="19" s="1"/>
  <c r="H46" i="19"/>
  <c r="F46" i="19"/>
  <c r="I46" i="19" s="1"/>
  <c r="H45" i="19"/>
  <c r="F45" i="19"/>
  <c r="I45" i="19"/>
  <c r="H44" i="19"/>
  <c r="F44" i="19"/>
  <c r="H43" i="19"/>
  <c r="F43" i="19"/>
  <c r="I43" i="19" s="1"/>
  <c r="H42" i="19"/>
  <c r="F42" i="19"/>
  <c r="I42" i="19" s="1"/>
  <c r="H41" i="19"/>
  <c r="F41" i="19"/>
  <c r="I41" i="19" s="1"/>
  <c r="H40" i="19"/>
  <c r="F40" i="19"/>
  <c r="I40" i="19" s="1"/>
  <c r="H39" i="19"/>
  <c r="F39" i="19"/>
  <c r="I39" i="19" s="1"/>
  <c r="H38" i="19"/>
  <c r="F38" i="19"/>
  <c r="I38" i="19" s="1"/>
  <c r="H37" i="19"/>
  <c r="K52" i="24" s="1"/>
  <c r="F37" i="19"/>
  <c r="I52" i="24" s="1"/>
  <c r="H36" i="19"/>
  <c r="K51" i="24" s="1"/>
  <c r="F36" i="19"/>
  <c r="H35" i="19"/>
  <c r="K50" i="24" s="1"/>
  <c r="F35" i="19"/>
  <c r="I50" i="24" s="1"/>
  <c r="H34" i="19"/>
  <c r="K49" i="24" s="1"/>
  <c r="F34" i="19"/>
  <c r="I49" i="24" s="1"/>
  <c r="H33" i="19"/>
  <c r="K48" i="24" s="1"/>
  <c r="F33" i="19"/>
  <c r="I48" i="24" s="1"/>
  <c r="I48" i="20"/>
  <c r="H32" i="19"/>
  <c r="F32" i="19"/>
  <c r="I47" i="24" s="1"/>
  <c r="H31" i="19"/>
  <c r="K46" i="24" s="1"/>
  <c r="F31" i="19"/>
  <c r="I46" i="24" s="1"/>
  <c r="H30" i="19"/>
  <c r="F30" i="19"/>
  <c r="I45" i="24" s="1"/>
  <c r="H29" i="19"/>
  <c r="I29" i="19" s="1"/>
  <c r="F29" i="19"/>
  <c r="I44" i="24" s="1"/>
  <c r="H28" i="19"/>
  <c r="K43" i="24" s="1"/>
  <c r="F28" i="19"/>
  <c r="I43" i="24" s="1"/>
  <c r="H27" i="19"/>
  <c r="F27" i="19"/>
  <c r="I42" i="24" s="1"/>
  <c r="H26" i="19"/>
  <c r="K41" i="24" s="1"/>
  <c r="F26" i="19"/>
  <c r="I41" i="24" s="1"/>
  <c r="H25" i="19"/>
  <c r="F25" i="19"/>
  <c r="I40" i="24" s="1"/>
  <c r="H24" i="19"/>
  <c r="K39" i="24" s="1"/>
  <c r="F24" i="19"/>
  <c r="H23" i="19"/>
  <c r="K24" i="24" s="1"/>
  <c r="F23" i="19"/>
  <c r="I24" i="24" s="1"/>
  <c r="H22" i="19"/>
  <c r="K23" i="24" s="1"/>
  <c r="F22" i="19"/>
  <c r="H21" i="19"/>
  <c r="K22" i="24" s="1"/>
  <c r="F21" i="19"/>
  <c r="I22" i="24" s="1"/>
  <c r="H20" i="19"/>
  <c r="K21" i="24" s="1"/>
  <c r="F20" i="19"/>
  <c r="I21" i="24" s="1"/>
  <c r="H19" i="19"/>
  <c r="K20" i="24" s="1"/>
  <c r="F19" i="19"/>
  <c r="H18" i="19"/>
  <c r="K19" i="24" s="1"/>
  <c r="F18" i="19"/>
  <c r="I19" i="24" s="1"/>
  <c r="H17" i="19"/>
  <c r="K18" i="24" s="1"/>
  <c r="F17" i="19"/>
  <c r="I18" i="24" s="1"/>
  <c r="H16" i="19"/>
  <c r="F16" i="19"/>
  <c r="I17" i="24" s="1"/>
  <c r="H15" i="19"/>
  <c r="K16" i="24" s="1"/>
  <c r="F15" i="19"/>
  <c r="I16" i="24" s="1"/>
  <c r="H14" i="19"/>
  <c r="F14" i="19"/>
  <c r="I15" i="24" s="1"/>
  <c r="H13" i="19"/>
  <c r="K14" i="24" s="1"/>
  <c r="F13" i="19"/>
  <c r="I14" i="24" s="1"/>
  <c r="H12" i="19"/>
  <c r="K13" i="24" s="1"/>
  <c r="F12" i="19"/>
  <c r="I13" i="24" s="1"/>
  <c r="H11" i="19"/>
  <c r="F11" i="19"/>
  <c r="I12" i="24" s="1"/>
  <c r="H10" i="19"/>
  <c r="F10" i="19"/>
  <c r="H9" i="19"/>
  <c r="F9" i="19"/>
  <c r="H8" i="19"/>
  <c r="F8" i="19"/>
  <c r="H1" i="19"/>
  <c r="I49" i="20"/>
  <c r="I193" i="19"/>
  <c r="K46" i="20"/>
  <c r="K50" i="20"/>
  <c r="I123" i="19"/>
  <c r="I131" i="19"/>
  <c r="I26" i="19"/>
  <c r="I12" i="19"/>
  <c r="L13" i="24" s="1"/>
  <c r="K41" i="20"/>
  <c r="I94" i="19"/>
  <c r="K39" i="20"/>
  <c r="K43" i="20"/>
  <c r="K51" i="20"/>
  <c r="I164" i="19"/>
  <c r="I201" i="19"/>
  <c r="I205" i="19"/>
  <c r="I47" i="20"/>
  <c r="I43" i="20"/>
  <c r="I44" i="20"/>
  <c r="I52" i="20"/>
  <c r="K48" i="20"/>
  <c r="I57" i="19"/>
  <c r="I189" i="19"/>
  <c r="I226" i="19"/>
  <c r="I21" i="19"/>
  <c r="L22" i="24" s="1"/>
  <c r="I110" i="19"/>
  <c r="I149" i="19"/>
  <c r="I157" i="19"/>
  <c r="I100" i="19"/>
  <c r="I60" i="19"/>
  <c r="I114" i="19"/>
  <c r="I20" i="19"/>
  <c r="L21" i="24" s="1"/>
  <c r="I37" i="19"/>
  <c r="I113" i="19"/>
  <c r="I81" i="19"/>
  <c r="I116" i="19"/>
  <c r="J7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A6" i="16"/>
  <c r="H25" i="5"/>
  <c r="H27" i="5" s="1"/>
  <c r="H29" i="5" s="1"/>
  <c r="J485" i="10"/>
  <c r="H485" i="10"/>
  <c r="G485" i="10"/>
  <c r="F485" i="10"/>
  <c r="B485" i="10"/>
  <c r="A485" i="10"/>
  <c r="J484" i="10"/>
  <c r="H484" i="10"/>
  <c r="G484" i="10"/>
  <c r="F484" i="10"/>
  <c r="B484" i="10"/>
  <c r="A484" i="10"/>
  <c r="J483" i="10"/>
  <c r="H483" i="10"/>
  <c r="G483" i="10"/>
  <c r="F483" i="10"/>
  <c r="B483" i="10"/>
  <c r="A483" i="10"/>
  <c r="J482" i="10"/>
  <c r="H482" i="10"/>
  <c r="G482" i="10"/>
  <c r="F482" i="10"/>
  <c r="B482" i="10"/>
  <c r="A482" i="10"/>
  <c r="J481" i="10"/>
  <c r="H481" i="10"/>
  <c r="G481" i="10"/>
  <c r="F481" i="10"/>
  <c r="B481" i="10"/>
  <c r="A481" i="10"/>
  <c r="J480" i="10"/>
  <c r="H480" i="10"/>
  <c r="G480" i="10"/>
  <c r="F480" i="10"/>
  <c r="B480" i="10"/>
  <c r="A480" i="10"/>
  <c r="J479" i="10"/>
  <c r="H479" i="10"/>
  <c r="G479" i="10"/>
  <c r="F479" i="10"/>
  <c r="B479" i="10"/>
  <c r="A479" i="10"/>
  <c r="J478" i="10"/>
  <c r="H478" i="10"/>
  <c r="G478" i="10"/>
  <c r="F478" i="10"/>
  <c r="B478" i="10"/>
  <c r="A478" i="10"/>
  <c r="J477" i="10"/>
  <c r="H477" i="10"/>
  <c r="G477" i="10"/>
  <c r="F477" i="10"/>
  <c r="B477" i="10"/>
  <c r="A477" i="10"/>
  <c r="J476" i="10"/>
  <c r="H476" i="10"/>
  <c r="G476" i="10"/>
  <c r="F476" i="10"/>
  <c r="B476" i="10"/>
  <c r="A476" i="10"/>
  <c r="J463" i="10"/>
  <c r="H463" i="10"/>
  <c r="G463" i="10"/>
  <c r="F463" i="10"/>
  <c r="B463" i="10"/>
  <c r="A463" i="10"/>
  <c r="J462" i="10"/>
  <c r="H462" i="10"/>
  <c r="G462" i="10"/>
  <c r="F462" i="10"/>
  <c r="B462" i="10"/>
  <c r="A462" i="10"/>
  <c r="J461" i="10"/>
  <c r="H461" i="10"/>
  <c r="G461" i="10"/>
  <c r="F461" i="10"/>
  <c r="B461" i="10"/>
  <c r="A461" i="10"/>
  <c r="J460" i="10"/>
  <c r="H460" i="10"/>
  <c r="G460" i="10"/>
  <c r="F460" i="10"/>
  <c r="B460" i="10"/>
  <c r="A460" i="10"/>
  <c r="J459" i="10"/>
  <c r="H459" i="10"/>
  <c r="G459" i="10"/>
  <c r="F459" i="10"/>
  <c r="B459" i="10"/>
  <c r="A459" i="10"/>
  <c r="J458" i="10"/>
  <c r="H458" i="10"/>
  <c r="G458" i="10"/>
  <c r="F458" i="10"/>
  <c r="B458" i="10"/>
  <c r="A458" i="10"/>
  <c r="J457" i="10"/>
  <c r="H457" i="10"/>
  <c r="G457" i="10"/>
  <c r="F457" i="10"/>
  <c r="B457" i="10"/>
  <c r="A457" i="10"/>
  <c r="J456" i="10"/>
  <c r="H456" i="10"/>
  <c r="G456" i="10"/>
  <c r="F456" i="10"/>
  <c r="B456" i="10"/>
  <c r="A456" i="10"/>
  <c r="J455" i="10"/>
  <c r="H455" i="10"/>
  <c r="G455" i="10"/>
  <c r="F455" i="10"/>
  <c r="B455" i="10"/>
  <c r="A455" i="10"/>
  <c r="J454" i="10"/>
  <c r="H454" i="10"/>
  <c r="G454" i="10"/>
  <c r="F454" i="10"/>
  <c r="B454" i="10"/>
  <c r="A454" i="10"/>
  <c r="J441" i="10"/>
  <c r="H441" i="10"/>
  <c r="G441" i="10"/>
  <c r="F441" i="10"/>
  <c r="B441" i="10"/>
  <c r="A441" i="10"/>
  <c r="J440" i="10"/>
  <c r="H440" i="10"/>
  <c r="G440" i="10"/>
  <c r="F440" i="10"/>
  <c r="B440" i="10"/>
  <c r="A440" i="10"/>
  <c r="J439" i="10"/>
  <c r="H439" i="10"/>
  <c r="G439" i="10"/>
  <c r="F439" i="10"/>
  <c r="B439" i="10"/>
  <c r="A439" i="10"/>
  <c r="J438" i="10"/>
  <c r="H438" i="10"/>
  <c r="G438" i="10"/>
  <c r="F438" i="10"/>
  <c r="B438" i="10"/>
  <c r="A438" i="10"/>
  <c r="J437" i="10"/>
  <c r="H437" i="10"/>
  <c r="G437" i="10"/>
  <c r="F437" i="10"/>
  <c r="B437" i="10"/>
  <c r="A437" i="10"/>
  <c r="J436" i="10"/>
  <c r="H436" i="10"/>
  <c r="G436" i="10"/>
  <c r="F436" i="10"/>
  <c r="B436" i="10"/>
  <c r="A436" i="10"/>
  <c r="J435" i="10"/>
  <c r="H435" i="10"/>
  <c r="G435" i="10"/>
  <c r="F435" i="10"/>
  <c r="B435" i="10"/>
  <c r="A435" i="10"/>
  <c r="J434" i="10"/>
  <c r="H434" i="10"/>
  <c r="G434" i="10"/>
  <c r="F434" i="10"/>
  <c r="B434" i="10"/>
  <c r="A434" i="10"/>
  <c r="J433" i="10"/>
  <c r="H433" i="10"/>
  <c r="G433" i="10"/>
  <c r="F433" i="10"/>
  <c r="B433" i="10"/>
  <c r="A433" i="10"/>
  <c r="J432" i="10"/>
  <c r="H432" i="10"/>
  <c r="G432" i="10"/>
  <c r="F432" i="10"/>
  <c r="B432" i="10"/>
  <c r="A432" i="10"/>
  <c r="J419" i="10"/>
  <c r="H419" i="10"/>
  <c r="G419" i="10"/>
  <c r="F419" i="10"/>
  <c r="B419" i="10"/>
  <c r="A419" i="10"/>
  <c r="J418" i="10"/>
  <c r="H418" i="10"/>
  <c r="G418" i="10"/>
  <c r="F418" i="10"/>
  <c r="B418" i="10"/>
  <c r="A418" i="10"/>
  <c r="J417" i="10"/>
  <c r="H417" i="10"/>
  <c r="G417" i="10"/>
  <c r="F417" i="10"/>
  <c r="B417" i="10"/>
  <c r="A417" i="10"/>
  <c r="J416" i="10"/>
  <c r="H416" i="10"/>
  <c r="G416" i="10"/>
  <c r="F416" i="10"/>
  <c r="B416" i="10"/>
  <c r="A416" i="10"/>
  <c r="J415" i="10"/>
  <c r="H415" i="10"/>
  <c r="G415" i="10"/>
  <c r="F415" i="10"/>
  <c r="B415" i="10"/>
  <c r="A415" i="10"/>
  <c r="J414" i="10"/>
  <c r="H414" i="10"/>
  <c r="G414" i="10"/>
  <c r="F414" i="10"/>
  <c r="B414" i="10"/>
  <c r="A414" i="10"/>
  <c r="J413" i="10"/>
  <c r="H413" i="10"/>
  <c r="G413" i="10"/>
  <c r="F413" i="10"/>
  <c r="B413" i="10"/>
  <c r="A413" i="10"/>
  <c r="J412" i="10"/>
  <c r="H412" i="10"/>
  <c r="G412" i="10"/>
  <c r="F412" i="10"/>
  <c r="B412" i="10"/>
  <c r="A412" i="10"/>
  <c r="J411" i="10"/>
  <c r="H411" i="10"/>
  <c r="G411" i="10"/>
  <c r="F411" i="10"/>
  <c r="B411" i="10"/>
  <c r="A411" i="10"/>
  <c r="J410" i="10"/>
  <c r="H410" i="10"/>
  <c r="G410" i="10"/>
  <c r="F410" i="10"/>
  <c r="B410" i="10"/>
  <c r="A410" i="10"/>
  <c r="J397" i="10"/>
  <c r="H397" i="10"/>
  <c r="G397" i="10"/>
  <c r="F397" i="10"/>
  <c r="B397" i="10"/>
  <c r="A397" i="10"/>
  <c r="J396" i="10"/>
  <c r="H396" i="10"/>
  <c r="G396" i="10"/>
  <c r="F396" i="10"/>
  <c r="B396" i="10"/>
  <c r="A396" i="10"/>
  <c r="J395" i="10"/>
  <c r="H395" i="10"/>
  <c r="G395" i="10"/>
  <c r="F395" i="10"/>
  <c r="B395" i="10"/>
  <c r="A395" i="10"/>
  <c r="J394" i="10"/>
  <c r="H394" i="10"/>
  <c r="G394" i="10"/>
  <c r="F394" i="10"/>
  <c r="B394" i="10"/>
  <c r="A394" i="10"/>
  <c r="J393" i="10"/>
  <c r="H393" i="10"/>
  <c r="G393" i="10"/>
  <c r="F393" i="10"/>
  <c r="B393" i="10"/>
  <c r="A393" i="10"/>
  <c r="J392" i="10"/>
  <c r="H392" i="10"/>
  <c r="G392" i="10"/>
  <c r="F392" i="10"/>
  <c r="B392" i="10"/>
  <c r="A392" i="10"/>
  <c r="J391" i="10"/>
  <c r="H391" i="10"/>
  <c r="G391" i="10"/>
  <c r="F391" i="10"/>
  <c r="B391" i="10"/>
  <c r="A391" i="10"/>
  <c r="J390" i="10"/>
  <c r="H390" i="10"/>
  <c r="G390" i="10"/>
  <c r="F390" i="10"/>
  <c r="B390" i="10"/>
  <c r="A390" i="10"/>
  <c r="J389" i="10"/>
  <c r="H389" i="10"/>
  <c r="G389" i="10"/>
  <c r="F389" i="10"/>
  <c r="B389" i="10"/>
  <c r="A389" i="10"/>
  <c r="J388" i="10"/>
  <c r="H388" i="10"/>
  <c r="G388" i="10"/>
  <c r="F388" i="10"/>
  <c r="B388" i="10"/>
  <c r="A388" i="10"/>
  <c r="J375" i="10"/>
  <c r="H375" i="10"/>
  <c r="G375" i="10"/>
  <c r="F375" i="10"/>
  <c r="B375" i="10"/>
  <c r="A375" i="10"/>
  <c r="J374" i="10"/>
  <c r="H374" i="10"/>
  <c r="G374" i="10"/>
  <c r="F374" i="10"/>
  <c r="B374" i="10"/>
  <c r="A374" i="10"/>
  <c r="J373" i="10"/>
  <c r="H373" i="10"/>
  <c r="G373" i="10"/>
  <c r="F373" i="10"/>
  <c r="B373" i="10"/>
  <c r="A373" i="10"/>
  <c r="J372" i="10"/>
  <c r="H372" i="10"/>
  <c r="G372" i="10"/>
  <c r="F372" i="10"/>
  <c r="B372" i="10"/>
  <c r="A372" i="10"/>
  <c r="J371" i="10"/>
  <c r="H371" i="10"/>
  <c r="G371" i="10"/>
  <c r="F371" i="10"/>
  <c r="B371" i="10"/>
  <c r="A371" i="10"/>
  <c r="J370" i="10"/>
  <c r="H370" i="10"/>
  <c r="G370" i="10"/>
  <c r="F370" i="10"/>
  <c r="B370" i="10"/>
  <c r="A370" i="10"/>
  <c r="J369" i="10"/>
  <c r="H369" i="10"/>
  <c r="G369" i="10"/>
  <c r="F369" i="10"/>
  <c r="B369" i="10"/>
  <c r="A369" i="10"/>
  <c r="J368" i="10"/>
  <c r="H368" i="10"/>
  <c r="G368" i="10"/>
  <c r="F368" i="10"/>
  <c r="B368" i="10"/>
  <c r="A368" i="10"/>
  <c r="J367" i="10"/>
  <c r="H367" i="10"/>
  <c r="G367" i="10"/>
  <c r="F367" i="10"/>
  <c r="B367" i="10"/>
  <c r="A367" i="10"/>
  <c r="J366" i="10"/>
  <c r="H366" i="10"/>
  <c r="G366" i="10"/>
  <c r="F366" i="10"/>
  <c r="B366" i="10"/>
  <c r="A366" i="10"/>
  <c r="J353" i="10"/>
  <c r="H353" i="10"/>
  <c r="G353" i="10"/>
  <c r="F353" i="10"/>
  <c r="B353" i="10"/>
  <c r="A353" i="10"/>
  <c r="J352" i="10"/>
  <c r="H352" i="10"/>
  <c r="G352" i="10"/>
  <c r="F352" i="10"/>
  <c r="B352" i="10"/>
  <c r="A352" i="10"/>
  <c r="J351" i="10"/>
  <c r="H351" i="10"/>
  <c r="G351" i="10"/>
  <c r="F351" i="10"/>
  <c r="B351" i="10"/>
  <c r="A351" i="10"/>
  <c r="J350" i="10"/>
  <c r="H350" i="10"/>
  <c r="G350" i="10"/>
  <c r="F350" i="10"/>
  <c r="B350" i="10"/>
  <c r="A350" i="10"/>
  <c r="J349" i="10"/>
  <c r="H349" i="10"/>
  <c r="G349" i="10"/>
  <c r="F349" i="10"/>
  <c r="B349" i="10"/>
  <c r="A349" i="10"/>
  <c r="J348" i="10"/>
  <c r="H348" i="10"/>
  <c r="G348" i="10"/>
  <c r="F348" i="10"/>
  <c r="B348" i="10"/>
  <c r="A348" i="10"/>
  <c r="J347" i="10"/>
  <c r="H347" i="10"/>
  <c r="G347" i="10"/>
  <c r="F347" i="10"/>
  <c r="B347" i="10"/>
  <c r="A347" i="10"/>
  <c r="J346" i="10"/>
  <c r="H346" i="10"/>
  <c r="G346" i="10"/>
  <c r="F346" i="10"/>
  <c r="B346" i="10"/>
  <c r="A346" i="10"/>
  <c r="J345" i="10"/>
  <c r="H345" i="10"/>
  <c r="G345" i="10"/>
  <c r="F345" i="10"/>
  <c r="B345" i="10"/>
  <c r="A345" i="10"/>
  <c r="J344" i="10"/>
  <c r="H344" i="10"/>
  <c r="G344" i="10"/>
  <c r="F344" i="10"/>
  <c r="B344" i="10"/>
  <c r="A344" i="10"/>
  <c r="J331" i="10"/>
  <c r="H331" i="10"/>
  <c r="G331" i="10"/>
  <c r="F331" i="10"/>
  <c r="B331" i="10"/>
  <c r="A331" i="10"/>
  <c r="J330" i="10"/>
  <c r="H330" i="10"/>
  <c r="G330" i="10"/>
  <c r="F330" i="10"/>
  <c r="B330" i="10"/>
  <c r="A330" i="10"/>
  <c r="J329" i="10"/>
  <c r="H329" i="10"/>
  <c r="G329" i="10"/>
  <c r="F329" i="10"/>
  <c r="B329" i="10"/>
  <c r="A329" i="10"/>
  <c r="J328" i="10"/>
  <c r="H328" i="10"/>
  <c r="G328" i="10"/>
  <c r="F328" i="10"/>
  <c r="B328" i="10"/>
  <c r="A328" i="10"/>
  <c r="J327" i="10"/>
  <c r="H327" i="10"/>
  <c r="G327" i="10"/>
  <c r="F327" i="10"/>
  <c r="B327" i="10"/>
  <c r="A327" i="10"/>
  <c r="J326" i="10"/>
  <c r="H326" i="10"/>
  <c r="G326" i="10"/>
  <c r="F326" i="10"/>
  <c r="B326" i="10"/>
  <c r="A326" i="10"/>
  <c r="J325" i="10"/>
  <c r="H325" i="10"/>
  <c r="G325" i="10"/>
  <c r="F325" i="10"/>
  <c r="B325" i="10"/>
  <c r="A325" i="10"/>
  <c r="J324" i="10"/>
  <c r="H324" i="10"/>
  <c r="G324" i="10"/>
  <c r="F324" i="10"/>
  <c r="B324" i="10"/>
  <c r="A324" i="10"/>
  <c r="J323" i="10"/>
  <c r="H323" i="10"/>
  <c r="G323" i="10"/>
  <c r="F323" i="10"/>
  <c r="B323" i="10"/>
  <c r="A323" i="10"/>
  <c r="J322" i="10"/>
  <c r="H322" i="10"/>
  <c r="G322" i="10"/>
  <c r="F322" i="10"/>
  <c r="B322" i="10"/>
  <c r="A322" i="10"/>
  <c r="J309" i="10"/>
  <c r="H309" i="10"/>
  <c r="G309" i="10"/>
  <c r="F309" i="10"/>
  <c r="B309" i="10"/>
  <c r="A309" i="10"/>
  <c r="J308" i="10"/>
  <c r="H308" i="10"/>
  <c r="G308" i="10"/>
  <c r="F308" i="10"/>
  <c r="B308" i="10"/>
  <c r="A308" i="10"/>
  <c r="J307" i="10"/>
  <c r="H307" i="10"/>
  <c r="G307" i="10"/>
  <c r="F307" i="10"/>
  <c r="B307" i="10"/>
  <c r="A307" i="10"/>
  <c r="J306" i="10"/>
  <c r="H306" i="10"/>
  <c r="G306" i="10"/>
  <c r="F306" i="10"/>
  <c r="B306" i="10"/>
  <c r="A306" i="10"/>
  <c r="J305" i="10"/>
  <c r="H305" i="10"/>
  <c r="G305" i="10"/>
  <c r="F305" i="10"/>
  <c r="B305" i="10"/>
  <c r="A305" i="10"/>
  <c r="J304" i="10"/>
  <c r="H304" i="10"/>
  <c r="G304" i="10"/>
  <c r="F304" i="10"/>
  <c r="B304" i="10"/>
  <c r="A304" i="10"/>
  <c r="J303" i="10"/>
  <c r="H303" i="10"/>
  <c r="G303" i="10"/>
  <c r="F303" i="10"/>
  <c r="B303" i="10"/>
  <c r="A303" i="10"/>
  <c r="J302" i="10"/>
  <c r="H302" i="10"/>
  <c r="G302" i="10"/>
  <c r="F302" i="10"/>
  <c r="B302" i="10"/>
  <c r="A302" i="10"/>
  <c r="J301" i="10"/>
  <c r="H301" i="10"/>
  <c r="G301" i="10"/>
  <c r="F301" i="10"/>
  <c r="B301" i="10"/>
  <c r="A301" i="10"/>
  <c r="J300" i="10"/>
  <c r="H300" i="10"/>
  <c r="G300" i="10"/>
  <c r="F300" i="10"/>
  <c r="B300" i="10"/>
  <c r="A300" i="10"/>
  <c r="M287" i="10"/>
  <c r="J287" i="10"/>
  <c r="H287" i="10"/>
  <c r="G287" i="10"/>
  <c r="F287" i="10"/>
  <c r="B287" i="10"/>
  <c r="A287" i="10"/>
  <c r="M286" i="10"/>
  <c r="J286" i="10"/>
  <c r="H286" i="10"/>
  <c r="G286" i="10"/>
  <c r="F286" i="10"/>
  <c r="B286" i="10"/>
  <c r="A286" i="10"/>
  <c r="M285" i="10"/>
  <c r="J285" i="10"/>
  <c r="H285" i="10"/>
  <c r="G285" i="10"/>
  <c r="F285" i="10"/>
  <c r="B285" i="10"/>
  <c r="A285" i="10"/>
  <c r="M284" i="10"/>
  <c r="J284" i="10"/>
  <c r="H284" i="10"/>
  <c r="G284" i="10"/>
  <c r="F284" i="10"/>
  <c r="B284" i="10"/>
  <c r="A284" i="10"/>
  <c r="M283" i="10"/>
  <c r="J283" i="10"/>
  <c r="H283" i="10"/>
  <c r="G283" i="10"/>
  <c r="F283" i="10"/>
  <c r="B283" i="10"/>
  <c r="A283" i="10"/>
  <c r="M282" i="10"/>
  <c r="J282" i="10"/>
  <c r="H282" i="10"/>
  <c r="G282" i="10"/>
  <c r="F282" i="10"/>
  <c r="B282" i="10"/>
  <c r="A282" i="10"/>
  <c r="M281" i="10"/>
  <c r="J281" i="10"/>
  <c r="H281" i="10"/>
  <c r="G281" i="10"/>
  <c r="F281" i="10"/>
  <c r="B281" i="10"/>
  <c r="A281" i="10"/>
  <c r="M280" i="10"/>
  <c r="J280" i="10"/>
  <c r="H280" i="10"/>
  <c r="G280" i="10"/>
  <c r="F280" i="10"/>
  <c r="B280" i="10"/>
  <c r="A280" i="10"/>
  <c r="M279" i="10"/>
  <c r="J279" i="10"/>
  <c r="H279" i="10"/>
  <c r="G279" i="10"/>
  <c r="F279" i="10"/>
  <c r="B279" i="10"/>
  <c r="A279" i="10"/>
  <c r="M278" i="10"/>
  <c r="J278" i="10"/>
  <c r="H278" i="10"/>
  <c r="G278" i="10"/>
  <c r="F278" i="10"/>
  <c r="B278" i="10"/>
  <c r="A278" i="10"/>
  <c r="J265" i="10"/>
  <c r="H265" i="10"/>
  <c r="G265" i="10"/>
  <c r="F265" i="10"/>
  <c r="B265" i="10"/>
  <c r="A265" i="10"/>
  <c r="J264" i="10"/>
  <c r="H264" i="10"/>
  <c r="G264" i="10"/>
  <c r="F264" i="10"/>
  <c r="B264" i="10"/>
  <c r="A264" i="10"/>
  <c r="J263" i="10"/>
  <c r="H263" i="10"/>
  <c r="G263" i="10"/>
  <c r="F263" i="10"/>
  <c r="B263" i="10"/>
  <c r="A263" i="10"/>
  <c r="J262" i="10"/>
  <c r="H262" i="10"/>
  <c r="G262" i="10"/>
  <c r="F262" i="10"/>
  <c r="B262" i="10"/>
  <c r="A262" i="10"/>
  <c r="J261" i="10"/>
  <c r="H261" i="10"/>
  <c r="G261" i="10"/>
  <c r="F261" i="10"/>
  <c r="B261" i="10"/>
  <c r="A261" i="10"/>
  <c r="J260" i="10"/>
  <c r="H260" i="10"/>
  <c r="G260" i="10"/>
  <c r="F260" i="10"/>
  <c r="B260" i="10"/>
  <c r="A260" i="10"/>
  <c r="J259" i="10"/>
  <c r="H259" i="10"/>
  <c r="G259" i="10"/>
  <c r="F259" i="10"/>
  <c r="B259" i="10"/>
  <c r="A259" i="10"/>
  <c r="J258" i="10"/>
  <c r="H258" i="10"/>
  <c r="G258" i="10"/>
  <c r="F258" i="10"/>
  <c r="B258" i="10"/>
  <c r="A258" i="10"/>
  <c r="J257" i="10"/>
  <c r="H257" i="10"/>
  <c r="G257" i="10"/>
  <c r="F257" i="10"/>
  <c r="B257" i="10"/>
  <c r="A257" i="10"/>
  <c r="J256" i="10"/>
  <c r="H256" i="10"/>
  <c r="G256" i="10"/>
  <c r="F256" i="10"/>
  <c r="B256" i="10"/>
  <c r="A256" i="10"/>
  <c r="J243" i="10"/>
  <c r="H243" i="10"/>
  <c r="G243" i="10"/>
  <c r="F243" i="10"/>
  <c r="B243" i="10"/>
  <c r="A243" i="10"/>
  <c r="J242" i="10"/>
  <c r="H242" i="10"/>
  <c r="G242" i="10"/>
  <c r="F242" i="10"/>
  <c r="B242" i="10"/>
  <c r="A242" i="10"/>
  <c r="J241" i="10"/>
  <c r="H241" i="10"/>
  <c r="G241" i="10"/>
  <c r="F241" i="10"/>
  <c r="B241" i="10"/>
  <c r="A241" i="10"/>
  <c r="J240" i="10"/>
  <c r="H240" i="10"/>
  <c r="G240" i="10"/>
  <c r="F240" i="10"/>
  <c r="B240" i="10"/>
  <c r="A240" i="10"/>
  <c r="J239" i="10"/>
  <c r="H239" i="10"/>
  <c r="G239" i="10"/>
  <c r="F239" i="10"/>
  <c r="B239" i="10"/>
  <c r="A239" i="10"/>
  <c r="J238" i="10"/>
  <c r="H238" i="10"/>
  <c r="G238" i="10"/>
  <c r="F238" i="10"/>
  <c r="B238" i="10"/>
  <c r="A238" i="10"/>
  <c r="J237" i="10"/>
  <c r="H237" i="10"/>
  <c r="G237" i="10"/>
  <c r="F237" i="10"/>
  <c r="B237" i="10"/>
  <c r="A237" i="10"/>
  <c r="J236" i="10"/>
  <c r="H236" i="10"/>
  <c r="G236" i="10"/>
  <c r="F236" i="10"/>
  <c r="B236" i="10"/>
  <c r="A236" i="10"/>
  <c r="J235" i="10"/>
  <c r="H235" i="10"/>
  <c r="G235" i="10"/>
  <c r="F235" i="10"/>
  <c r="B235" i="10"/>
  <c r="A235" i="10"/>
  <c r="J234" i="10"/>
  <c r="H234" i="10"/>
  <c r="G234" i="10"/>
  <c r="F234" i="10"/>
  <c r="B234" i="10"/>
  <c r="A234" i="10"/>
  <c r="J221" i="10"/>
  <c r="H221" i="10"/>
  <c r="G221" i="10"/>
  <c r="F221" i="10"/>
  <c r="B221" i="10"/>
  <c r="A221" i="10"/>
  <c r="J220" i="10"/>
  <c r="H220" i="10"/>
  <c r="G220" i="10"/>
  <c r="F220" i="10"/>
  <c r="B220" i="10"/>
  <c r="A220" i="10"/>
  <c r="J219" i="10"/>
  <c r="H219" i="10"/>
  <c r="G219" i="10"/>
  <c r="F219" i="10"/>
  <c r="B219" i="10"/>
  <c r="A219" i="10"/>
  <c r="J218" i="10"/>
  <c r="H218" i="10"/>
  <c r="G218" i="10"/>
  <c r="F218" i="10"/>
  <c r="B218" i="10"/>
  <c r="A218" i="10"/>
  <c r="J217" i="10"/>
  <c r="H217" i="10"/>
  <c r="G217" i="10"/>
  <c r="F217" i="10"/>
  <c r="B217" i="10"/>
  <c r="A217" i="10"/>
  <c r="J216" i="10"/>
  <c r="H216" i="10"/>
  <c r="G216" i="10"/>
  <c r="F216" i="10"/>
  <c r="B216" i="10"/>
  <c r="A216" i="10"/>
  <c r="J215" i="10"/>
  <c r="H215" i="10"/>
  <c r="G215" i="10"/>
  <c r="F215" i="10"/>
  <c r="B215" i="10"/>
  <c r="A215" i="10"/>
  <c r="J214" i="10"/>
  <c r="H214" i="10"/>
  <c r="G214" i="10"/>
  <c r="F214" i="10"/>
  <c r="B214" i="10"/>
  <c r="A214" i="10"/>
  <c r="J213" i="10"/>
  <c r="H213" i="10"/>
  <c r="G213" i="10"/>
  <c r="F213" i="10"/>
  <c r="B213" i="10"/>
  <c r="A213" i="10"/>
  <c r="J212" i="10"/>
  <c r="H212" i="10"/>
  <c r="G212" i="10"/>
  <c r="F212" i="10"/>
  <c r="B212" i="10"/>
  <c r="A212" i="10"/>
  <c r="J199" i="10"/>
  <c r="H199" i="10"/>
  <c r="G199" i="10"/>
  <c r="F199" i="10"/>
  <c r="B199" i="10"/>
  <c r="A199" i="10"/>
  <c r="J198" i="10"/>
  <c r="H198" i="10"/>
  <c r="G198" i="10"/>
  <c r="F198" i="10"/>
  <c r="B198" i="10"/>
  <c r="A198" i="10"/>
  <c r="J197" i="10"/>
  <c r="H197" i="10"/>
  <c r="G197" i="10"/>
  <c r="F197" i="10"/>
  <c r="B197" i="10"/>
  <c r="A197" i="10"/>
  <c r="J196" i="10"/>
  <c r="H196" i="10"/>
  <c r="G196" i="10"/>
  <c r="F196" i="10"/>
  <c r="B196" i="10"/>
  <c r="A196" i="10"/>
  <c r="J195" i="10"/>
  <c r="H195" i="10"/>
  <c r="G195" i="10"/>
  <c r="F195" i="10"/>
  <c r="B195" i="10"/>
  <c r="A195" i="10"/>
  <c r="J194" i="10"/>
  <c r="H194" i="10"/>
  <c r="G194" i="10"/>
  <c r="F194" i="10"/>
  <c r="B194" i="10"/>
  <c r="A194" i="10"/>
  <c r="J193" i="10"/>
  <c r="H193" i="10"/>
  <c r="G193" i="10"/>
  <c r="F193" i="10"/>
  <c r="B193" i="10"/>
  <c r="A193" i="10"/>
  <c r="J192" i="10"/>
  <c r="H192" i="10"/>
  <c r="G192" i="10"/>
  <c r="F192" i="10"/>
  <c r="B192" i="10"/>
  <c r="A192" i="10"/>
  <c r="J191" i="10"/>
  <c r="H191" i="10"/>
  <c r="G191" i="10"/>
  <c r="F191" i="10"/>
  <c r="B191" i="10"/>
  <c r="A191" i="10"/>
  <c r="J190" i="10"/>
  <c r="H190" i="10"/>
  <c r="G190" i="10"/>
  <c r="F190" i="10"/>
  <c r="B190" i="10"/>
  <c r="A190" i="10"/>
  <c r="J177" i="10"/>
  <c r="H177" i="10"/>
  <c r="G177" i="10"/>
  <c r="F177" i="10"/>
  <c r="B177" i="10"/>
  <c r="A177" i="10"/>
  <c r="J176" i="10"/>
  <c r="H176" i="10"/>
  <c r="G176" i="10"/>
  <c r="F176" i="10"/>
  <c r="B176" i="10"/>
  <c r="A176" i="10"/>
  <c r="J175" i="10"/>
  <c r="H175" i="10"/>
  <c r="G175" i="10"/>
  <c r="F175" i="10"/>
  <c r="B175" i="10"/>
  <c r="A175" i="10"/>
  <c r="J174" i="10"/>
  <c r="H174" i="10"/>
  <c r="G174" i="10"/>
  <c r="F174" i="10"/>
  <c r="B174" i="10"/>
  <c r="A174" i="10"/>
  <c r="J173" i="10"/>
  <c r="H173" i="10"/>
  <c r="G173" i="10"/>
  <c r="F173" i="10"/>
  <c r="B173" i="10"/>
  <c r="A173" i="10"/>
  <c r="J172" i="10"/>
  <c r="H172" i="10"/>
  <c r="G172" i="10"/>
  <c r="F172" i="10"/>
  <c r="B172" i="10"/>
  <c r="A172" i="10"/>
  <c r="J171" i="10"/>
  <c r="H171" i="10"/>
  <c r="G171" i="10"/>
  <c r="F171" i="10"/>
  <c r="B171" i="10"/>
  <c r="A171" i="10"/>
  <c r="J170" i="10"/>
  <c r="H170" i="10"/>
  <c r="G170" i="10"/>
  <c r="F170" i="10"/>
  <c r="B170" i="10"/>
  <c r="A170" i="10"/>
  <c r="J169" i="10"/>
  <c r="H169" i="10"/>
  <c r="G169" i="10"/>
  <c r="F169" i="10"/>
  <c r="B169" i="10"/>
  <c r="A169" i="10"/>
  <c r="J168" i="10"/>
  <c r="H168" i="10"/>
  <c r="G168" i="10"/>
  <c r="F168" i="10"/>
  <c r="B168" i="10"/>
  <c r="A168" i="10"/>
  <c r="J155" i="10"/>
  <c r="H155" i="10"/>
  <c r="G155" i="10"/>
  <c r="F155" i="10"/>
  <c r="B155" i="10"/>
  <c r="J154" i="10"/>
  <c r="H154" i="10"/>
  <c r="G154" i="10"/>
  <c r="F154" i="10"/>
  <c r="B154" i="10"/>
  <c r="J153" i="10"/>
  <c r="H153" i="10"/>
  <c r="G153" i="10"/>
  <c r="F153" i="10"/>
  <c r="B153" i="10"/>
  <c r="J152" i="10"/>
  <c r="H152" i="10"/>
  <c r="G152" i="10"/>
  <c r="F152" i="10"/>
  <c r="B152" i="10"/>
  <c r="J151" i="10"/>
  <c r="H151" i="10"/>
  <c r="G151" i="10"/>
  <c r="F151" i="10"/>
  <c r="B151" i="10"/>
  <c r="A151" i="10"/>
  <c r="J150" i="10"/>
  <c r="H150" i="10"/>
  <c r="G150" i="10"/>
  <c r="F150" i="10"/>
  <c r="B150" i="10"/>
  <c r="A150" i="10"/>
  <c r="J149" i="10"/>
  <c r="H149" i="10"/>
  <c r="G149" i="10"/>
  <c r="F149" i="10"/>
  <c r="B149" i="10"/>
  <c r="A149" i="10"/>
  <c r="J148" i="10"/>
  <c r="H148" i="10"/>
  <c r="G148" i="10"/>
  <c r="F148" i="10"/>
  <c r="B148" i="10"/>
  <c r="A148" i="10"/>
  <c r="J147" i="10"/>
  <c r="H147" i="10"/>
  <c r="G147" i="10"/>
  <c r="F147" i="10"/>
  <c r="B147" i="10"/>
  <c r="A147" i="10"/>
  <c r="J146" i="10"/>
  <c r="H146" i="10"/>
  <c r="G146" i="10"/>
  <c r="F146" i="10"/>
  <c r="B146" i="10"/>
  <c r="A146" i="10"/>
  <c r="J133" i="10"/>
  <c r="H133" i="10"/>
  <c r="G133" i="10"/>
  <c r="F133" i="10"/>
  <c r="B133" i="10"/>
  <c r="A133" i="10"/>
  <c r="J132" i="10"/>
  <c r="H132" i="10"/>
  <c r="G132" i="10"/>
  <c r="F132" i="10"/>
  <c r="B132" i="10"/>
  <c r="A132" i="10"/>
  <c r="J131" i="10"/>
  <c r="H131" i="10"/>
  <c r="G131" i="10"/>
  <c r="F131" i="10"/>
  <c r="B131" i="10"/>
  <c r="A131" i="10"/>
  <c r="J130" i="10"/>
  <c r="H130" i="10"/>
  <c r="G130" i="10"/>
  <c r="F130" i="10"/>
  <c r="B130" i="10"/>
  <c r="A130" i="10"/>
  <c r="J129" i="10"/>
  <c r="H129" i="10"/>
  <c r="G129" i="10"/>
  <c r="F129" i="10"/>
  <c r="B129" i="10"/>
  <c r="A129" i="10"/>
  <c r="J128" i="10"/>
  <c r="H128" i="10"/>
  <c r="G128" i="10"/>
  <c r="F128" i="10"/>
  <c r="B128" i="10"/>
  <c r="A128" i="10"/>
  <c r="J127" i="10"/>
  <c r="H127" i="10"/>
  <c r="G127" i="10"/>
  <c r="F127" i="10"/>
  <c r="B127" i="10"/>
  <c r="A127" i="10"/>
  <c r="J126" i="10"/>
  <c r="H126" i="10"/>
  <c r="G126" i="10"/>
  <c r="F126" i="10"/>
  <c r="B126" i="10"/>
  <c r="A126" i="10"/>
  <c r="J125" i="10"/>
  <c r="H125" i="10"/>
  <c r="G125" i="10"/>
  <c r="F125" i="10"/>
  <c r="B125" i="10"/>
  <c r="A125" i="10"/>
  <c r="J124" i="10"/>
  <c r="H124" i="10"/>
  <c r="G124" i="10"/>
  <c r="F124" i="10"/>
  <c r="B124" i="10"/>
  <c r="A124" i="10"/>
  <c r="J110" i="10"/>
  <c r="H110" i="10"/>
  <c r="G110" i="10"/>
  <c r="F110" i="10"/>
  <c r="B110" i="10"/>
  <c r="A110" i="10"/>
  <c r="J109" i="10"/>
  <c r="H109" i="10"/>
  <c r="G109" i="10"/>
  <c r="F109" i="10"/>
  <c r="B109" i="10"/>
  <c r="A109" i="10"/>
  <c r="J108" i="10"/>
  <c r="H108" i="10"/>
  <c r="G108" i="10"/>
  <c r="F108" i="10"/>
  <c r="B108" i="10"/>
  <c r="A108" i="10"/>
  <c r="J107" i="10"/>
  <c r="H107" i="10"/>
  <c r="G107" i="10"/>
  <c r="F107" i="10"/>
  <c r="B107" i="10"/>
  <c r="A107" i="10"/>
  <c r="J106" i="10"/>
  <c r="H106" i="10"/>
  <c r="G106" i="10"/>
  <c r="F106" i="10"/>
  <c r="B106" i="10"/>
  <c r="A106" i="10"/>
  <c r="J105" i="10"/>
  <c r="H105" i="10"/>
  <c r="G105" i="10"/>
  <c r="F105" i="10"/>
  <c r="B105" i="10"/>
  <c r="A105" i="10"/>
  <c r="J104" i="10"/>
  <c r="H104" i="10"/>
  <c r="G104" i="10"/>
  <c r="F104" i="10"/>
  <c r="B104" i="10"/>
  <c r="A104" i="10"/>
  <c r="J103" i="10"/>
  <c r="H103" i="10"/>
  <c r="G103" i="10"/>
  <c r="F103" i="10"/>
  <c r="B103" i="10"/>
  <c r="A103" i="10"/>
  <c r="J102" i="10"/>
  <c r="H102" i="10"/>
  <c r="G102" i="10"/>
  <c r="F102" i="10"/>
  <c r="B102" i="10"/>
  <c r="A102" i="10"/>
  <c r="J97" i="10"/>
  <c r="J88" i="10"/>
  <c r="H88" i="10"/>
  <c r="G88" i="10"/>
  <c r="F88" i="10"/>
  <c r="B88" i="10"/>
  <c r="A88" i="10"/>
  <c r="J87" i="10"/>
  <c r="H87" i="10"/>
  <c r="G87" i="10"/>
  <c r="F87" i="10"/>
  <c r="B87" i="10"/>
  <c r="A87" i="10"/>
  <c r="J86" i="10"/>
  <c r="H86" i="10"/>
  <c r="G86" i="10"/>
  <c r="F86" i="10"/>
  <c r="B86" i="10"/>
  <c r="A86" i="10"/>
  <c r="J85" i="10"/>
  <c r="H85" i="10"/>
  <c r="G85" i="10"/>
  <c r="F85" i="10"/>
  <c r="B85" i="10"/>
  <c r="A85" i="10"/>
  <c r="J84" i="10"/>
  <c r="H84" i="10"/>
  <c r="G84" i="10"/>
  <c r="F84" i="10"/>
  <c r="B84" i="10"/>
  <c r="A84" i="10"/>
  <c r="J83" i="10"/>
  <c r="H83" i="10"/>
  <c r="G83" i="10"/>
  <c r="F83" i="10"/>
  <c r="B83" i="10"/>
  <c r="A83" i="10"/>
  <c r="J82" i="10"/>
  <c r="H82" i="10"/>
  <c r="G82" i="10"/>
  <c r="F82" i="10"/>
  <c r="B82" i="10"/>
  <c r="A82" i="10"/>
  <c r="J81" i="10"/>
  <c r="H81" i="10"/>
  <c r="G81" i="10"/>
  <c r="F81" i="10"/>
  <c r="B81" i="10"/>
  <c r="A81" i="10"/>
  <c r="J80" i="10"/>
  <c r="H80" i="10"/>
  <c r="G80" i="10"/>
  <c r="F80" i="10"/>
  <c r="B80" i="10"/>
  <c r="A80" i="10"/>
  <c r="J79" i="10"/>
  <c r="H79" i="10"/>
  <c r="G79" i="10"/>
  <c r="F79" i="10"/>
  <c r="B79" i="10"/>
  <c r="A79" i="10"/>
  <c r="J66" i="10"/>
  <c r="H66" i="10"/>
  <c r="G66" i="10"/>
  <c r="F66" i="10"/>
  <c r="B66" i="10"/>
  <c r="A66" i="10"/>
  <c r="J65" i="10"/>
  <c r="H65" i="10"/>
  <c r="G65" i="10"/>
  <c r="F65" i="10"/>
  <c r="B65" i="10"/>
  <c r="A65" i="10"/>
  <c r="J64" i="10"/>
  <c r="H64" i="10"/>
  <c r="G64" i="10"/>
  <c r="F64" i="10"/>
  <c r="B64" i="10"/>
  <c r="A64" i="10"/>
  <c r="J63" i="10"/>
  <c r="H63" i="10"/>
  <c r="G63" i="10"/>
  <c r="F63" i="10"/>
  <c r="B63" i="10"/>
  <c r="A63" i="10"/>
  <c r="J62" i="10"/>
  <c r="H62" i="10"/>
  <c r="G62" i="10"/>
  <c r="F62" i="10"/>
  <c r="B62" i="10"/>
  <c r="A62" i="10"/>
  <c r="J61" i="10"/>
  <c r="H61" i="10"/>
  <c r="G61" i="10"/>
  <c r="F61" i="10"/>
  <c r="B61" i="10"/>
  <c r="A61" i="10"/>
  <c r="J60" i="10"/>
  <c r="H60" i="10"/>
  <c r="G60" i="10"/>
  <c r="F60" i="10"/>
  <c r="B60" i="10"/>
  <c r="A60" i="10"/>
  <c r="J59" i="10"/>
  <c r="H59" i="10"/>
  <c r="G59" i="10"/>
  <c r="F59" i="10"/>
  <c r="B59" i="10"/>
  <c r="A59" i="10"/>
  <c r="J58" i="10"/>
  <c r="H58" i="10"/>
  <c r="G58" i="10"/>
  <c r="F58" i="10"/>
  <c r="B58" i="10"/>
  <c r="A58" i="10"/>
  <c r="J57" i="10"/>
  <c r="H57" i="10"/>
  <c r="G57" i="10"/>
  <c r="F57" i="10"/>
  <c r="B57" i="10"/>
  <c r="A57" i="10"/>
  <c r="J56" i="10"/>
  <c r="H56" i="10"/>
  <c r="G56" i="10"/>
  <c r="F56" i="10"/>
  <c r="B56" i="10"/>
  <c r="A56" i="10"/>
  <c r="J42" i="10"/>
  <c r="H42" i="10"/>
  <c r="G42" i="10"/>
  <c r="F42" i="10"/>
  <c r="B42" i="10"/>
  <c r="A42" i="10"/>
  <c r="J41" i="10"/>
  <c r="H41" i="10"/>
  <c r="G41" i="10"/>
  <c r="F41" i="10"/>
  <c r="B41" i="10"/>
  <c r="A41" i="10"/>
  <c r="J40" i="10"/>
  <c r="H40" i="10"/>
  <c r="G40" i="10"/>
  <c r="F40" i="10"/>
  <c r="B40" i="10"/>
  <c r="A40" i="10"/>
  <c r="J39" i="10"/>
  <c r="H39" i="10"/>
  <c r="G39" i="10"/>
  <c r="F39" i="10"/>
  <c r="B39" i="10"/>
  <c r="A39" i="10"/>
  <c r="J38" i="10"/>
  <c r="H38" i="10"/>
  <c r="G38" i="10"/>
  <c r="F38" i="10"/>
  <c r="B38" i="10"/>
  <c r="A38" i="10"/>
  <c r="J37" i="10"/>
  <c r="H37" i="10"/>
  <c r="G37" i="10"/>
  <c r="F37" i="10"/>
  <c r="B37" i="10"/>
  <c r="A37" i="10"/>
  <c r="J36" i="10"/>
  <c r="H36" i="10"/>
  <c r="G36" i="10"/>
  <c r="F36" i="10"/>
  <c r="B36" i="10"/>
  <c r="A36" i="10"/>
  <c r="J35" i="10"/>
  <c r="H35" i="10"/>
  <c r="G35" i="10"/>
  <c r="F35" i="10"/>
  <c r="B35" i="10"/>
  <c r="A35" i="10"/>
  <c r="J34" i="10"/>
  <c r="H34" i="10"/>
  <c r="G34" i="10"/>
  <c r="F34" i="10"/>
  <c r="B34" i="10"/>
  <c r="A34" i="10"/>
  <c r="J33" i="10"/>
  <c r="H33" i="10"/>
  <c r="G33" i="10"/>
  <c r="F33" i="10"/>
  <c r="B33" i="10"/>
  <c r="A33" i="10"/>
  <c r="J32" i="10"/>
  <c r="H32" i="10"/>
  <c r="G32" i="10"/>
  <c r="F32" i="10"/>
  <c r="B32" i="10"/>
  <c r="A32" i="10"/>
  <c r="H23" i="10"/>
  <c r="H48" i="10" s="1"/>
  <c r="H72" i="10" s="1"/>
  <c r="H94" i="10" s="1"/>
  <c r="H116" i="10" s="1"/>
  <c r="H139" i="10" s="1"/>
  <c r="H161" i="10" s="1"/>
  <c r="H183" i="10" s="1"/>
  <c r="H205" i="10" s="1"/>
  <c r="H227" i="10" s="1"/>
  <c r="H249" i="10" s="1"/>
  <c r="H271" i="10" s="1"/>
  <c r="H293" i="10" s="1"/>
  <c r="H315" i="10" s="1"/>
  <c r="H337" i="10" s="1"/>
  <c r="H359" i="10" s="1"/>
  <c r="H381" i="10" s="1"/>
  <c r="H403" i="10" s="1"/>
  <c r="H425" i="10" s="1"/>
  <c r="H447" i="10" s="1"/>
  <c r="H469" i="10" s="1"/>
  <c r="H491" i="10" s="1"/>
  <c r="D23" i="10"/>
  <c r="D48" i="10" s="1"/>
  <c r="D72" i="10" s="1"/>
  <c r="D94" i="10" s="1"/>
  <c r="D116" i="10" s="1"/>
  <c r="D139" i="10" s="1"/>
  <c r="D161" i="10" s="1"/>
  <c r="D183" i="10" s="1"/>
  <c r="D205" i="10" s="1"/>
  <c r="D227" i="10" s="1"/>
  <c r="D249" i="10" s="1"/>
  <c r="D271" i="10" s="1"/>
  <c r="D293" i="10" s="1"/>
  <c r="D315" i="10" s="1"/>
  <c r="D337" i="10" s="1"/>
  <c r="D359" i="10" s="1"/>
  <c r="D381" i="10" s="1"/>
  <c r="D403" i="10" s="1"/>
  <c r="D425" i="10" s="1"/>
  <c r="D447" i="10" s="1"/>
  <c r="D469" i="10" s="1"/>
  <c r="D491" i="10" s="1"/>
  <c r="J18" i="10"/>
  <c r="H18" i="10"/>
  <c r="G18" i="10"/>
  <c r="F18" i="10"/>
  <c r="B18" i="10"/>
  <c r="A18" i="10"/>
  <c r="J17" i="10"/>
  <c r="H17" i="10"/>
  <c r="G17" i="10"/>
  <c r="F17" i="10"/>
  <c r="B17" i="10"/>
  <c r="A17" i="10"/>
  <c r="J16" i="10"/>
  <c r="H16" i="10"/>
  <c r="G16" i="10"/>
  <c r="F16" i="10"/>
  <c r="B16" i="10"/>
  <c r="A16" i="10"/>
  <c r="J15" i="10"/>
  <c r="H15" i="10"/>
  <c r="G15" i="10"/>
  <c r="F15" i="10"/>
  <c r="B15" i="10"/>
  <c r="A15" i="10"/>
  <c r="J14" i="10"/>
  <c r="H14" i="10"/>
  <c r="G14" i="10"/>
  <c r="F14" i="10"/>
  <c r="B14" i="10"/>
  <c r="A14" i="10"/>
  <c r="J13" i="10"/>
  <c r="H13" i="10"/>
  <c r="G13" i="10"/>
  <c r="F13" i="10"/>
  <c r="B13" i="10"/>
  <c r="A13" i="10"/>
  <c r="J12" i="10"/>
  <c r="H12" i="10"/>
  <c r="G12" i="10"/>
  <c r="F12" i="10"/>
  <c r="B12" i="10"/>
  <c r="A12" i="10"/>
  <c r="J11" i="10"/>
  <c r="H11" i="10"/>
  <c r="G11" i="10"/>
  <c r="F11" i="10"/>
  <c r="B11" i="10"/>
  <c r="A11" i="10"/>
  <c r="J10" i="10"/>
  <c r="H10" i="10"/>
  <c r="G10" i="10"/>
  <c r="F10" i="10"/>
  <c r="B10" i="10"/>
  <c r="A10" i="10"/>
  <c r="J9" i="10"/>
  <c r="H9" i="10"/>
  <c r="G9" i="10"/>
  <c r="F9" i="10"/>
  <c r="B9" i="10"/>
  <c r="A9" i="10"/>
  <c r="J8" i="10"/>
  <c r="H8" i="10"/>
  <c r="G8" i="10"/>
  <c r="F8" i="10"/>
  <c r="B8" i="10"/>
  <c r="A8" i="10"/>
  <c r="D4" i="10"/>
  <c r="K3" i="10"/>
  <c r="D3" i="10"/>
  <c r="D27" i="10" s="1"/>
  <c r="D52" i="10" s="1"/>
  <c r="D75" i="10" s="1"/>
  <c r="D98" i="10" s="1"/>
  <c r="D142" i="10" s="1"/>
  <c r="D186" i="10" s="1"/>
  <c r="D230" i="10" s="1"/>
  <c r="D274" i="10" s="1"/>
  <c r="D318" i="10" s="1"/>
  <c r="D362" i="10" s="1"/>
  <c r="D406" i="10" s="1"/>
  <c r="D450" i="10" s="1"/>
  <c r="J2" i="10"/>
  <c r="J26" i="10"/>
  <c r="J51" i="10" s="1"/>
  <c r="J74" i="10" s="1"/>
  <c r="J119" i="10" s="1"/>
  <c r="J141" i="10" s="1"/>
  <c r="J163" i="10" s="1"/>
  <c r="J185" i="10" s="1"/>
  <c r="J207" i="10" s="1"/>
  <c r="J229" i="10" s="1"/>
  <c r="J251" i="10" s="1"/>
  <c r="J273" i="10" s="1"/>
  <c r="J295" i="10" s="1"/>
  <c r="J317" i="10" s="1"/>
  <c r="J339" i="10" s="1"/>
  <c r="J361" i="10" s="1"/>
  <c r="J383" i="10" s="1"/>
  <c r="J405" i="10" s="1"/>
  <c r="J427" i="10" s="1"/>
  <c r="J449" i="10" s="1"/>
  <c r="J471" i="10" s="1"/>
  <c r="D2" i="10"/>
  <c r="D26" i="10" s="1"/>
  <c r="D51" i="10" s="1"/>
  <c r="D74" i="10" s="1"/>
  <c r="A2" i="10"/>
  <c r="A26" i="10" s="1"/>
  <c r="A51" i="10" s="1"/>
  <c r="A74" i="10" s="1"/>
  <c r="A97" i="10" s="1"/>
  <c r="A119" i="10" s="1"/>
  <c r="A141" i="10" s="1"/>
  <c r="A163" i="10" s="1"/>
  <c r="A185" i="10" s="1"/>
  <c r="A207" i="10" s="1"/>
  <c r="A229" i="10" s="1"/>
  <c r="A251" i="10" s="1"/>
  <c r="A273" i="10" s="1"/>
  <c r="A295" i="10" s="1"/>
  <c r="A317" i="10" s="1"/>
  <c r="A339" i="10" s="1"/>
  <c r="A361" i="10" s="1"/>
  <c r="A383" i="10" s="1"/>
  <c r="A405" i="10" s="1"/>
  <c r="A427" i="10" s="1"/>
  <c r="A449" i="10" s="1"/>
  <c r="A471" i="10" s="1"/>
  <c r="J485" i="9"/>
  <c r="H485" i="9"/>
  <c r="G485" i="9"/>
  <c r="F485" i="9"/>
  <c r="B485" i="9"/>
  <c r="A485" i="9"/>
  <c r="J484" i="9"/>
  <c r="H484" i="9"/>
  <c r="G484" i="9"/>
  <c r="F484" i="9"/>
  <c r="B484" i="9"/>
  <c r="A484" i="9"/>
  <c r="J483" i="9"/>
  <c r="H483" i="9"/>
  <c r="G483" i="9"/>
  <c r="F483" i="9"/>
  <c r="B483" i="9"/>
  <c r="A483" i="9"/>
  <c r="J482" i="9"/>
  <c r="H482" i="9"/>
  <c r="G482" i="9"/>
  <c r="F482" i="9"/>
  <c r="B482" i="9"/>
  <c r="A482" i="9"/>
  <c r="J481" i="9"/>
  <c r="H481" i="9"/>
  <c r="G481" i="9"/>
  <c r="F481" i="9"/>
  <c r="B481" i="9"/>
  <c r="A481" i="9"/>
  <c r="J480" i="9"/>
  <c r="H480" i="9"/>
  <c r="G480" i="9"/>
  <c r="F480" i="9"/>
  <c r="B480" i="9"/>
  <c r="A480" i="9"/>
  <c r="J479" i="9"/>
  <c r="H479" i="9"/>
  <c r="G479" i="9"/>
  <c r="F479" i="9"/>
  <c r="B479" i="9"/>
  <c r="A479" i="9"/>
  <c r="J478" i="9"/>
  <c r="H478" i="9"/>
  <c r="G478" i="9"/>
  <c r="F478" i="9"/>
  <c r="B478" i="9"/>
  <c r="A478" i="9"/>
  <c r="J477" i="9"/>
  <c r="H477" i="9"/>
  <c r="G477" i="9"/>
  <c r="F477" i="9"/>
  <c r="B477" i="9"/>
  <c r="A477" i="9"/>
  <c r="J476" i="9"/>
  <c r="H476" i="9"/>
  <c r="G476" i="9"/>
  <c r="F476" i="9"/>
  <c r="B476" i="9"/>
  <c r="A476" i="9"/>
  <c r="J463" i="9"/>
  <c r="H463" i="9"/>
  <c r="G463" i="9"/>
  <c r="F463" i="9"/>
  <c r="B463" i="9"/>
  <c r="A463" i="9"/>
  <c r="J462" i="9"/>
  <c r="H462" i="9"/>
  <c r="G462" i="9"/>
  <c r="F462" i="9"/>
  <c r="B462" i="9"/>
  <c r="A462" i="9"/>
  <c r="J461" i="9"/>
  <c r="H461" i="9"/>
  <c r="G461" i="9"/>
  <c r="F461" i="9"/>
  <c r="B461" i="9"/>
  <c r="A461" i="9"/>
  <c r="J460" i="9"/>
  <c r="H460" i="9"/>
  <c r="G460" i="9"/>
  <c r="F460" i="9"/>
  <c r="B460" i="9"/>
  <c r="A460" i="9"/>
  <c r="J459" i="9"/>
  <c r="H459" i="9"/>
  <c r="G459" i="9"/>
  <c r="F459" i="9"/>
  <c r="B459" i="9"/>
  <c r="A459" i="9"/>
  <c r="J458" i="9"/>
  <c r="H458" i="9"/>
  <c r="G458" i="9"/>
  <c r="F458" i="9"/>
  <c r="B458" i="9"/>
  <c r="A458" i="9"/>
  <c r="J457" i="9"/>
  <c r="H457" i="9"/>
  <c r="G457" i="9"/>
  <c r="F457" i="9"/>
  <c r="B457" i="9"/>
  <c r="A457" i="9"/>
  <c r="J456" i="9"/>
  <c r="H456" i="9"/>
  <c r="G456" i="9"/>
  <c r="F456" i="9"/>
  <c r="B456" i="9"/>
  <c r="A456" i="9"/>
  <c r="J455" i="9"/>
  <c r="H455" i="9"/>
  <c r="G455" i="9"/>
  <c r="F455" i="9"/>
  <c r="B455" i="9"/>
  <c r="A455" i="9"/>
  <c r="J454" i="9"/>
  <c r="H454" i="9"/>
  <c r="G454" i="9"/>
  <c r="F454" i="9"/>
  <c r="B454" i="9"/>
  <c r="A454" i="9"/>
  <c r="J441" i="9"/>
  <c r="H441" i="9"/>
  <c r="G441" i="9"/>
  <c r="F441" i="9"/>
  <c r="B441" i="9"/>
  <c r="A441" i="9"/>
  <c r="J440" i="9"/>
  <c r="H440" i="9"/>
  <c r="G440" i="9"/>
  <c r="F440" i="9"/>
  <c r="B440" i="9"/>
  <c r="A440" i="9"/>
  <c r="J439" i="9"/>
  <c r="H439" i="9"/>
  <c r="G439" i="9"/>
  <c r="F439" i="9"/>
  <c r="B439" i="9"/>
  <c r="A439" i="9"/>
  <c r="J438" i="9"/>
  <c r="H438" i="9"/>
  <c r="G438" i="9"/>
  <c r="F438" i="9"/>
  <c r="B438" i="9"/>
  <c r="A438" i="9"/>
  <c r="J437" i="9"/>
  <c r="H437" i="9"/>
  <c r="G437" i="9"/>
  <c r="F437" i="9"/>
  <c r="B437" i="9"/>
  <c r="A437" i="9"/>
  <c r="J436" i="9"/>
  <c r="H436" i="9"/>
  <c r="G436" i="9"/>
  <c r="F436" i="9"/>
  <c r="B436" i="9"/>
  <c r="A436" i="9"/>
  <c r="J435" i="9"/>
  <c r="H435" i="9"/>
  <c r="G435" i="9"/>
  <c r="F435" i="9"/>
  <c r="B435" i="9"/>
  <c r="A435" i="9"/>
  <c r="J434" i="9"/>
  <c r="H434" i="9"/>
  <c r="G434" i="9"/>
  <c r="F434" i="9"/>
  <c r="B434" i="9"/>
  <c r="A434" i="9"/>
  <c r="J433" i="9"/>
  <c r="H433" i="9"/>
  <c r="G433" i="9"/>
  <c r="F433" i="9"/>
  <c r="B433" i="9"/>
  <c r="A433" i="9"/>
  <c r="J432" i="9"/>
  <c r="H432" i="9"/>
  <c r="G432" i="9"/>
  <c r="F432" i="9"/>
  <c r="B432" i="9"/>
  <c r="A432" i="9"/>
  <c r="J419" i="9"/>
  <c r="H419" i="9"/>
  <c r="G419" i="9"/>
  <c r="F419" i="9"/>
  <c r="B419" i="9"/>
  <c r="A419" i="9"/>
  <c r="J418" i="9"/>
  <c r="H418" i="9"/>
  <c r="G418" i="9"/>
  <c r="F418" i="9"/>
  <c r="B418" i="9"/>
  <c r="A418" i="9"/>
  <c r="J417" i="9"/>
  <c r="H417" i="9"/>
  <c r="G417" i="9"/>
  <c r="F417" i="9"/>
  <c r="B417" i="9"/>
  <c r="A417" i="9"/>
  <c r="J416" i="9"/>
  <c r="H416" i="9"/>
  <c r="G416" i="9"/>
  <c r="F416" i="9"/>
  <c r="B416" i="9"/>
  <c r="A416" i="9"/>
  <c r="J415" i="9"/>
  <c r="H415" i="9"/>
  <c r="G415" i="9"/>
  <c r="F415" i="9"/>
  <c r="B415" i="9"/>
  <c r="A415" i="9"/>
  <c r="J414" i="9"/>
  <c r="H414" i="9"/>
  <c r="G414" i="9"/>
  <c r="F414" i="9"/>
  <c r="B414" i="9"/>
  <c r="A414" i="9"/>
  <c r="J413" i="9"/>
  <c r="H413" i="9"/>
  <c r="G413" i="9"/>
  <c r="F413" i="9"/>
  <c r="B413" i="9"/>
  <c r="A413" i="9"/>
  <c r="J412" i="9"/>
  <c r="H412" i="9"/>
  <c r="G412" i="9"/>
  <c r="F412" i="9"/>
  <c r="B412" i="9"/>
  <c r="A412" i="9"/>
  <c r="J411" i="9"/>
  <c r="H411" i="9"/>
  <c r="G411" i="9"/>
  <c r="F411" i="9"/>
  <c r="B411" i="9"/>
  <c r="A411" i="9"/>
  <c r="J410" i="9"/>
  <c r="H410" i="9"/>
  <c r="G410" i="9"/>
  <c r="F410" i="9"/>
  <c r="B410" i="9"/>
  <c r="A410" i="9"/>
  <c r="J397" i="9"/>
  <c r="H397" i="9"/>
  <c r="G397" i="9"/>
  <c r="F397" i="9"/>
  <c r="B397" i="9"/>
  <c r="A397" i="9"/>
  <c r="J396" i="9"/>
  <c r="H396" i="9"/>
  <c r="G396" i="9"/>
  <c r="F396" i="9"/>
  <c r="B396" i="9"/>
  <c r="A396" i="9"/>
  <c r="J395" i="9"/>
  <c r="H395" i="9"/>
  <c r="G395" i="9"/>
  <c r="F395" i="9"/>
  <c r="B395" i="9"/>
  <c r="A395" i="9"/>
  <c r="J394" i="9"/>
  <c r="H394" i="9"/>
  <c r="G394" i="9"/>
  <c r="F394" i="9"/>
  <c r="B394" i="9"/>
  <c r="A394" i="9"/>
  <c r="J393" i="9"/>
  <c r="H393" i="9"/>
  <c r="G393" i="9"/>
  <c r="F393" i="9"/>
  <c r="B393" i="9"/>
  <c r="A393" i="9"/>
  <c r="J392" i="9"/>
  <c r="H392" i="9"/>
  <c r="G392" i="9"/>
  <c r="F392" i="9"/>
  <c r="B392" i="9"/>
  <c r="A392" i="9"/>
  <c r="J391" i="9"/>
  <c r="H391" i="9"/>
  <c r="G391" i="9"/>
  <c r="F391" i="9"/>
  <c r="B391" i="9"/>
  <c r="A391" i="9"/>
  <c r="J390" i="9"/>
  <c r="H390" i="9"/>
  <c r="G390" i="9"/>
  <c r="F390" i="9"/>
  <c r="B390" i="9"/>
  <c r="A390" i="9"/>
  <c r="J389" i="9"/>
  <c r="H389" i="9"/>
  <c r="G389" i="9"/>
  <c r="F389" i="9"/>
  <c r="B389" i="9"/>
  <c r="A389" i="9"/>
  <c r="J388" i="9"/>
  <c r="H388" i="9"/>
  <c r="G388" i="9"/>
  <c r="F388" i="9"/>
  <c r="B388" i="9"/>
  <c r="A388" i="9"/>
  <c r="J375" i="9"/>
  <c r="H375" i="9"/>
  <c r="G375" i="9"/>
  <c r="F375" i="9"/>
  <c r="B375" i="9"/>
  <c r="A375" i="9"/>
  <c r="J374" i="9"/>
  <c r="H374" i="9"/>
  <c r="G374" i="9"/>
  <c r="F374" i="9"/>
  <c r="B374" i="9"/>
  <c r="A374" i="9"/>
  <c r="J373" i="9"/>
  <c r="H373" i="9"/>
  <c r="G373" i="9"/>
  <c r="F373" i="9"/>
  <c r="B373" i="9"/>
  <c r="A373" i="9"/>
  <c r="J372" i="9"/>
  <c r="H372" i="9"/>
  <c r="G372" i="9"/>
  <c r="F372" i="9"/>
  <c r="B372" i="9"/>
  <c r="A372" i="9"/>
  <c r="J371" i="9"/>
  <c r="H371" i="9"/>
  <c r="G371" i="9"/>
  <c r="F371" i="9"/>
  <c r="B371" i="9"/>
  <c r="A371" i="9"/>
  <c r="J370" i="9"/>
  <c r="H370" i="9"/>
  <c r="G370" i="9"/>
  <c r="F370" i="9"/>
  <c r="B370" i="9"/>
  <c r="A370" i="9"/>
  <c r="J369" i="9"/>
  <c r="H369" i="9"/>
  <c r="G369" i="9"/>
  <c r="F369" i="9"/>
  <c r="B369" i="9"/>
  <c r="A369" i="9"/>
  <c r="J368" i="9"/>
  <c r="H368" i="9"/>
  <c r="G368" i="9"/>
  <c r="F368" i="9"/>
  <c r="B368" i="9"/>
  <c r="A368" i="9"/>
  <c r="J367" i="9"/>
  <c r="H367" i="9"/>
  <c r="G367" i="9"/>
  <c r="F367" i="9"/>
  <c r="B367" i="9"/>
  <c r="A367" i="9"/>
  <c r="J366" i="9"/>
  <c r="H366" i="9"/>
  <c r="G366" i="9"/>
  <c r="F366" i="9"/>
  <c r="B366" i="9"/>
  <c r="A366" i="9"/>
  <c r="J353" i="9"/>
  <c r="H353" i="9"/>
  <c r="G353" i="9"/>
  <c r="F353" i="9"/>
  <c r="B353" i="9"/>
  <c r="A353" i="9"/>
  <c r="J352" i="9"/>
  <c r="H352" i="9"/>
  <c r="G352" i="9"/>
  <c r="F352" i="9"/>
  <c r="B352" i="9"/>
  <c r="A352" i="9"/>
  <c r="J351" i="9"/>
  <c r="H351" i="9"/>
  <c r="G351" i="9"/>
  <c r="F351" i="9"/>
  <c r="B351" i="9"/>
  <c r="A351" i="9"/>
  <c r="J350" i="9"/>
  <c r="H350" i="9"/>
  <c r="G350" i="9"/>
  <c r="F350" i="9"/>
  <c r="B350" i="9"/>
  <c r="A350" i="9"/>
  <c r="J349" i="9"/>
  <c r="H349" i="9"/>
  <c r="G349" i="9"/>
  <c r="F349" i="9"/>
  <c r="B349" i="9"/>
  <c r="A349" i="9"/>
  <c r="J348" i="9"/>
  <c r="H348" i="9"/>
  <c r="G348" i="9"/>
  <c r="F348" i="9"/>
  <c r="B348" i="9"/>
  <c r="A348" i="9"/>
  <c r="J347" i="9"/>
  <c r="H347" i="9"/>
  <c r="G347" i="9"/>
  <c r="F347" i="9"/>
  <c r="B347" i="9"/>
  <c r="A347" i="9"/>
  <c r="J346" i="9"/>
  <c r="H346" i="9"/>
  <c r="G346" i="9"/>
  <c r="F346" i="9"/>
  <c r="B346" i="9"/>
  <c r="A346" i="9"/>
  <c r="J345" i="9"/>
  <c r="H345" i="9"/>
  <c r="G345" i="9"/>
  <c r="F345" i="9"/>
  <c r="B345" i="9"/>
  <c r="A345" i="9"/>
  <c r="J344" i="9"/>
  <c r="H344" i="9"/>
  <c r="G344" i="9"/>
  <c r="F344" i="9"/>
  <c r="B344" i="9"/>
  <c r="A344" i="9"/>
  <c r="J331" i="9"/>
  <c r="H331" i="9"/>
  <c r="G331" i="9"/>
  <c r="F331" i="9"/>
  <c r="B331" i="9"/>
  <c r="A331" i="9"/>
  <c r="J330" i="9"/>
  <c r="H330" i="9"/>
  <c r="G330" i="9"/>
  <c r="F330" i="9"/>
  <c r="B330" i="9"/>
  <c r="A330" i="9"/>
  <c r="J329" i="9"/>
  <c r="H329" i="9"/>
  <c r="G329" i="9"/>
  <c r="F329" i="9"/>
  <c r="B329" i="9"/>
  <c r="A329" i="9"/>
  <c r="J328" i="9"/>
  <c r="H328" i="9"/>
  <c r="G328" i="9"/>
  <c r="F328" i="9"/>
  <c r="B328" i="9"/>
  <c r="A328" i="9"/>
  <c r="J327" i="9"/>
  <c r="H327" i="9"/>
  <c r="G327" i="9"/>
  <c r="F327" i="9"/>
  <c r="B327" i="9"/>
  <c r="A327" i="9"/>
  <c r="J326" i="9"/>
  <c r="H326" i="9"/>
  <c r="G326" i="9"/>
  <c r="F326" i="9"/>
  <c r="B326" i="9"/>
  <c r="A326" i="9"/>
  <c r="J325" i="9"/>
  <c r="H325" i="9"/>
  <c r="G325" i="9"/>
  <c r="F325" i="9"/>
  <c r="B325" i="9"/>
  <c r="A325" i="9"/>
  <c r="J324" i="9"/>
  <c r="H324" i="9"/>
  <c r="G324" i="9"/>
  <c r="F324" i="9"/>
  <c r="B324" i="9"/>
  <c r="A324" i="9"/>
  <c r="J323" i="9"/>
  <c r="H323" i="9"/>
  <c r="G323" i="9"/>
  <c r="F323" i="9"/>
  <c r="B323" i="9"/>
  <c r="A323" i="9"/>
  <c r="J322" i="9"/>
  <c r="H322" i="9"/>
  <c r="G322" i="9"/>
  <c r="F322" i="9"/>
  <c r="B322" i="9"/>
  <c r="A322" i="9"/>
  <c r="J309" i="9"/>
  <c r="H309" i="9"/>
  <c r="G309" i="9"/>
  <c r="F309" i="9"/>
  <c r="B309" i="9"/>
  <c r="A309" i="9"/>
  <c r="J308" i="9"/>
  <c r="H308" i="9"/>
  <c r="G308" i="9"/>
  <c r="F308" i="9"/>
  <c r="B308" i="9"/>
  <c r="A308" i="9"/>
  <c r="J307" i="9"/>
  <c r="H307" i="9"/>
  <c r="G307" i="9"/>
  <c r="F307" i="9"/>
  <c r="B307" i="9"/>
  <c r="A307" i="9"/>
  <c r="J306" i="9"/>
  <c r="H306" i="9"/>
  <c r="G306" i="9"/>
  <c r="F306" i="9"/>
  <c r="B306" i="9"/>
  <c r="A306" i="9"/>
  <c r="J305" i="9"/>
  <c r="H305" i="9"/>
  <c r="G305" i="9"/>
  <c r="F305" i="9"/>
  <c r="B305" i="9"/>
  <c r="A305" i="9"/>
  <c r="J304" i="9"/>
  <c r="H304" i="9"/>
  <c r="G304" i="9"/>
  <c r="F304" i="9"/>
  <c r="B304" i="9"/>
  <c r="A304" i="9"/>
  <c r="J303" i="9"/>
  <c r="H303" i="9"/>
  <c r="G303" i="9"/>
  <c r="F303" i="9"/>
  <c r="B303" i="9"/>
  <c r="A303" i="9"/>
  <c r="J302" i="9"/>
  <c r="H302" i="9"/>
  <c r="G302" i="9"/>
  <c r="F302" i="9"/>
  <c r="B302" i="9"/>
  <c r="A302" i="9"/>
  <c r="J301" i="9"/>
  <c r="H301" i="9"/>
  <c r="G301" i="9"/>
  <c r="F301" i="9"/>
  <c r="B301" i="9"/>
  <c r="A301" i="9"/>
  <c r="J300" i="9"/>
  <c r="H300" i="9"/>
  <c r="G300" i="9"/>
  <c r="F300" i="9"/>
  <c r="B300" i="9"/>
  <c r="A300" i="9"/>
  <c r="M287" i="9"/>
  <c r="J287" i="9"/>
  <c r="H287" i="9"/>
  <c r="G287" i="9"/>
  <c r="F287" i="9"/>
  <c r="B287" i="9"/>
  <c r="A287" i="9"/>
  <c r="M286" i="9"/>
  <c r="J286" i="9"/>
  <c r="H286" i="9"/>
  <c r="G286" i="9"/>
  <c r="F286" i="9"/>
  <c r="B286" i="9"/>
  <c r="A286" i="9"/>
  <c r="M285" i="9"/>
  <c r="J285" i="9"/>
  <c r="H285" i="9"/>
  <c r="G285" i="9"/>
  <c r="F285" i="9"/>
  <c r="B285" i="9"/>
  <c r="A285" i="9"/>
  <c r="M284" i="9"/>
  <c r="J284" i="9"/>
  <c r="H284" i="9"/>
  <c r="G284" i="9"/>
  <c r="F284" i="9"/>
  <c r="B284" i="9"/>
  <c r="A284" i="9"/>
  <c r="M283" i="9"/>
  <c r="J283" i="9"/>
  <c r="H283" i="9"/>
  <c r="G283" i="9"/>
  <c r="F283" i="9"/>
  <c r="B283" i="9"/>
  <c r="A283" i="9"/>
  <c r="M282" i="9"/>
  <c r="J282" i="9"/>
  <c r="H282" i="9"/>
  <c r="G282" i="9"/>
  <c r="F282" i="9"/>
  <c r="B282" i="9"/>
  <c r="A282" i="9"/>
  <c r="M281" i="9"/>
  <c r="J281" i="9"/>
  <c r="H281" i="9"/>
  <c r="G281" i="9"/>
  <c r="F281" i="9"/>
  <c r="B281" i="9"/>
  <c r="A281" i="9"/>
  <c r="M280" i="9"/>
  <c r="J280" i="9"/>
  <c r="H280" i="9"/>
  <c r="G280" i="9"/>
  <c r="F280" i="9"/>
  <c r="B280" i="9"/>
  <c r="A280" i="9"/>
  <c r="M279" i="9"/>
  <c r="J279" i="9"/>
  <c r="H279" i="9"/>
  <c r="G279" i="9"/>
  <c r="F279" i="9"/>
  <c r="B279" i="9"/>
  <c r="A279" i="9"/>
  <c r="M278" i="9"/>
  <c r="J278" i="9"/>
  <c r="H278" i="9"/>
  <c r="G278" i="9"/>
  <c r="F278" i="9"/>
  <c r="B278" i="9"/>
  <c r="A278" i="9"/>
  <c r="J265" i="9"/>
  <c r="H265" i="9"/>
  <c r="G265" i="9"/>
  <c r="F265" i="9"/>
  <c r="B265" i="9"/>
  <c r="A265" i="9"/>
  <c r="J264" i="9"/>
  <c r="H264" i="9"/>
  <c r="G264" i="9"/>
  <c r="F264" i="9"/>
  <c r="B264" i="9"/>
  <c r="A264" i="9"/>
  <c r="J263" i="9"/>
  <c r="H263" i="9"/>
  <c r="G263" i="9"/>
  <c r="F263" i="9"/>
  <c r="B263" i="9"/>
  <c r="A263" i="9"/>
  <c r="J262" i="9"/>
  <c r="H262" i="9"/>
  <c r="G262" i="9"/>
  <c r="F262" i="9"/>
  <c r="B262" i="9"/>
  <c r="A262" i="9"/>
  <c r="J261" i="9"/>
  <c r="H261" i="9"/>
  <c r="G261" i="9"/>
  <c r="F261" i="9"/>
  <c r="B261" i="9"/>
  <c r="A261" i="9"/>
  <c r="J260" i="9"/>
  <c r="H260" i="9"/>
  <c r="G260" i="9"/>
  <c r="F260" i="9"/>
  <c r="B260" i="9"/>
  <c r="A260" i="9"/>
  <c r="J259" i="9"/>
  <c r="H259" i="9"/>
  <c r="G259" i="9"/>
  <c r="F259" i="9"/>
  <c r="B259" i="9"/>
  <c r="A259" i="9"/>
  <c r="J258" i="9"/>
  <c r="H258" i="9"/>
  <c r="G258" i="9"/>
  <c r="F258" i="9"/>
  <c r="B258" i="9"/>
  <c r="A258" i="9"/>
  <c r="J257" i="9"/>
  <c r="H257" i="9"/>
  <c r="G257" i="9"/>
  <c r="F257" i="9"/>
  <c r="B257" i="9"/>
  <c r="A257" i="9"/>
  <c r="J256" i="9"/>
  <c r="H256" i="9"/>
  <c r="G256" i="9"/>
  <c r="F256" i="9"/>
  <c r="B256" i="9"/>
  <c r="A256" i="9"/>
  <c r="J243" i="9"/>
  <c r="H243" i="9"/>
  <c r="G243" i="9"/>
  <c r="F243" i="9"/>
  <c r="B243" i="9"/>
  <c r="A243" i="9"/>
  <c r="J242" i="9"/>
  <c r="H242" i="9"/>
  <c r="G242" i="9"/>
  <c r="F242" i="9"/>
  <c r="B242" i="9"/>
  <c r="A242" i="9"/>
  <c r="J241" i="9"/>
  <c r="H241" i="9"/>
  <c r="G241" i="9"/>
  <c r="F241" i="9"/>
  <c r="B241" i="9"/>
  <c r="A241" i="9"/>
  <c r="J240" i="9"/>
  <c r="H240" i="9"/>
  <c r="G240" i="9"/>
  <c r="F240" i="9"/>
  <c r="B240" i="9"/>
  <c r="A240" i="9"/>
  <c r="J239" i="9"/>
  <c r="H239" i="9"/>
  <c r="G239" i="9"/>
  <c r="F239" i="9"/>
  <c r="B239" i="9"/>
  <c r="A239" i="9"/>
  <c r="J238" i="9"/>
  <c r="H238" i="9"/>
  <c r="G238" i="9"/>
  <c r="F238" i="9"/>
  <c r="B238" i="9"/>
  <c r="A238" i="9"/>
  <c r="J237" i="9"/>
  <c r="H237" i="9"/>
  <c r="G237" i="9"/>
  <c r="F237" i="9"/>
  <c r="B237" i="9"/>
  <c r="A237" i="9"/>
  <c r="J236" i="9"/>
  <c r="H236" i="9"/>
  <c r="G236" i="9"/>
  <c r="F236" i="9"/>
  <c r="B236" i="9"/>
  <c r="A236" i="9"/>
  <c r="J235" i="9"/>
  <c r="H235" i="9"/>
  <c r="G235" i="9"/>
  <c r="F235" i="9"/>
  <c r="B235" i="9"/>
  <c r="A235" i="9"/>
  <c r="J234" i="9"/>
  <c r="H234" i="9"/>
  <c r="G234" i="9"/>
  <c r="F234" i="9"/>
  <c r="B234" i="9"/>
  <c r="A234" i="9"/>
  <c r="J221" i="9"/>
  <c r="H221" i="9"/>
  <c r="G221" i="9"/>
  <c r="F221" i="9"/>
  <c r="B221" i="9"/>
  <c r="A221" i="9"/>
  <c r="J220" i="9"/>
  <c r="H220" i="9"/>
  <c r="G220" i="9"/>
  <c r="F220" i="9"/>
  <c r="B220" i="9"/>
  <c r="A220" i="9"/>
  <c r="J219" i="9"/>
  <c r="H219" i="9"/>
  <c r="G219" i="9"/>
  <c r="F219" i="9"/>
  <c r="B219" i="9"/>
  <c r="A219" i="9"/>
  <c r="J218" i="9"/>
  <c r="H218" i="9"/>
  <c r="G218" i="9"/>
  <c r="F218" i="9"/>
  <c r="B218" i="9"/>
  <c r="A218" i="9"/>
  <c r="J217" i="9"/>
  <c r="H217" i="9"/>
  <c r="G217" i="9"/>
  <c r="F217" i="9"/>
  <c r="B217" i="9"/>
  <c r="A217" i="9"/>
  <c r="J216" i="9"/>
  <c r="H216" i="9"/>
  <c r="G216" i="9"/>
  <c r="F216" i="9"/>
  <c r="B216" i="9"/>
  <c r="A216" i="9"/>
  <c r="J215" i="9"/>
  <c r="H215" i="9"/>
  <c r="G215" i="9"/>
  <c r="F215" i="9"/>
  <c r="B215" i="9"/>
  <c r="A215" i="9"/>
  <c r="J214" i="9"/>
  <c r="H214" i="9"/>
  <c r="G214" i="9"/>
  <c r="F214" i="9"/>
  <c r="B214" i="9"/>
  <c r="A214" i="9"/>
  <c r="J213" i="9"/>
  <c r="H213" i="9"/>
  <c r="G213" i="9"/>
  <c r="F213" i="9"/>
  <c r="B213" i="9"/>
  <c r="A213" i="9"/>
  <c r="J212" i="9"/>
  <c r="H212" i="9"/>
  <c r="G212" i="9"/>
  <c r="F212" i="9"/>
  <c r="B212" i="9"/>
  <c r="A212" i="9"/>
  <c r="J199" i="9"/>
  <c r="H199" i="9"/>
  <c r="G199" i="9"/>
  <c r="F199" i="9"/>
  <c r="B199" i="9"/>
  <c r="A199" i="9"/>
  <c r="J198" i="9"/>
  <c r="H198" i="9"/>
  <c r="G198" i="9"/>
  <c r="F198" i="9"/>
  <c r="B198" i="9"/>
  <c r="A198" i="9"/>
  <c r="J197" i="9"/>
  <c r="H197" i="9"/>
  <c r="G197" i="9"/>
  <c r="F197" i="9"/>
  <c r="B197" i="9"/>
  <c r="A197" i="9"/>
  <c r="J196" i="9"/>
  <c r="H196" i="9"/>
  <c r="G196" i="9"/>
  <c r="F196" i="9"/>
  <c r="B196" i="9"/>
  <c r="A196" i="9"/>
  <c r="J195" i="9"/>
  <c r="H195" i="9"/>
  <c r="G195" i="9"/>
  <c r="F195" i="9"/>
  <c r="B195" i="9"/>
  <c r="A195" i="9"/>
  <c r="J194" i="9"/>
  <c r="H194" i="9"/>
  <c r="G194" i="9"/>
  <c r="F194" i="9"/>
  <c r="B194" i="9"/>
  <c r="A194" i="9"/>
  <c r="J193" i="9"/>
  <c r="H193" i="9"/>
  <c r="G193" i="9"/>
  <c r="F193" i="9"/>
  <c r="B193" i="9"/>
  <c r="A193" i="9"/>
  <c r="J192" i="9"/>
  <c r="H192" i="9"/>
  <c r="G192" i="9"/>
  <c r="F192" i="9"/>
  <c r="B192" i="9"/>
  <c r="A192" i="9"/>
  <c r="J191" i="9"/>
  <c r="H191" i="9"/>
  <c r="G191" i="9"/>
  <c r="F191" i="9"/>
  <c r="B191" i="9"/>
  <c r="A191" i="9"/>
  <c r="J190" i="9"/>
  <c r="H190" i="9"/>
  <c r="G190" i="9"/>
  <c r="F190" i="9"/>
  <c r="B190" i="9"/>
  <c r="A190" i="9"/>
  <c r="J177" i="9"/>
  <c r="H177" i="9"/>
  <c r="G177" i="9"/>
  <c r="F177" i="9"/>
  <c r="B177" i="9"/>
  <c r="A177" i="9"/>
  <c r="J176" i="9"/>
  <c r="H176" i="9"/>
  <c r="G176" i="9"/>
  <c r="F176" i="9"/>
  <c r="B176" i="9"/>
  <c r="A176" i="9"/>
  <c r="J175" i="9"/>
  <c r="H175" i="9"/>
  <c r="G175" i="9"/>
  <c r="F175" i="9"/>
  <c r="B175" i="9"/>
  <c r="A175" i="9"/>
  <c r="J174" i="9"/>
  <c r="H174" i="9"/>
  <c r="G174" i="9"/>
  <c r="F174" i="9"/>
  <c r="B174" i="9"/>
  <c r="A174" i="9"/>
  <c r="J173" i="9"/>
  <c r="H173" i="9"/>
  <c r="G173" i="9"/>
  <c r="F173" i="9"/>
  <c r="B173" i="9"/>
  <c r="A173" i="9"/>
  <c r="J172" i="9"/>
  <c r="H172" i="9"/>
  <c r="G172" i="9"/>
  <c r="F172" i="9"/>
  <c r="B172" i="9"/>
  <c r="A172" i="9"/>
  <c r="J171" i="9"/>
  <c r="H171" i="9"/>
  <c r="G171" i="9"/>
  <c r="F171" i="9"/>
  <c r="B171" i="9"/>
  <c r="A171" i="9"/>
  <c r="J170" i="9"/>
  <c r="H170" i="9"/>
  <c r="G170" i="9"/>
  <c r="F170" i="9"/>
  <c r="B170" i="9"/>
  <c r="A170" i="9"/>
  <c r="J169" i="9"/>
  <c r="H169" i="9"/>
  <c r="G169" i="9"/>
  <c r="F169" i="9"/>
  <c r="B169" i="9"/>
  <c r="A169" i="9"/>
  <c r="J168" i="9"/>
  <c r="H168" i="9"/>
  <c r="G168" i="9"/>
  <c r="F168" i="9"/>
  <c r="B168" i="9"/>
  <c r="A168" i="9"/>
  <c r="J155" i="9"/>
  <c r="H155" i="9"/>
  <c r="G155" i="9"/>
  <c r="F155" i="9"/>
  <c r="B155" i="9"/>
  <c r="J154" i="9"/>
  <c r="H154" i="9"/>
  <c r="G154" i="9"/>
  <c r="F154" i="9"/>
  <c r="B154" i="9"/>
  <c r="J153" i="9"/>
  <c r="H153" i="9"/>
  <c r="G153" i="9"/>
  <c r="F153" i="9"/>
  <c r="B153" i="9"/>
  <c r="J152" i="9"/>
  <c r="H152" i="9"/>
  <c r="G152" i="9"/>
  <c r="F152" i="9"/>
  <c r="B152" i="9"/>
  <c r="J151" i="9"/>
  <c r="H151" i="9"/>
  <c r="G151" i="9"/>
  <c r="F151" i="9"/>
  <c r="B151" i="9"/>
  <c r="A151" i="9"/>
  <c r="J150" i="9"/>
  <c r="H150" i="9"/>
  <c r="G150" i="9"/>
  <c r="F150" i="9"/>
  <c r="B150" i="9"/>
  <c r="A150" i="9"/>
  <c r="J149" i="9"/>
  <c r="H149" i="9"/>
  <c r="G149" i="9"/>
  <c r="F149" i="9"/>
  <c r="B149" i="9"/>
  <c r="A149" i="9"/>
  <c r="J148" i="9"/>
  <c r="H148" i="9"/>
  <c r="G148" i="9"/>
  <c r="F148" i="9"/>
  <c r="B148" i="9"/>
  <c r="A148" i="9"/>
  <c r="J147" i="9"/>
  <c r="H147" i="9"/>
  <c r="G147" i="9"/>
  <c r="F147" i="9"/>
  <c r="B147" i="9"/>
  <c r="A147" i="9"/>
  <c r="J146" i="9"/>
  <c r="H146" i="9"/>
  <c r="G146" i="9"/>
  <c r="F146" i="9"/>
  <c r="B146" i="9"/>
  <c r="A146" i="9"/>
  <c r="J133" i="9"/>
  <c r="H133" i="9"/>
  <c r="G133" i="9"/>
  <c r="F133" i="9"/>
  <c r="B133" i="9"/>
  <c r="A133" i="9"/>
  <c r="J132" i="9"/>
  <c r="H132" i="9"/>
  <c r="G132" i="9"/>
  <c r="F132" i="9"/>
  <c r="B132" i="9"/>
  <c r="A132" i="9"/>
  <c r="J131" i="9"/>
  <c r="H131" i="9"/>
  <c r="G131" i="9"/>
  <c r="F131" i="9"/>
  <c r="B131" i="9"/>
  <c r="A131" i="9"/>
  <c r="J130" i="9"/>
  <c r="H130" i="9"/>
  <c r="G130" i="9"/>
  <c r="F130" i="9"/>
  <c r="B130" i="9"/>
  <c r="A130" i="9"/>
  <c r="J129" i="9"/>
  <c r="H129" i="9"/>
  <c r="G129" i="9"/>
  <c r="F129" i="9"/>
  <c r="B129" i="9"/>
  <c r="A129" i="9"/>
  <c r="J128" i="9"/>
  <c r="H128" i="9"/>
  <c r="G128" i="9"/>
  <c r="F128" i="9"/>
  <c r="B128" i="9"/>
  <c r="A128" i="9"/>
  <c r="J127" i="9"/>
  <c r="H127" i="9"/>
  <c r="G127" i="9"/>
  <c r="F127" i="9"/>
  <c r="B127" i="9"/>
  <c r="A127" i="9"/>
  <c r="J126" i="9"/>
  <c r="H126" i="9"/>
  <c r="G126" i="9"/>
  <c r="F126" i="9"/>
  <c r="B126" i="9"/>
  <c r="A126" i="9"/>
  <c r="J125" i="9"/>
  <c r="H125" i="9"/>
  <c r="G125" i="9"/>
  <c r="F125" i="9"/>
  <c r="B125" i="9"/>
  <c r="A125" i="9"/>
  <c r="J124" i="9"/>
  <c r="H124" i="9"/>
  <c r="G124" i="9"/>
  <c r="F124" i="9"/>
  <c r="B124" i="9"/>
  <c r="A124" i="9"/>
  <c r="J110" i="9"/>
  <c r="H110" i="9"/>
  <c r="G110" i="9"/>
  <c r="F110" i="9"/>
  <c r="B110" i="9"/>
  <c r="A110" i="9"/>
  <c r="J109" i="9"/>
  <c r="H109" i="9"/>
  <c r="G109" i="9"/>
  <c r="F109" i="9"/>
  <c r="B109" i="9"/>
  <c r="A109" i="9"/>
  <c r="J108" i="9"/>
  <c r="H108" i="9"/>
  <c r="G108" i="9"/>
  <c r="F108" i="9"/>
  <c r="B108" i="9"/>
  <c r="A108" i="9"/>
  <c r="J107" i="9"/>
  <c r="H107" i="9"/>
  <c r="G107" i="9"/>
  <c r="F107" i="9"/>
  <c r="B107" i="9"/>
  <c r="A107" i="9"/>
  <c r="J106" i="9"/>
  <c r="H106" i="9"/>
  <c r="G106" i="9"/>
  <c r="F106" i="9"/>
  <c r="B106" i="9"/>
  <c r="A106" i="9"/>
  <c r="J105" i="9"/>
  <c r="H105" i="9"/>
  <c r="G105" i="9"/>
  <c r="F105" i="9"/>
  <c r="B105" i="9"/>
  <c r="A105" i="9"/>
  <c r="J104" i="9"/>
  <c r="H104" i="9"/>
  <c r="G104" i="9"/>
  <c r="F104" i="9"/>
  <c r="B104" i="9"/>
  <c r="A104" i="9"/>
  <c r="J103" i="9"/>
  <c r="H103" i="9"/>
  <c r="G103" i="9"/>
  <c r="F103" i="9"/>
  <c r="B103" i="9"/>
  <c r="A103" i="9"/>
  <c r="J102" i="9"/>
  <c r="H102" i="9"/>
  <c r="G102" i="9"/>
  <c r="F102" i="9"/>
  <c r="B102" i="9"/>
  <c r="A102" i="9"/>
  <c r="J97" i="9"/>
  <c r="J88" i="9"/>
  <c r="H88" i="9"/>
  <c r="G88" i="9"/>
  <c r="F88" i="9"/>
  <c r="B88" i="9"/>
  <c r="A88" i="9"/>
  <c r="J87" i="9"/>
  <c r="H87" i="9"/>
  <c r="G87" i="9"/>
  <c r="F87" i="9"/>
  <c r="B87" i="9"/>
  <c r="A87" i="9"/>
  <c r="J86" i="9"/>
  <c r="H86" i="9"/>
  <c r="G86" i="9"/>
  <c r="F86" i="9"/>
  <c r="B86" i="9"/>
  <c r="A86" i="9"/>
  <c r="J85" i="9"/>
  <c r="H85" i="9"/>
  <c r="G85" i="9"/>
  <c r="F85" i="9"/>
  <c r="B85" i="9"/>
  <c r="A85" i="9"/>
  <c r="J84" i="9"/>
  <c r="H84" i="9"/>
  <c r="G84" i="9"/>
  <c r="F84" i="9"/>
  <c r="B84" i="9"/>
  <c r="A84" i="9"/>
  <c r="J83" i="9"/>
  <c r="H83" i="9"/>
  <c r="G83" i="9"/>
  <c r="F83" i="9"/>
  <c r="B83" i="9"/>
  <c r="A83" i="9"/>
  <c r="J82" i="9"/>
  <c r="H82" i="9"/>
  <c r="G82" i="9"/>
  <c r="F82" i="9"/>
  <c r="B82" i="9"/>
  <c r="A82" i="9"/>
  <c r="J81" i="9"/>
  <c r="H81" i="9"/>
  <c r="G81" i="9"/>
  <c r="F81" i="9"/>
  <c r="B81" i="9"/>
  <c r="A81" i="9"/>
  <c r="J80" i="9"/>
  <c r="H80" i="9"/>
  <c r="G80" i="9"/>
  <c r="F80" i="9"/>
  <c r="B80" i="9"/>
  <c r="A80" i="9"/>
  <c r="J79" i="9"/>
  <c r="H79" i="9"/>
  <c r="G79" i="9"/>
  <c r="F79" i="9"/>
  <c r="B79" i="9"/>
  <c r="A79" i="9"/>
  <c r="J66" i="9"/>
  <c r="H66" i="9"/>
  <c r="G66" i="9"/>
  <c r="F66" i="9"/>
  <c r="B66" i="9"/>
  <c r="A66" i="9"/>
  <c r="J65" i="9"/>
  <c r="H65" i="9"/>
  <c r="G65" i="9"/>
  <c r="F65" i="9"/>
  <c r="B65" i="9"/>
  <c r="A65" i="9"/>
  <c r="J64" i="9"/>
  <c r="H64" i="9"/>
  <c r="G64" i="9"/>
  <c r="F64" i="9"/>
  <c r="B64" i="9"/>
  <c r="A64" i="9"/>
  <c r="J63" i="9"/>
  <c r="H63" i="9"/>
  <c r="G63" i="9"/>
  <c r="F63" i="9"/>
  <c r="B63" i="9"/>
  <c r="A63" i="9"/>
  <c r="J62" i="9"/>
  <c r="H62" i="9"/>
  <c r="G62" i="9"/>
  <c r="F62" i="9"/>
  <c r="B62" i="9"/>
  <c r="A62" i="9"/>
  <c r="J61" i="9"/>
  <c r="H61" i="9"/>
  <c r="G61" i="9"/>
  <c r="F61" i="9"/>
  <c r="B61" i="9"/>
  <c r="A61" i="9"/>
  <c r="J60" i="9"/>
  <c r="H60" i="9"/>
  <c r="G60" i="9"/>
  <c r="F60" i="9"/>
  <c r="B60" i="9"/>
  <c r="A60" i="9"/>
  <c r="J59" i="9"/>
  <c r="H59" i="9"/>
  <c r="G59" i="9"/>
  <c r="F59" i="9"/>
  <c r="B59" i="9"/>
  <c r="A59" i="9"/>
  <c r="J58" i="9"/>
  <c r="H58" i="9"/>
  <c r="G58" i="9"/>
  <c r="F58" i="9"/>
  <c r="B58" i="9"/>
  <c r="A58" i="9"/>
  <c r="J57" i="9"/>
  <c r="H57" i="9"/>
  <c r="G57" i="9"/>
  <c r="F57" i="9"/>
  <c r="B57" i="9"/>
  <c r="A57" i="9"/>
  <c r="J56" i="9"/>
  <c r="H56" i="9"/>
  <c r="G56" i="9"/>
  <c r="F56" i="9"/>
  <c r="B56" i="9"/>
  <c r="A56" i="9"/>
  <c r="J42" i="9"/>
  <c r="H42" i="9"/>
  <c r="G42" i="9"/>
  <c r="F42" i="9"/>
  <c r="B42" i="9"/>
  <c r="A42" i="9"/>
  <c r="J41" i="9"/>
  <c r="H41" i="9"/>
  <c r="G41" i="9"/>
  <c r="F41" i="9"/>
  <c r="B41" i="9"/>
  <c r="A41" i="9"/>
  <c r="J40" i="9"/>
  <c r="H40" i="9"/>
  <c r="G40" i="9"/>
  <c r="F40" i="9"/>
  <c r="B40" i="9"/>
  <c r="A40" i="9"/>
  <c r="J39" i="9"/>
  <c r="H39" i="9"/>
  <c r="G39" i="9"/>
  <c r="F39" i="9"/>
  <c r="B39" i="9"/>
  <c r="A39" i="9"/>
  <c r="J38" i="9"/>
  <c r="H38" i="9"/>
  <c r="G38" i="9"/>
  <c r="F38" i="9"/>
  <c r="B38" i="9"/>
  <c r="A38" i="9"/>
  <c r="J37" i="9"/>
  <c r="H37" i="9"/>
  <c r="G37" i="9"/>
  <c r="F37" i="9"/>
  <c r="B37" i="9"/>
  <c r="A37" i="9"/>
  <c r="J36" i="9"/>
  <c r="H36" i="9"/>
  <c r="G36" i="9"/>
  <c r="F36" i="9"/>
  <c r="B36" i="9"/>
  <c r="A36" i="9"/>
  <c r="J35" i="9"/>
  <c r="H35" i="9"/>
  <c r="G35" i="9"/>
  <c r="F35" i="9"/>
  <c r="B35" i="9"/>
  <c r="A35" i="9"/>
  <c r="J34" i="9"/>
  <c r="H34" i="9"/>
  <c r="G34" i="9"/>
  <c r="F34" i="9"/>
  <c r="B34" i="9"/>
  <c r="A34" i="9"/>
  <c r="J33" i="9"/>
  <c r="H33" i="9"/>
  <c r="G33" i="9"/>
  <c r="F33" i="9"/>
  <c r="B33" i="9"/>
  <c r="A33" i="9"/>
  <c r="J32" i="9"/>
  <c r="H32" i="9"/>
  <c r="G32" i="9"/>
  <c r="F32" i="9"/>
  <c r="B32" i="9"/>
  <c r="A32" i="9"/>
  <c r="A2" i="9"/>
  <c r="A26" i="9" s="1"/>
  <c r="A51" i="9" s="1"/>
  <c r="A74" i="9" s="1"/>
  <c r="A97" i="9" s="1"/>
  <c r="A119" i="9" s="1"/>
  <c r="A141" i="9" s="1"/>
  <c r="A163" i="9" s="1"/>
  <c r="A185" i="9" s="1"/>
  <c r="A207" i="9" s="1"/>
  <c r="A229" i="9" s="1"/>
  <c r="A251" i="9" s="1"/>
  <c r="A273" i="9" s="1"/>
  <c r="A295" i="9" s="1"/>
  <c r="A317" i="9" s="1"/>
  <c r="A339" i="9" s="1"/>
  <c r="A361" i="9" s="1"/>
  <c r="A383" i="9" s="1"/>
  <c r="A405" i="9" s="1"/>
  <c r="A427" i="9" s="1"/>
  <c r="A449" i="9" s="1"/>
  <c r="A471" i="9" s="1"/>
  <c r="H23" i="9"/>
  <c r="H48" i="9" s="1"/>
  <c r="H72" i="9" s="1"/>
  <c r="H94" i="9" s="1"/>
  <c r="H116" i="9" s="1"/>
  <c r="H139" i="9" s="1"/>
  <c r="H161" i="9" s="1"/>
  <c r="H183" i="9" s="1"/>
  <c r="H205" i="9" s="1"/>
  <c r="H227" i="9" s="1"/>
  <c r="H249" i="9" s="1"/>
  <c r="H271" i="9" s="1"/>
  <c r="H293" i="9" s="1"/>
  <c r="H315" i="9" s="1"/>
  <c r="H337" i="9" s="1"/>
  <c r="H359" i="9" s="1"/>
  <c r="H381" i="9" s="1"/>
  <c r="H403" i="9" s="1"/>
  <c r="H425" i="9" s="1"/>
  <c r="H447" i="9" s="1"/>
  <c r="H469" i="9" s="1"/>
  <c r="H491" i="9" s="1"/>
  <c r="D23" i="9"/>
  <c r="D48" i="9" s="1"/>
  <c r="D72" i="9" s="1"/>
  <c r="D94" i="9" s="1"/>
  <c r="D116" i="9" s="1"/>
  <c r="D139" i="9" s="1"/>
  <c r="D161" i="9" s="1"/>
  <c r="D183" i="9" s="1"/>
  <c r="D205" i="9" s="1"/>
  <c r="D227" i="9" s="1"/>
  <c r="D249" i="9" s="1"/>
  <c r="D271" i="9" s="1"/>
  <c r="D293" i="9" s="1"/>
  <c r="D315" i="9" s="1"/>
  <c r="D337" i="9" s="1"/>
  <c r="D359" i="9" s="1"/>
  <c r="D381" i="9" s="1"/>
  <c r="D403" i="9" s="1"/>
  <c r="D425" i="9" s="1"/>
  <c r="D447" i="9" s="1"/>
  <c r="D469" i="9" s="1"/>
  <c r="D491" i="9" s="1"/>
  <c r="J18" i="9"/>
  <c r="H18" i="9"/>
  <c r="G18" i="9"/>
  <c r="F18" i="9"/>
  <c r="B18" i="9"/>
  <c r="A18" i="9"/>
  <c r="J17" i="9"/>
  <c r="H17" i="9"/>
  <c r="G17" i="9"/>
  <c r="F17" i="9"/>
  <c r="B17" i="9"/>
  <c r="A17" i="9"/>
  <c r="J16" i="9"/>
  <c r="H16" i="9"/>
  <c r="G16" i="9"/>
  <c r="F16" i="9"/>
  <c r="B16" i="9"/>
  <c r="A16" i="9"/>
  <c r="J15" i="9"/>
  <c r="H15" i="9"/>
  <c r="G15" i="9"/>
  <c r="F15" i="9"/>
  <c r="B15" i="9"/>
  <c r="A15" i="9"/>
  <c r="J14" i="9"/>
  <c r="H14" i="9"/>
  <c r="G14" i="9"/>
  <c r="F14" i="9"/>
  <c r="B14" i="9"/>
  <c r="A14" i="9"/>
  <c r="J13" i="9"/>
  <c r="H13" i="9"/>
  <c r="G13" i="9"/>
  <c r="F13" i="9"/>
  <c r="B13" i="9"/>
  <c r="A13" i="9"/>
  <c r="J12" i="9"/>
  <c r="H12" i="9"/>
  <c r="G12" i="9"/>
  <c r="F12" i="9"/>
  <c r="B12" i="9"/>
  <c r="A12" i="9"/>
  <c r="J11" i="9"/>
  <c r="H11" i="9"/>
  <c r="G11" i="9"/>
  <c r="F11" i="9"/>
  <c r="B11" i="9"/>
  <c r="A11" i="9"/>
  <c r="J10" i="9"/>
  <c r="H10" i="9"/>
  <c r="G10" i="9"/>
  <c r="F10" i="9"/>
  <c r="B10" i="9"/>
  <c r="A10" i="9"/>
  <c r="J9" i="9"/>
  <c r="H9" i="9"/>
  <c r="G9" i="9"/>
  <c r="F9" i="9"/>
  <c r="B9" i="9"/>
  <c r="A9" i="9"/>
  <c r="J8" i="9"/>
  <c r="H8" i="9"/>
  <c r="G8" i="9"/>
  <c r="F8" i="9"/>
  <c r="B8" i="9"/>
  <c r="A8" i="9"/>
  <c r="D4" i="9"/>
  <c r="K3" i="9"/>
  <c r="D3" i="9"/>
  <c r="D27" i="9" s="1"/>
  <c r="D52" i="9" s="1"/>
  <c r="D75" i="9" s="1"/>
  <c r="J2" i="9"/>
  <c r="J26" i="9" s="1"/>
  <c r="J51" i="9" s="1"/>
  <c r="J74" i="9" s="1"/>
  <c r="J119" i="9" s="1"/>
  <c r="J141" i="9" s="1"/>
  <c r="J163" i="9" s="1"/>
  <c r="J185" i="9" s="1"/>
  <c r="J207" i="9" s="1"/>
  <c r="J229" i="9" s="1"/>
  <c r="J251" i="9" s="1"/>
  <c r="J273" i="9" s="1"/>
  <c r="J295" i="9" s="1"/>
  <c r="J317" i="9" s="1"/>
  <c r="J339" i="9" s="1"/>
  <c r="J361" i="9" s="1"/>
  <c r="J383" i="9" s="1"/>
  <c r="J405" i="9" s="1"/>
  <c r="J427" i="9" s="1"/>
  <c r="J449" i="9" s="1"/>
  <c r="J471" i="9" s="1"/>
  <c r="D2" i="9"/>
  <c r="D26" i="9" s="1"/>
  <c r="D51" i="9" s="1"/>
  <c r="D74" i="9" s="1"/>
  <c r="G2" i="11"/>
  <c r="K54" i="14"/>
  <c r="I54" i="14"/>
  <c r="L54" i="14" s="1"/>
  <c r="K53" i="14"/>
  <c r="I53" i="14"/>
  <c r="L53" i="14"/>
  <c r="K52" i="14"/>
  <c r="I52" i="14"/>
  <c r="K51" i="14"/>
  <c r="I51" i="14"/>
  <c r="K50" i="14"/>
  <c r="I50" i="14"/>
  <c r="K49" i="14"/>
  <c r="I49" i="14"/>
  <c r="L49" i="14"/>
  <c r="K48" i="14"/>
  <c r="I48" i="14"/>
  <c r="K47" i="14"/>
  <c r="I47" i="14"/>
  <c r="K46" i="14"/>
  <c r="I46" i="14"/>
  <c r="L46" i="14"/>
  <c r="K45" i="14"/>
  <c r="I45" i="14"/>
  <c r="K44" i="14"/>
  <c r="I44" i="14"/>
  <c r="K43" i="14"/>
  <c r="I43" i="14"/>
  <c r="K42" i="14"/>
  <c r="I42" i="14"/>
  <c r="L42" i="14"/>
  <c r="K41" i="14"/>
  <c r="I41" i="14"/>
  <c r="K40" i="14"/>
  <c r="I40" i="14"/>
  <c r="K39" i="14"/>
  <c r="I39" i="14"/>
  <c r="L39" i="14"/>
  <c r="K38" i="14"/>
  <c r="L38" i="14" s="1"/>
  <c r="I38" i="14"/>
  <c r="K37" i="14"/>
  <c r="I37" i="14"/>
  <c r="K36" i="14"/>
  <c r="I36" i="14"/>
  <c r="L36" i="14" s="1"/>
  <c r="J32" i="14"/>
  <c r="I32" i="14"/>
  <c r="B32" i="14"/>
  <c r="A32" i="14"/>
  <c r="E31" i="14"/>
  <c r="A31" i="14"/>
  <c r="K29" i="14"/>
  <c r="I29" i="14"/>
  <c r="K28" i="14"/>
  <c r="I28" i="14"/>
  <c r="L28" i="14" s="1"/>
  <c r="K27" i="14"/>
  <c r="I27" i="14"/>
  <c r="K26" i="14"/>
  <c r="I26" i="14"/>
  <c r="L26" i="14" s="1"/>
  <c r="K25" i="14"/>
  <c r="I25" i="14"/>
  <c r="K24" i="14"/>
  <c r="I24" i="14"/>
  <c r="K23" i="14"/>
  <c r="I23" i="14"/>
  <c r="K22" i="14"/>
  <c r="L22" i="14" s="1"/>
  <c r="I22" i="14"/>
  <c r="K21" i="14"/>
  <c r="I21" i="14"/>
  <c r="K20" i="14"/>
  <c r="I20" i="14"/>
  <c r="K19" i="14"/>
  <c r="I19" i="14"/>
  <c r="L19" i="14" s="1"/>
  <c r="K18" i="14"/>
  <c r="I18" i="14"/>
  <c r="L18" i="14" s="1"/>
  <c r="K17" i="14"/>
  <c r="I17" i="14"/>
  <c r="K16" i="14"/>
  <c r="I16" i="14"/>
  <c r="K15" i="14"/>
  <c r="I15" i="14"/>
  <c r="L15" i="14" s="1"/>
  <c r="K14" i="14"/>
  <c r="I14" i="14"/>
  <c r="K13" i="14"/>
  <c r="I13" i="14"/>
  <c r="L13" i="14" s="1"/>
  <c r="K12" i="14"/>
  <c r="I12" i="14"/>
  <c r="L12" i="14"/>
  <c r="K11" i="14"/>
  <c r="I11" i="14"/>
  <c r="K10" i="14"/>
  <c r="I10" i="14"/>
  <c r="K9" i="14"/>
  <c r="I9" i="14"/>
  <c r="A9" i="14"/>
  <c r="A10" i="14" s="1"/>
  <c r="A11" i="14" s="1"/>
  <c r="A12" i="14" s="1"/>
  <c r="A13" i="14" s="1"/>
  <c r="A14" i="14" s="1"/>
  <c r="A15" i="14" s="1"/>
  <c r="A16" i="14" s="1"/>
  <c r="A17" i="14" s="1"/>
  <c r="A18" i="14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M3" i="13"/>
  <c r="M6" i="13" s="1"/>
  <c r="M5" i="12"/>
  <c r="M3" i="12"/>
  <c r="D3" i="12"/>
  <c r="H2" i="12"/>
  <c r="B2" i="12"/>
  <c r="F8" i="3"/>
  <c r="G8" i="3"/>
  <c r="H8" i="3"/>
  <c r="J8" i="3"/>
  <c r="F9" i="3"/>
  <c r="G9" i="3"/>
  <c r="H9" i="3"/>
  <c r="J9" i="3"/>
  <c r="F10" i="3"/>
  <c r="G10" i="3"/>
  <c r="H10" i="3"/>
  <c r="J10" i="3"/>
  <c r="F11" i="3"/>
  <c r="G11" i="3"/>
  <c r="H11" i="3"/>
  <c r="J11" i="3"/>
  <c r="F12" i="3"/>
  <c r="G12" i="3"/>
  <c r="H12" i="3"/>
  <c r="J12" i="3"/>
  <c r="F13" i="3"/>
  <c r="G13" i="3"/>
  <c r="H13" i="3"/>
  <c r="J13" i="3"/>
  <c r="F14" i="3"/>
  <c r="G14" i="3"/>
  <c r="H14" i="3"/>
  <c r="J14" i="3"/>
  <c r="F15" i="3"/>
  <c r="G15" i="3"/>
  <c r="H15" i="3"/>
  <c r="J15" i="3"/>
  <c r="F16" i="3"/>
  <c r="G16" i="3"/>
  <c r="H16" i="3"/>
  <c r="J16" i="3"/>
  <c r="F17" i="3"/>
  <c r="G17" i="3"/>
  <c r="H17" i="3"/>
  <c r="J17" i="3"/>
  <c r="F18" i="3"/>
  <c r="G18" i="3"/>
  <c r="H18" i="3"/>
  <c r="J18" i="3"/>
  <c r="L9" i="14"/>
  <c r="L21" i="14"/>
  <c r="L25" i="14"/>
  <c r="D1" i="5"/>
  <c r="F229" i="2"/>
  <c r="I485" i="3" s="1"/>
  <c r="H229" i="2"/>
  <c r="F228" i="2"/>
  <c r="H228" i="2"/>
  <c r="K484" i="10" s="1"/>
  <c r="F227" i="2"/>
  <c r="H227" i="2"/>
  <c r="F226" i="2"/>
  <c r="H226" i="2"/>
  <c r="F225" i="2"/>
  <c r="H225" i="2"/>
  <c r="F224" i="2"/>
  <c r="H224" i="2"/>
  <c r="F223" i="2"/>
  <c r="H223" i="2"/>
  <c r="K479" i="10" s="1"/>
  <c r="F222" i="2"/>
  <c r="H222" i="2"/>
  <c r="F221" i="2"/>
  <c r="H221" i="2"/>
  <c r="F220" i="2"/>
  <c r="H220" i="2"/>
  <c r="K476" i="3"/>
  <c r="F219" i="2"/>
  <c r="H219" i="2"/>
  <c r="F218" i="2"/>
  <c r="I462" i="9"/>
  <c r="H218" i="2"/>
  <c r="F217" i="2"/>
  <c r="H217" i="2"/>
  <c r="K461" i="3"/>
  <c r="F216" i="2"/>
  <c r="H216" i="2"/>
  <c r="K460" i="3" s="1"/>
  <c r="F215" i="2"/>
  <c r="I459" i="3" s="1"/>
  <c r="H215" i="2"/>
  <c r="F214" i="2"/>
  <c r="H214" i="2"/>
  <c r="F213" i="2"/>
  <c r="I457" i="10" s="1"/>
  <c r="H213" i="2"/>
  <c r="F212" i="2"/>
  <c r="H212" i="2"/>
  <c r="K456" i="10"/>
  <c r="F211" i="2"/>
  <c r="H211" i="2"/>
  <c r="F210" i="2"/>
  <c r="I454" i="3"/>
  <c r="H210" i="2"/>
  <c r="F209" i="2"/>
  <c r="H209" i="2"/>
  <c r="F208" i="2"/>
  <c r="I440" i="3" s="1"/>
  <c r="H208" i="2"/>
  <c r="F207" i="2"/>
  <c r="H207" i="2"/>
  <c r="K439" i="3" s="1"/>
  <c r="F206" i="2"/>
  <c r="I438" i="3" s="1"/>
  <c r="H206" i="2"/>
  <c r="K438" i="9" s="1"/>
  <c r="F205" i="2"/>
  <c r="H205" i="2"/>
  <c r="F204" i="2"/>
  <c r="I436" i="3"/>
  <c r="H204" i="2"/>
  <c r="F203" i="2"/>
  <c r="H203" i="2"/>
  <c r="F202" i="2"/>
  <c r="H202" i="2"/>
  <c r="F201" i="2"/>
  <c r="I433" i="3" s="1"/>
  <c r="H201" i="2"/>
  <c r="F200" i="2"/>
  <c r="H200" i="2"/>
  <c r="F199" i="2"/>
  <c r="H199" i="2"/>
  <c r="F198" i="2"/>
  <c r="H198" i="2"/>
  <c r="F197" i="2"/>
  <c r="H197" i="2"/>
  <c r="F196" i="2"/>
  <c r="H196" i="2"/>
  <c r="F195" i="2"/>
  <c r="H195" i="2"/>
  <c r="K415" i="3" s="1"/>
  <c r="F194" i="2"/>
  <c r="I414" i="10" s="1"/>
  <c r="H194" i="2"/>
  <c r="F193" i="2"/>
  <c r="H193" i="2"/>
  <c r="F192" i="2"/>
  <c r="I412" i="9" s="1"/>
  <c r="H192" i="2"/>
  <c r="F191" i="2"/>
  <c r="H191" i="2"/>
  <c r="K411" i="3" s="1"/>
  <c r="F190" i="2"/>
  <c r="H190" i="2"/>
  <c r="F189" i="2"/>
  <c r="H189" i="2"/>
  <c r="K397" i="9" s="1"/>
  <c r="F188" i="2"/>
  <c r="I396" i="3" s="1"/>
  <c r="H188" i="2"/>
  <c r="F187" i="2"/>
  <c r="I395" i="3" s="1"/>
  <c r="H187" i="2"/>
  <c r="K395" i="3" s="1"/>
  <c r="F186" i="2"/>
  <c r="H186" i="2"/>
  <c r="F185" i="2"/>
  <c r="I393" i="10" s="1"/>
  <c r="H185" i="2"/>
  <c r="F184" i="2"/>
  <c r="I392" i="3" s="1"/>
  <c r="H184" i="2"/>
  <c r="F183" i="2"/>
  <c r="H183" i="2"/>
  <c r="K391" i="3" s="1"/>
  <c r="F182" i="2"/>
  <c r="H182" i="2"/>
  <c r="F181" i="2"/>
  <c r="I389" i="3"/>
  <c r="H181" i="2"/>
  <c r="F180" i="2"/>
  <c r="I388" i="3" s="1"/>
  <c r="H180" i="2"/>
  <c r="F179" i="2"/>
  <c r="H179" i="2"/>
  <c r="F178" i="2"/>
  <c r="H178" i="2"/>
  <c r="K374" i="10" s="1"/>
  <c r="F177" i="2"/>
  <c r="I373" i="9" s="1"/>
  <c r="H177" i="2"/>
  <c r="F176" i="2"/>
  <c r="H176" i="2"/>
  <c r="F175" i="2"/>
  <c r="H175" i="2"/>
  <c r="F174" i="2"/>
  <c r="I370" i="3" s="1"/>
  <c r="H174" i="2"/>
  <c r="F173" i="2"/>
  <c r="H173" i="2"/>
  <c r="F172" i="2"/>
  <c r="I368" i="3" s="1"/>
  <c r="H172" i="2"/>
  <c r="F171" i="2"/>
  <c r="H171" i="2"/>
  <c r="F170" i="2"/>
  <c r="I366" i="3" s="1"/>
  <c r="H170" i="2"/>
  <c r="F169" i="2"/>
  <c r="H169" i="2"/>
  <c r="F168" i="2"/>
  <c r="I352" i="3" s="1"/>
  <c r="H168" i="2"/>
  <c r="F167" i="2"/>
  <c r="I351" i="9" s="1"/>
  <c r="H167" i="2"/>
  <c r="F166" i="2"/>
  <c r="H166" i="2"/>
  <c r="F165" i="2"/>
  <c r="H165" i="2"/>
  <c r="F164" i="2"/>
  <c r="I348" i="3" s="1"/>
  <c r="H164" i="2"/>
  <c r="K348" i="3" s="1"/>
  <c r="F163" i="2"/>
  <c r="H163" i="2"/>
  <c r="K347" i="10" s="1"/>
  <c r="F162" i="2"/>
  <c r="I346" i="3" s="1"/>
  <c r="H162" i="2"/>
  <c r="F161" i="2"/>
  <c r="I345" i="3" s="1"/>
  <c r="H161" i="2"/>
  <c r="F160" i="2"/>
  <c r="H160" i="2"/>
  <c r="F159" i="2"/>
  <c r="I331" i="3" s="1"/>
  <c r="H159" i="2"/>
  <c r="F158" i="2"/>
  <c r="H158" i="2"/>
  <c r="F157" i="2"/>
  <c r="H157" i="2"/>
  <c r="F156" i="2"/>
  <c r="H156" i="2"/>
  <c r="K328" i="3" s="1"/>
  <c r="F155" i="2"/>
  <c r="H155" i="2"/>
  <c r="K327" i="3" s="1"/>
  <c r="F154" i="2"/>
  <c r="H154" i="2"/>
  <c r="F153" i="2"/>
  <c r="I325" i="10" s="1"/>
  <c r="H153" i="2"/>
  <c r="K325" i="3" s="1"/>
  <c r="F152" i="2"/>
  <c r="I324" i="3" s="1"/>
  <c r="H152" i="2"/>
  <c r="F151" i="2"/>
  <c r="H151" i="2"/>
  <c r="K323" i="3" s="1"/>
  <c r="F150" i="2"/>
  <c r="H150" i="2"/>
  <c r="F149" i="2"/>
  <c r="H149" i="2"/>
  <c r="F148" i="2"/>
  <c r="I308" i="3"/>
  <c r="H148" i="2"/>
  <c r="F147" i="2"/>
  <c r="I307" i="3" s="1"/>
  <c r="H147" i="2"/>
  <c r="K307" i="10"/>
  <c r="F146" i="2"/>
  <c r="H146" i="2"/>
  <c r="F145" i="2"/>
  <c r="H145" i="2"/>
  <c r="I145" i="2" s="1"/>
  <c r="F144" i="2"/>
  <c r="I304" i="10" s="1"/>
  <c r="H144" i="2"/>
  <c r="K304" i="3" s="1"/>
  <c r="F143" i="2"/>
  <c r="H143" i="2"/>
  <c r="F142" i="2"/>
  <c r="I142" i="2" s="1"/>
  <c r="H142" i="2"/>
  <c r="F141" i="2"/>
  <c r="H141" i="2"/>
  <c r="K301" i="9" s="1"/>
  <c r="F140" i="2"/>
  <c r="I300" i="3" s="1"/>
  <c r="H140" i="2"/>
  <c r="K300" i="10" s="1"/>
  <c r="F139" i="2"/>
  <c r="H139" i="2"/>
  <c r="K287" i="9" s="1"/>
  <c r="F138" i="2"/>
  <c r="H138" i="2"/>
  <c r="F137" i="2"/>
  <c r="H137" i="2"/>
  <c r="K285" i="3" s="1"/>
  <c r="F136" i="2"/>
  <c r="I284" i="9" s="1"/>
  <c r="H136" i="2"/>
  <c r="F135" i="2"/>
  <c r="H135" i="2"/>
  <c r="K283" i="3" s="1"/>
  <c r="F134" i="2"/>
  <c r="H134" i="2"/>
  <c r="F133" i="2"/>
  <c r="H133" i="2"/>
  <c r="K281" i="10" s="1"/>
  <c r="F132" i="2"/>
  <c r="I280" i="3" s="1"/>
  <c r="H132" i="2"/>
  <c r="F131" i="2"/>
  <c r="I279" i="10" s="1"/>
  <c r="H131" i="2"/>
  <c r="F130" i="2"/>
  <c r="H130" i="2"/>
  <c r="F129" i="2"/>
  <c r="H129" i="2"/>
  <c r="K265" i="3" s="1"/>
  <c r="F128" i="2"/>
  <c r="I264" i="9" s="1"/>
  <c r="H128" i="2"/>
  <c r="K264" i="9" s="1"/>
  <c r="F127" i="2"/>
  <c r="I263" i="10" s="1"/>
  <c r="H127" i="2"/>
  <c r="K263" i="10" s="1"/>
  <c r="F126" i="2"/>
  <c r="H126" i="2"/>
  <c r="F125" i="2"/>
  <c r="H125" i="2"/>
  <c r="K261" i="9" s="1"/>
  <c r="F124" i="2"/>
  <c r="H124" i="2"/>
  <c r="K260" i="3" s="1"/>
  <c r="F123" i="2"/>
  <c r="I259" i="3" s="1"/>
  <c r="H123" i="2"/>
  <c r="K259" i="3" s="1"/>
  <c r="F122" i="2"/>
  <c r="H122" i="2"/>
  <c r="K258" i="10" s="1"/>
  <c r="F121" i="2"/>
  <c r="H121" i="2"/>
  <c r="K257" i="3" s="1"/>
  <c r="F120" i="2"/>
  <c r="I256" i="3" s="1"/>
  <c r="H120" i="2"/>
  <c r="K256" i="3" s="1"/>
  <c r="F119" i="2"/>
  <c r="H119" i="2"/>
  <c r="K243" i="10" s="1"/>
  <c r="F118" i="2"/>
  <c r="I242" i="9" s="1"/>
  <c r="H118" i="2"/>
  <c r="K242" i="3" s="1"/>
  <c r="F117" i="2"/>
  <c r="I241" i="3" s="1"/>
  <c r="H117" i="2"/>
  <c r="K241" i="10" s="1"/>
  <c r="F116" i="2"/>
  <c r="I240" i="9" s="1"/>
  <c r="H116" i="2"/>
  <c r="F115" i="2"/>
  <c r="H115" i="2"/>
  <c r="I115" i="2" s="1"/>
  <c r="L239" i="9" s="1"/>
  <c r="F114" i="2"/>
  <c r="I238" i="3" s="1"/>
  <c r="H114" i="2"/>
  <c r="F113" i="2"/>
  <c r="I237" i="9" s="1"/>
  <c r="H113" i="2"/>
  <c r="K237" i="9" s="1"/>
  <c r="F112" i="2"/>
  <c r="H112" i="2"/>
  <c r="K236" i="9" s="1"/>
  <c r="F111" i="2"/>
  <c r="I235" i="9" s="1"/>
  <c r="H111" i="2"/>
  <c r="K235" i="10" s="1"/>
  <c r="F110" i="2"/>
  <c r="H110" i="2"/>
  <c r="K234" i="10" s="1"/>
  <c r="F109" i="2"/>
  <c r="I221" i="10" s="1"/>
  <c r="H109" i="2"/>
  <c r="K221" i="3" s="1"/>
  <c r="F108" i="2"/>
  <c r="I220" i="9" s="1"/>
  <c r="H108" i="2"/>
  <c r="K220" i="9" s="1"/>
  <c r="F107" i="2"/>
  <c r="I219" i="10" s="1"/>
  <c r="H107" i="2"/>
  <c r="K219" i="10" s="1"/>
  <c r="F106" i="2"/>
  <c r="H106" i="2"/>
  <c r="K218" i="10" s="1"/>
  <c r="F105" i="2"/>
  <c r="I217" i="3" s="1"/>
  <c r="H105" i="2"/>
  <c r="K217" i="3" s="1"/>
  <c r="F104" i="2"/>
  <c r="I216" i="9" s="1"/>
  <c r="H104" i="2"/>
  <c r="F103" i="2"/>
  <c r="I215" i="3" s="1"/>
  <c r="H103" i="2"/>
  <c r="K215" i="3" s="1"/>
  <c r="F102" i="2"/>
  <c r="I214" i="10" s="1"/>
  <c r="H102" i="2"/>
  <c r="F101" i="2"/>
  <c r="I213" i="10" s="1"/>
  <c r="H101" i="2"/>
  <c r="K213" i="10" s="1"/>
  <c r="F100" i="2"/>
  <c r="I212" i="3" s="1"/>
  <c r="H100" i="2"/>
  <c r="F99" i="2"/>
  <c r="I199" i="3" s="1"/>
  <c r="H99" i="2"/>
  <c r="K199" i="10" s="1"/>
  <c r="F98" i="2"/>
  <c r="I198" i="3" s="1"/>
  <c r="H98" i="2"/>
  <c r="K198" i="3" s="1"/>
  <c r="F97" i="2"/>
  <c r="I197" i="9" s="1"/>
  <c r="H97" i="2"/>
  <c r="F96" i="2"/>
  <c r="I196" i="9" s="1"/>
  <c r="H96" i="2"/>
  <c r="K196" i="9" s="1"/>
  <c r="F95" i="2"/>
  <c r="I195" i="9" s="1"/>
  <c r="H95" i="2"/>
  <c r="K195" i="3" s="1"/>
  <c r="F94" i="2"/>
  <c r="I194" i="3" s="1"/>
  <c r="H94" i="2"/>
  <c r="K194" i="10" s="1"/>
  <c r="F93" i="2"/>
  <c r="I193" i="10" s="1"/>
  <c r="H93" i="2"/>
  <c r="K193" i="10" s="1"/>
  <c r="F92" i="2"/>
  <c r="H92" i="2"/>
  <c r="K192" i="9" s="1"/>
  <c r="F91" i="2"/>
  <c r="H91" i="2"/>
  <c r="K191" i="9" s="1"/>
  <c r="F90" i="2"/>
  <c r="I190" i="3" s="1"/>
  <c r="H90" i="2"/>
  <c r="K190" i="3" s="1"/>
  <c r="F89" i="2"/>
  <c r="I177" i="10" s="1"/>
  <c r="H89" i="2"/>
  <c r="K177" i="10" s="1"/>
  <c r="F88" i="2"/>
  <c r="H88" i="2"/>
  <c r="F87" i="2"/>
  <c r="H87" i="2"/>
  <c r="K175" i="3" s="1"/>
  <c r="F86" i="2"/>
  <c r="I174" i="10" s="1"/>
  <c r="H86" i="2"/>
  <c r="K174" i="9" s="1"/>
  <c r="F85" i="2"/>
  <c r="I173" i="3" s="1"/>
  <c r="H85" i="2"/>
  <c r="K173" i="3" s="1"/>
  <c r="F84" i="2"/>
  <c r="I172" i="3" s="1"/>
  <c r="H84" i="2"/>
  <c r="F83" i="2"/>
  <c r="I171" i="9" s="1"/>
  <c r="H83" i="2"/>
  <c r="K171" i="10" s="1"/>
  <c r="F82" i="2"/>
  <c r="I170" i="3" s="1"/>
  <c r="H82" i="2"/>
  <c r="K170" i="9" s="1"/>
  <c r="F81" i="2"/>
  <c r="I169" i="3" s="1"/>
  <c r="H81" i="2"/>
  <c r="K169" i="10" s="1"/>
  <c r="F80" i="2"/>
  <c r="H80" i="2"/>
  <c r="F79" i="2"/>
  <c r="I155" i="10" s="1"/>
  <c r="H79" i="2"/>
  <c r="F78" i="2"/>
  <c r="I154" i="9" s="1"/>
  <c r="H78" i="2"/>
  <c r="K154" i="10" s="1"/>
  <c r="F77" i="2"/>
  <c r="I153" i="9" s="1"/>
  <c r="H77" i="2"/>
  <c r="K153" i="3" s="1"/>
  <c r="F76" i="2"/>
  <c r="I152" i="3" s="1"/>
  <c r="H76" i="2"/>
  <c r="K152" i="9" s="1"/>
  <c r="F75" i="2"/>
  <c r="I151" i="9" s="1"/>
  <c r="H75" i="2"/>
  <c r="K151" i="9" s="1"/>
  <c r="F74" i="2"/>
  <c r="I150" i="9" s="1"/>
  <c r="H74" i="2"/>
  <c r="K150" i="9" s="1"/>
  <c r="F73" i="2"/>
  <c r="H73" i="2"/>
  <c r="K149" i="3" s="1"/>
  <c r="F72" i="2"/>
  <c r="I148" i="9" s="1"/>
  <c r="H72" i="2"/>
  <c r="K148" i="10" s="1"/>
  <c r="F71" i="2"/>
  <c r="I147" i="9" s="1"/>
  <c r="H71" i="2"/>
  <c r="K147" i="10" s="1"/>
  <c r="F70" i="2"/>
  <c r="H70" i="2"/>
  <c r="F69" i="2"/>
  <c r="I133" i="9" s="1"/>
  <c r="H69" i="2"/>
  <c r="K133" i="10" s="1"/>
  <c r="F68" i="2"/>
  <c r="I132" i="3" s="1"/>
  <c r="H68" i="2"/>
  <c r="F67" i="2"/>
  <c r="I131" i="10" s="1"/>
  <c r="H67" i="2"/>
  <c r="F66" i="2"/>
  <c r="H66" i="2"/>
  <c r="K130" i="3" s="1"/>
  <c r="F65" i="2"/>
  <c r="I129" i="10" s="1"/>
  <c r="H65" i="2"/>
  <c r="K129" i="3" s="1"/>
  <c r="F64" i="2"/>
  <c r="I128" i="10" s="1"/>
  <c r="H64" i="2"/>
  <c r="F63" i="2"/>
  <c r="H63" i="2"/>
  <c r="K127" i="10" s="1"/>
  <c r="F62" i="2"/>
  <c r="H62" i="2"/>
  <c r="K126" i="3" s="1"/>
  <c r="F61" i="2"/>
  <c r="I125" i="10" s="1"/>
  <c r="H61" i="2"/>
  <c r="K125" i="9" s="1"/>
  <c r="F60" i="2"/>
  <c r="I124" i="3" s="1"/>
  <c r="H60" i="2"/>
  <c r="K124" i="10" s="1"/>
  <c r="F59" i="2"/>
  <c r="H59" i="2"/>
  <c r="K110" i="3" s="1"/>
  <c r="F58" i="2"/>
  <c r="I109" i="10" s="1"/>
  <c r="H58" i="2"/>
  <c r="K109" i="3" s="1"/>
  <c r="F57" i="2"/>
  <c r="I108" i="10" s="1"/>
  <c r="H57" i="2"/>
  <c r="K108" i="10" s="1"/>
  <c r="F56" i="2"/>
  <c r="I107" i="10" s="1"/>
  <c r="H56" i="2"/>
  <c r="F55" i="2"/>
  <c r="I106" i="9" s="1"/>
  <c r="H55" i="2"/>
  <c r="K106" i="3" s="1"/>
  <c r="F54" i="2"/>
  <c r="I105" i="10" s="1"/>
  <c r="H54" i="2"/>
  <c r="K105" i="9" s="1"/>
  <c r="F53" i="2"/>
  <c r="I104" i="9" s="1"/>
  <c r="H53" i="2"/>
  <c r="K104" i="3" s="1"/>
  <c r="F52" i="2"/>
  <c r="I103" i="3" s="1"/>
  <c r="H52" i="2"/>
  <c r="K103" i="10" s="1"/>
  <c r="F51" i="2"/>
  <c r="I102" i="3" s="1"/>
  <c r="H51" i="2"/>
  <c r="K102" i="10" s="1"/>
  <c r="C29" i="1"/>
  <c r="C28" i="1"/>
  <c r="F50" i="2"/>
  <c r="I88" i="3" s="1"/>
  <c r="H50" i="2"/>
  <c r="K88" i="3" s="1"/>
  <c r="F49" i="2"/>
  <c r="I87" i="3" s="1"/>
  <c r="H49" i="2"/>
  <c r="K87" i="10" s="1"/>
  <c r="F48" i="2"/>
  <c r="H48" i="2"/>
  <c r="K86" i="3" s="1"/>
  <c r="F47" i="2"/>
  <c r="I85" i="9" s="1"/>
  <c r="H47" i="2"/>
  <c r="K85" i="10" s="1"/>
  <c r="F46" i="2"/>
  <c r="I84" i="3" s="1"/>
  <c r="H46" i="2"/>
  <c r="K84" i="10" s="1"/>
  <c r="F45" i="2"/>
  <c r="I83" i="9" s="1"/>
  <c r="H45" i="2"/>
  <c r="K83" i="3" s="1"/>
  <c r="F44" i="2"/>
  <c r="I82" i="10" s="1"/>
  <c r="H44" i="2"/>
  <c r="K82" i="10" s="1"/>
  <c r="F43" i="2"/>
  <c r="I81" i="10" s="1"/>
  <c r="H43" i="2"/>
  <c r="F42" i="2"/>
  <c r="I80" i="10" s="1"/>
  <c r="H42" i="2"/>
  <c r="K80" i="10" s="1"/>
  <c r="F41" i="2"/>
  <c r="I79" i="9" s="1"/>
  <c r="H41" i="2"/>
  <c r="K79" i="9" s="1"/>
  <c r="F40" i="2"/>
  <c r="I66" i="9" s="1"/>
  <c r="H40" i="2"/>
  <c r="K66" i="3" s="1"/>
  <c r="F39" i="2"/>
  <c r="I65" i="9" s="1"/>
  <c r="H39" i="2"/>
  <c r="K65" i="9" s="1"/>
  <c r="F38" i="2"/>
  <c r="I64" i="9" s="1"/>
  <c r="H38" i="2"/>
  <c r="K64" i="9" s="1"/>
  <c r="F37" i="2"/>
  <c r="I63" i="3" s="1"/>
  <c r="H37" i="2"/>
  <c r="K63" i="3" s="1"/>
  <c r="F36" i="2"/>
  <c r="I62" i="10" s="1"/>
  <c r="H36" i="2"/>
  <c r="K62" i="3" s="1"/>
  <c r="F35" i="2"/>
  <c r="I61" i="9" s="1"/>
  <c r="H35" i="2"/>
  <c r="F34" i="2"/>
  <c r="I60" i="3" s="1"/>
  <c r="H34" i="2"/>
  <c r="K60" i="3" s="1"/>
  <c r="F33" i="2"/>
  <c r="I59" i="10" s="1"/>
  <c r="H33" i="2"/>
  <c r="K59" i="3" s="1"/>
  <c r="F32" i="2"/>
  <c r="H32" i="2"/>
  <c r="F31" i="2"/>
  <c r="H31" i="2"/>
  <c r="K57" i="10" s="1"/>
  <c r="F30" i="2"/>
  <c r="I56" i="9" s="1"/>
  <c r="H30" i="2"/>
  <c r="K56" i="10" s="1"/>
  <c r="F29" i="2"/>
  <c r="H29" i="2"/>
  <c r="K42" i="10" s="1"/>
  <c r="F28" i="2"/>
  <c r="H28" i="2"/>
  <c r="K41" i="10" s="1"/>
  <c r="F27" i="2"/>
  <c r="I40" i="10" s="1"/>
  <c r="H27" i="2"/>
  <c r="K40" i="10" s="1"/>
  <c r="F26" i="2"/>
  <c r="I39" i="3" s="1"/>
  <c r="H26" i="2"/>
  <c r="F25" i="2"/>
  <c r="I38" i="3" s="1"/>
  <c r="H25" i="2"/>
  <c r="K38" i="9" s="1"/>
  <c r="F24" i="2"/>
  <c r="I37" i="3" s="1"/>
  <c r="H24" i="2"/>
  <c r="K37" i="3" s="1"/>
  <c r="F23" i="2"/>
  <c r="I36" i="9" s="1"/>
  <c r="H23" i="2"/>
  <c r="F22" i="2"/>
  <c r="I35" i="9" s="1"/>
  <c r="H22" i="2"/>
  <c r="K35" i="10" s="1"/>
  <c r="F21" i="2"/>
  <c r="I34" i="10" s="1"/>
  <c r="H21" i="2"/>
  <c r="K34" i="10" s="1"/>
  <c r="F20" i="2"/>
  <c r="I33" i="10" s="1"/>
  <c r="H20" i="2"/>
  <c r="K33" i="3" s="1"/>
  <c r="F19" i="2"/>
  <c r="H19" i="2"/>
  <c r="K32" i="9" s="1"/>
  <c r="C32" i="1"/>
  <c r="C33" i="1"/>
  <c r="Q7" i="10" s="1"/>
  <c r="F18" i="2"/>
  <c r="I18" i="9" s="1"/>
  <c r="H18" i="2"/>
  <c r="K18" i="9" s="1"/>
  <c r="F17" i="2"/>
  <c r="I17" i="3" s="1"/>
  <c r="H17" i="2"/>
  <c r="K17" i="10" s="1"/>
  <c r="F16" i="2"/>
  <c r="H16" i="2"/>
  <c r="K16" i="3" s="1"/>
  <c r="F15" i="2"/>
  <c r="I15" i="10" s="1"/>
  <c r="H15" i="2"/>
  <c r="K15" i="3" s="1"/>
  <c r="F14" i="2"/>
  <c r="I14" i="3" s="1"/>
  <c r="H14" i="2"/>
  <c r="K14" i="10" s="1"/>
  <c r="F13" i="2"/>
  <c r="H13" i="2"/>
  <c r="K13" i="3" s="1"/>
  <c r="F12" i="2"/>
  <c r="H12" i="2"/>
  <c r="K12" i="9" s="1"/>
  <c r="F11" i="2"/>
  <c r="I11" i="10" s="1"/>
  <c r="H11" i="2"/>
  <c r="K11" i="3" s="1"/>
  <c r="F10" i="2"/>
  <c r="I10" i="10" s="1"/>
  <c r="H10" i="2"/>
  <c r="K10" i="9" s="1"/>
  <c r="F9" i="2"/>
  <c r="H9" i="2"/>
  <c r="K9" i="10" s="1"/>
  <c r="F8" i="2"/>
  <c r="I8" i="3" s="1"/>
  <c r="H8" i="2"/>
  <c r="K8" i="10" s="1"/>
  <c r="F433" i="3"/>
  <c r="G433" i="3"/>
  <c r="H433" i="3"/>
  <c r="J433" i="3"/>
  <c r="F434" i="3"/>
  <c r="G434" i="3"/>
  <c r="H434" i="3"/>
  <c r="J434" i="3"/>
  <c r="F435" i="3"/>
  <c r="G435" i="3"/>
  <c r="H435" i="3"/>
  <c r="I435" i="3"/>
  <c r="J435" i="3"/>
  <c r="F436" i="3"/>
  <c r="G436" i="3"/>
  <c r="H436" i="3"/>
  <c r="J436" i="3"/>
  <c r="K436" i="3"/>
  <c r="F437" i="3"/>
  <c r="G437" i="3"/>
  <c r="H437" i="3"/>
  <c r="J437" i="3"/>
  <c r="F438" i="3"/>
  <c r="G438" i="3"/>
  <c r="H438" i="3"/>
  <c r="J438" i="3"/>
  <c r="F439" i="3"/>
  <c r="G439" i="3"/>
  <c r="H439" i="3"/>
  <c r="I439" i="3"/>
  <c r="J439" i="3"/>
  <c r="F440" i="3"/>
  <c r="G440" i="3"/>
  <c r="H440" i="3"/>
  <c r="J440" i="3"/>
  <c r="K440" i="3"/>
  <c r="F441" i="3"/>
  <c r="G441" i="3"/>
  <c r="H441" i="3"/>
  <c r="J441" i="3"/>
  <c r="G432" i="3"/>
  <c r="H432" i="3"/>
  <c r="J432" i="3"/>
  <c r="K432" i="3"/>
  <c r="F432" i="3"/>
  <c r="F305" i="3"/>
  <c r="G305" i="3"/>
  <c r="H305" i="3"/>
  <c r="J305" i="3"/>
  <c r="F306" i="3"/>
  <c r="G306" i="3"/>
  <c r="H306" i="3"/>
  <c r="J306" i="3"/>
  <c r="F307" i="3"/>
  <c r="G307" i="3"/>
  <c r="H307" i="3"/>
  <c r="J307" i="3"/>
  <c r="F308" i="3"/>
  <c r="G308" i="3"/>
  <c r="H308" i="3"/>
  <c r="J308" i="3"/>
  <c r="F309" i="3"/>
  <c r="G309" i="3"/>
  <c r="H309" i="3"/>
  <c r="J309" i="3"/>
  <c r="B305" i="3"/>
  <c r="B306" i="3"/>
  <c r="B307" i="3"/>
  <c r="B308" i="3"/>
  <c r="B309" i="3"/>
  <c r="F477" i="3"/>
  <c r="G477" i="3"/>
  <c r="H477" i="3"/>
  <c r="J477" i="3"/>
  <c r="F478" i="3"/>
  <c r="G478" i="3"/>
  <c r="H478" i="3"/>
  <c r="J478" i="3"/>
  <c r="F479" i="3"/>
  <c r="G479" i="3"/>
  <c r="H479" i="3"/>
  <c r="J479" i="3"/>
  <c r="F480" i="3"/>
  <c r="G480" i="3"/>
  <c r="H480" i="3"/>
  <c r="J480" i="3"/>
  <c r="F481" i="3"/>
  <c r="G481" i="3"/>
  <c r="H481" i="3"/>
  <c r="J481" i="3"/>
  <c r="F482" i="3"/>
  <c r="G482" i="3"/>
  <c r="H482" i="3"/>
  <c r="J482" i="3"/>
  <c r="F483" i="3"/>
  <c r="G483" i="3"/>
  <c r="H483" i="3"/>
  <c r="J483" i="3"/>
  <c r="F484" i="3"/>
  <c r="G484" i="3"/>
  <c r="H484" i="3"/>
  <c r="J484" i="3"/>
  <c r="F485" i="3"/>
  <c r="G485" i="3"/>
  <c r="H485" i="3"/>
  <c r="J485" i="3"/>
  <c r="G476" i="3"/>
  <c r="H476" i="3"/>
  <c r="J476" i="3"/>
  <c r="B477" i="3"/>
  <c r="B478" i="3"/>
  <c r="B479" i="3"/>
  <c r="B480" i="3"/>
  <c r="B481" i="3"/>
  <c r="B482" i="3"/>
  <c r="B483" i="3"/>
  <c r="B484" i="3"/>
  <c r="B485" i="3"/>
  <c r="F476" i="3"/>
  <c r="B476" i="3"/>
  <c r="F455" i="3"/>
  <c r="G455" i="3"/>
  <c r="H455" i="3"/>
  <c r="J455" i="3"/>
  <c r="F456" i="3"/>
  <c r="G456" i="3"/>
  <c r="H456" i="3"/>
  <c r="J456" i="3"/>
  <c r="F457" i="3"/>
  <c r="G457" i="3"/>
  <c r="H457" i="3"/>
  <c r="J457" i="3"/>
  <c r="F458" i="3"/>
  <c r="G458" i="3"/>
  <c r="H458" i="3"/>
  <c r="J458" i="3"/>
  <c r="F459" i="3"/>
  <c r="G459" i="3"/>
  <c r="H459" i="3"/>
  <c r="J459" i="3"/>
  <c r="F460" i="3"/>
  <c r="G460" i="3"/>
  <c r="H460" i="3"/>
  <c r="J460" i="3"/>
  <c r="F461" i="3"/>
  <c r="G461" i="3"/>
  <c r="H461" i="3"/>
  <c r="J461" i="3"/>
  <c r="F462" i="3"/>
  <c r="G462" i="3"/>
  <c r="H462" i="3"/>
  <c r="J462" i="3"/>
  <c r="F463" i="3"/>
  <c r="G463" i="3"/>
  <c r="H463" i="3"/>
  <c r="J463" i="3"/>
  <c r="G454" i="3"/>
  <c r="H454" i="3"/>
  <c r="J454" i="3"/>
  <c r="B455" i="3"/>
  <c r="B456" i="3"/>
  <c r="B457" i="3"/>
  <c r="B458" i="3"/>
  <c r="B459" i="3"/>
  <c r="B460" i="3"/>
  <c r="B461" i="3"/>
  <c r="B462" i="3"/>
  <c r="B463" i="3"/>
  <c r="F454" i="3"/>
  <c r="B454" i="3"/>
  <c r="B433" i="3"/>
  <c r="B434" i="3"/>
  <c r="B435" i="3"/>
  <c r="B436" i="3"/>
  <c r="B437" i="3"/>
  <c r="B438" i="3"/>
  <c r="B439" i="3"/>
  <c r="B440" i="3"/>
  <c r="B441" i="3"/>
  <c r="B432" i="3"/>
  <c r="I455" i="3"/>
  <c r="I456" i="3"/>
  <c r="I458" i="3"/>
  <c r="I463" i="3"/>
  <c r="I478" i="3"/>
  <c r="I479" i="3"/>
  <c r="I483" i="3"/>
  <c r="F411" i="3"/>
  <c r="G411" i="3"/>
  <c r="H411" i="3"/>
  <c r="J411" i="3"/>
  <c r="F412" i="3"/>
  <c r="G412" i="3"/>
  <c r="H412" i="3"/>
  <c r="J412" i="3"/>
  <c r="F413" i="3"/>
  <c r="G413" i="3"/>
  <c r="H413" i="3"/>
  <c r="J413" i="3"/>
  <c r="F414" i="3"/>
  <c r="G414" i="3"/>
  <c r="H414" i="3"/>
  <c r="J414" i="3"/>
  <c r="F415" i="3"/>
  <c r="G415" i="3"/>
  <c r="H415" i="3"/>
  <c r="J415" i="3"/>
  <c r="F416" i="3"/>
  <c r="G416" i="3"/>
  <c r="H416" i="3"/>
  <c r="J416" i="3"/>
  <c r="F417" i="3"/>
  <c r="G417" i="3"/>
  <c r="H417" i="3"/>
  <c r="J417" i="3"/>
  <c r="F418" i="3"/>
  <c r="G418" i="3"/>
  <c r="H418" i="3"/>
  <c r="J418" i="3"/>
  <c r="F419" i="3"/>
  <c r="G419" i="3"/>
  <c r="H419" i="3"/>
  <c r="J419" i="3"/>
  <c r="G410" i="3"/>
  <c r="H410" i="3"/>
  <c r="J410" i="3"/>
  <c r="B411" i="3"/>
  <c r="B412" i="3"/>
  <c r="B413" i="3"/>
  <c r="B414" i="3"/>
  <c r="B415" i="3"/>
  <c r="B416" i="3"/>
  <c r="B417" i="3"/>
  <c r="B418" i="3"/>
  <c r="B419" i="3"/>
  <c r="F410" i="3"/>
  <c r="B410" i="3"/>
  <c r="F389" i="3"/>
  <c r="G389" i="3"/>
  <c r="H389" i="3"/>
  <c r="J389" i="3"/>
  <c r="F390" i="3"/>
  <c r="G390" i="3"/>
  <c r="H390" i="3"/>
  <c r="J390" i="3"/>
  <c r="F391" i="3"/>
  <c r="G391" i="3"/>
  <c r="H391" i="3"/>
  <c r="J391" i="3"/>
  <c r="F392" i="3"/>
  <c r="G392" i="3"/>
  <c r="H392" i="3"/>
  <c r="J392" i="3"/>
  <c r="F393" i="3"/>
  <c r="G393" i="3"/>
  <c r="H393" i="3"/>
  <c r="J393" i="3"/>
  <c r="F394" i="3"/>
  <c r="G394" i="3"/>
  <c r="H394" i="3"/>
  <c r="J394" i="3"/>
  <c r="F395" i="3"/>
  <c r="G395" i="3"/>
  <c r="H395" i="3"/>
  <c r="J395" i="3"/>
  <c r="F396" i="3"/>
  <c r="G396" i="3"/>
  <c r="H396" i="3"/>
  <c r="J396" i="3"/>
  <c r="F397" i="3"/>
  <c r="G397" i="3"/>
  <c r="H397" i="3"/>
  <c r="J397" i="3"/>
  <c r="G388" i="3"/>
  <c r="H388" i="3"/>
  <c r="J388" i="3"/>
  <c r="B389" i="3"/>
  <c r="B390" i="3"/>
  <c r="B391" i="3"/>
  <c r="B392" i="3"/>
  <c r="B393" i="3"/>
  <c r="B394" i="3"/>
  <c r="B395" i="3"/>
  <c r="B396" i="3"/>
  <c r="B397" i="3"/>
  <c r="F388" i="3"/>
  <c r="B388" i="3"/>
  <c r="F367" i="3"/>
  <c r="G367" i="3"/>
  <c r="H367" i="3"/>
  <c r="J367" i="3"/>
  <c r="F368" i="3"/>
  <c r="G368" i="3"/>
  <c r="H368" i="3"/>
  <c r="J368" i="3"/>
  <c r="F369" i="3"/>
  <c r="G369" i="3"/>
  <c r="H369" i="3"/>
  <c r="J369" i="3"/>
  <c r="F370" i="3"/>
  <c r="G370" i="3"/>
  <c r="H370" i="3"/>
  <c r="J370" i="3"/>
  <c r="F371" i="3"/>
  <c r="G371" i="3"/>
  <c r="H371" i="3"/>
  <c r="J371" i="3"/>
  <c r="F372" i="3"/>
  <c r="G372" i="3"/>
  <c r="H372" i="3"/>
  <c r="J372" i="3"/>
  <c r="F373" i="3"/>
  <c r="G373" i="3"/>
  <c r="H373" i="3"/>
  <c r="J373" i="3"/>
  <c r="F374" i="3"/>
  <c r="G374" i="3"/>
  <c r="H374" i="3"/>
  <c r="J374" i="3"/>
  <c r="F375" i="3"/>
  <c r="G375" i="3"/>
  <c r="H375" i="3"/>
  <c r="J375" i="3"/>
  <c r="G366" i="3"/>
  <c r="H366" i="3"/>
  <c r="J366" i="3"/>
  <c r="B367" i="3"/>
  <c r="B368" i="3"/>
  <c r="B369" i="3"/>
  <c r="B370" i="3"/>
  <c r="B371" i="3"/>
  <c r="B372" i="3"/>
  <c r="B373" i="3"/>
  <c r="B374" i="3"/>
  <c r="B375" i="3"/>
  <c r="F366" i="3"/>
  <c r="B366" i="3"/>
  <c r="F345" i="3"/>
  <c r="G345" i="3"/>
  <c r="H345" i="3"/>
  <c r="J345" i="3"/>
  <c r="F346" i="3"/>
  <c r="G346" i="3"/>
  <c r="H346" i="3"/>
  <c r="J346" i="3"/>
  <c r="F347" i="3"/>
  <c r="G347" i="3"/>
  <c r="H347" i="3"/>
  <c r="J347" i="3"/>
  <c r="F348" i="3"/>
  <c r="G348" i="3"/>
  <c r="H348" i="3"/>
  <c r="J348" i="3"/>
  <c r="F349" i="3"/>
  <c r="G349" i="3"/>
  <c r="H349" i="3"/>
  <c r="J349" i="3"/>
  <c r="F350" i="3"/>
  <c r="G350" i="3"/>
  <c r="H350" i="3"/>
  <c r="J350" i="3"/>
  <c r="F351" i="3"/>
  <c r="G351" i="3"/>
  <c r="H351" i="3"/>
  <c r="J351" i="3"/>
  <c r="F352" i="3"/>
  <c r="G352" i="3"/>
  <c r="H352" i="3"/>
  <c r="J352" i="3"/>
  <c r="F353" i="3"/>
  <c r="G353" i="3"/>
  <c r="H353" i="3"/>
  <c r="J353" i="3"/>
  <c r="G344" i="3"/>
  <c r="H344" i="3"/>
  <c r="J344" i="3"/>
  <c r="B345" i="3"/>
  <c r="B346" i="3"/>
  <c r="B347" i="3"/>
  <c r="B348" i="3"/>
  <c r="B349" i="3"/>
  <c r="B350" i="3"/>
  <c r="B351" i="3"/>
  <c r="B352" i="3"/>
  <c r="B353" i="3"/>
  <c r="F344" i="3"/>
  <c r="B344" i="3"/>
  <c r="F323" i="3"/>
  <c r="G323" i="3"/>
  <c r="H323" i="3"/>
  <c r="J323" i="3"/>
  <c r="F324" i="3"/>
  <c r="G324" i="3"/>
  <c r="H324" i="3"/>
  <c r="J324" i="3"/>
  <c r="F325" i="3"/>
  <c r="G325" i="3"/>
  <c r="H325" i="3"/>
  <c r="J325" i="3"/>
  <c r="F326" i="3"/>
  <c r="G326" i="3"/>
  <c r="H326" i="3"/>
  <c r="J326" i="3"/>
  <c r="F327" i="3"/>
  <c r="G327" i="3"/>
  <c r="H327" i="3"/>
  <c r="J327" i="3"/>
  <c r="F328" i="3"/>
  <c r="G328" i="3"/>
  <c r="H328" i="3"/>
  <c r="J328" i="3"/>
  <c r="F329" i="3"/>
  <c r="G329" i="3"/>
  <c r="H329" i="3"/>
  <c r="J329" i="3"/>
  <c r="F330" i="3"/>
  <c r="G330" i="3"/>
  <c r="H330" i="3"/>
  <c r="J330" i="3"/>
  <c r="F331" i="3"/>
  <c r="G331" i="3"/>
  <c r="H331" i="3"/>
  <c r="J331" i="3"/>
  <c r="G322" i="3"/>
  <c r="H322" i="3"/>
  <c r="J322" i="3"/>
  <c r="B323" i="3"/>
  <c r="B324" i="3"/>
  <c r="B325" i="3"/>
  <c r="B326" i="3"/>
  <c r="B327" i="3"/>
  <c r="B328" i="3"/>
  <c r="B329" i="3"/>
  <c r="B330" i="3"/>
  <c r="B331" i="3"/>
  <c r="F322" i="3"/>
  <c r="B322" i="3"/>
  <c r="K324" i="3"/>
  <c r="I327" i="3"/>
  <c r="K331" i="3"/>
  <c r="I347" i="3"/>
  <c r="I351" i="3"/>
  <c r="K352" i="3"/>
  <c r="I367" i="3"/>
  <c r="K367" i="3"/>
  <c r="I371" i="3"/>
  <c r="K372" i="3"/>
  <c r="I375" i="3"/>
  <c r="I391" i="3"/>
  <c r="K392" i="3"/>
  <c r="K396" i="3"/>
  <c r="I410" i="3"/>
  <c r="I411" i="3"/>
  <c r="I412" i="3"/>
  <c r="K412" i="3"/>
  <c r="I415" i="3"/>
  <c r="I419" i="3"/>
  <c r="K419" i="3"/>
  <c r="F301" i="3"/>
  <c r="G301" i="3"/>
  <c r="H301" i="3"/>
  <c r="J301" i="3"/>
  <c r="F302" i="3"/>
  <c r="G302" i="3"/>
  <c r="H302" i="3"/>
  <c r="J302" i="3"/>
  <c r="F303" i="3"/>
  <c r="G303" i="3"/>
  <c r="H303" i="3"/>
  <c r="J303" i="3"/>
  <c r="F304" i="3"/>
  <c r="G304" i="3"/>
  <c r="H304" i="3"/>
  <c r="J304" i="3"/>
  <c r="G300" i="3"/>
  <c r="H300" i="3"/>
  <c r="J300" i="3"/>
  <c r="B301" i="3"/>
  <c r="B302" i="3"/>
  <c r="B303" i="3"/>
  <c r="B304" i="3"/>
  <c r="F300" i="3"/>
  <c r="B300" i="3"/>
  <c r="F279" i="3"/>
  <c r="G279" i="3"/>
  <c r="H279" i="3"/>
  <c r="J279" i="3"/>
  <c r="M279" i="3"/>
  <c r="F280" i="3"/>
  <c r="G280" i="3"/>
  <c r="H280" i="3"/>
  <c r="J280" i="3"/>
  <c r="M280" i="3"/>
  <c r="F281" i="3"/>
  <c r="G281" i="3"/>
  <c r="H281" i="3"/>
  <c r="J281" i="3"/>
  <c r="M281" i="3"/>
  <c r="F282" i="3"/>
  <c r="G282" i="3"/>
  <c r="H282" i="3"/>
  <c r="J282" i="3"/>
  <c r="M282" i="3"/>
  <c r="F283" i="3"/>
  <c r="G283" i="3"/>
  <c r="H283" i="3"/>
  <c r="J283" i="3"/>
  <c r="M283" i="3"/>
  <c r="F284" i="3"/>
  <c r="G284" i="3"/>
  <c r="H284" i="3"/>
  <c r="J284" i="3"/>
  <c r="M284" i="3"/>
  <c r="F285" i="3"/>
  <c r="G285" i="3"/>
  <c r="H285" i="3"/>
  <c r="J285" i="3"/>
  <c r="M285" i="3"/>
  <c r="F286" i="3"/>
  <c r="G286" i="3"/>
  <c r="H286" i="3"/>
  <c r="J286" i="3"/>
  <c r="M286" i="3"/>
  <c r="F287" i="3"/>
  <c r="G287" i="3"/>
  <c r="H287" i="3"/>
  <c r="J287" i="3"/>
  <c r="M287" i="3"/>
  <c r="G278" i="3"/>
  <c r="H278" i="3"/>
  <c r="J278" i="3"/>
  <c r="M278" i="3"/>
  <c r="B279" i="3"/>
  <c r="B280" i="3"/>
  <c r="B281" i="3"/>
  <c r="B282" i="3"/>
  <c r="B283" i="3"/>
  <c r="B284" i="3"/>
  <c r="B285" i="3"/>
  <c r="B286" i="3"/>
  <c r="B287" i="3"/>
  <c r="F278" i="3"/>
  <c r="B278" i="3"/>
  <c r="F257" i="3"/>
  <c r="G257" i="3"/>
  <c r="H257" i="3"/>
  <c r="J257" i="3"/>
  <c r="F258" i="3"/>
  <c r="G258" i="3"/>
  <c r="H258" i="3"/>
  <c r="J258" i="3"/>
  <c r="F259" i="3"/>
  <c r="G259" i="3"/>
  <c r="H259" i="3"/>
  <c r="J259" i="3"/>
  <c r="F260" i="3"/>
  <c r="G260" i="3"/>
  <c r="H260" i="3"/>
  <c r="J260" i="3"/>
  <c r="F261" i="3"/>
  <c r="G261" i="3"/>
  <c r="H261" i="3"/>
  <c r="J261" i="3"/>
  <c r="F262" i="3"/>
  <c r="G262" i="3"/>
  <c r="H262" i="3"/>
  <c r="J262" i="3"/>
  <c r="F263" i="3"/>
  <c r="G263" i="3"/>
  <c r="H263" i="3"/>
  <c r="J263" i="3"/>
  <c r="F264" i="3"/>
  <c r="G264" i="3"/>
  <c r="H264" i="3"/>
  <c r="J264" i="3"/>
  <c r="F265" i="3"/>
  <c r="G265" i="3"/>
  <c r="H265" i="3"/>
  <c r="J265" i="3"/>
  <c r="G256" i="3"/>
  <c r="H256" i="3"/>
  <c r="J256" i="3"/>
  <c r="B257" i="3"/>
  <c r="B258" i="3"/>
  <c r="B259" i="3"/>
  <c r="B260" i="3"/>
  <c r="B261" i="3"/>
  <c r="B262" i="3"/>
  <c r="B263" i="3"/>
  <c r="B264" i="3"/>
  <c r="B265" i="3"/>
  <c r="F256" i="3"/>
  <c r="B256" i="3"/>
  <c r="F235" i="3"/>
  <c r="G235" i="3"/>
  <c r="H235" i="3"/>
  <c r="J235" i="3"/>
  <c r="F236" i="3"/>
  <c r="G236" i="3"/>
  <c r="H236" i="3"/>
  <c r="J236" i="3"/>
  <c r="F237" i="3"/>
  <c r="G237" i="3"/>
  <c r="H237" i="3"/>
  <c r="J237" i="3"/>
  <c r="F238" i="3"/>
  <c r="G238" i="3"/>
  <c r="H238" i="3"/>
  <c r="J238" i="3"/>
  <c r="F239" i="3"/>
  <c r="G239" i="3"/>
  <c r="H239" i="3"/>
  <c r="J239" i="3"/>
  <c r="F240" i="3"/>
  <c r="G240" i="3"/>
  <c r="H240" i="3"/>
  <c r="J240" i="3"/>
  <c r="F241" i="3"/>
  <c r="G241" i="3"/>
  <c r="H241" i="3"/>
  <c r="J241" i="3"/>
  <c r="F242" i="3"/>
  <c r="G242" i="3"/>
  <c r="H242" i="3"/>
  <c r="J242" i="3"/>
  <c r="F243" i="3"/>
  <c r="G243" i="3"/>
  <c r="H243" i="3"/>
  <c r="J243" i="3"/>
  <c r="B235" i="3"/>
  <c r="B236" i="3"/>
  <c r="B237" i="3"/>
  <c r="B238" i="3"/>
  <c r="B239" i="3"/>
  <c r="B240" i="3"/>
  <c r="B241" i="3"/>
  <c r="B242" i="3"/>
  <c r="B243" i="3"/>
  <c r="G234" i="3"/>
  <c r="H234" i="3"/>
  <c r="J234" i="3"/>
  <c r="F234" i="3"/>
  <c r="B234" i="3"/>
  <c r="F213" i="3"/>
  <c r="G213" i="3"/>
  <c r="H213" i="3"/>
  <c r="J213" i="3"/>
  <c r="F214" i="3"/>
  <c r="G214" i="3"/>
  <c r="H214" i="3"/>
  <c r="J214" i="3"/>
  <c r="F215" i="3"/>
  <c r="G215" i="3"/>
  <c r="H215" i="3"/>
  <c r="J215" i="3"/>
  <c r="F216" i="3"/>
  <c r="G216" i="3"/>
  <c r="H216" i="3"/>
  <c r="J216" i="3"/>
  <c r="F217" i="3"/>
  <c r="G217" i="3"/>
  <c r="H217" i="3"/>
  <c r="J217" i="3"/>
  <c r="F218" i="3"/>
  <c r="G218" i="3"/>
  <c r="H218" i="3"/>
  <c r="J218" i="3"/>
  <c r="F219" i="3"/>
  <c r="G219" i="3"/>
  <c r="H219" i="3"/>
  <c r="J219" i="3"/>
  <c r="F220" i="3"/>
  <c r="G220" i="3"/>
  <c r="H220" i="3"/>
  <c r="J220" i="3"/>
  <c r="F221" i="3"/>
  <c r="G221" i="3"/>
  <c r="H221" i="3"/>
  <c r="J221" i="3"/>
  <c r="B213" i="3"/>
  <c r="B214" i="3"/>
  <c r="B215" i="3"/>
  <c r="B216" i="3"/>
  <c r="B217" i="3"/>
  <c r="B218" i="3"/>
  <c r="B219" i="3"/>
  <c r="B220" i="3"/>
  <c r="B221" i="3"/>
  <c r="G212" i="3"/>
  <c r="H212" i="3"/>
  <c r="J212" i="3"/>
  <c r="F212" i="3"/>
  <c r="B212" i="3"/>
  <c r="J191" i="3"/>
  <c r="J192" i="3"/>
  <c r="J193" i="3"/>
  <c r="J194" i="3"/>
  <c r="J195" i="3"/>
  <c r="J196" i="3"/>
  <c r="J197" i="3"/>
  <c r="J198" i="3"/>
  <c r="J199" i="3"/>
  <c r="J190" i="3"/>
  <c r="F191" i="3"/>
  <c r="G191" i="3"/>
  <c r="H191" i="3"/>
  <c r="F192" i="3"/>
  <c r="G192" i="3"/>
  <c r="H192" i="3"/>
  <c r="F193" i="3"/>
  <c r="G193" i="3"/>
  <c r="H193" i="3"/>
  <c r="F194" i="3"/>
  <c r="G194" i="3"/>
  <c r="H194" i="3"/>
  <c r="F195" i="3"/>
  <c r="G195" i="3"/>
  <c r="H195" i="3"/>
  <c r="F196" i="3"/>
  <c r="G196" i="3"/>
  <c r="H196" i="3"/>
  <c r="F197" i="3"/>
  <c r="G197" i="3"/>
  <c r="H197" i="3"/>
  <c r="F198" i="3"/>
  <c r="G198" i="3"/>
  <c r="H198" i="3"/>
  <c r="F199" i="3"/>
  <c r="G199" i="3"/>
  <c r="H199" i="3"/>
  <c r="G190" i="3"/>
  <c r="H190" i="3"/>
  <c r="F190" i="3"/>
  <c r="B191" i="3"/>
  <c r="B192" i="3"/>
  <c r="B193" i="3"/>
  <c r="B194" i="3"/>
  <c r="B195" i="3"/>
  <c r="B196" i="3"/>
  <c r="B197" i="3"/>
  <c r="B198" i="3"/>
  <c r="B199" i="3"/>
  <c r="B190" i="3"/>
  <c r="J169" i="3"/>
  <c r="J170" i="3"/>
  <c r="J171" i="3"/>
  <c r="J172" i="3"/>
  <c r="J173" i="3"/>
  <c r="J174" i="3"/>
  <c r="J175" i="3"/>
  <c r="J176" i="3"/>
  <c r="J177" i="3"/>
  <c r="F169" i="3"/>
  <c r="G169" i="3"/>
  <c r="H169" i="3"/>
  <c r="F170" i="3"/>
  <c r="G170" i="3"/>
  <c r="H170" i="3"/>
  <c r="F171" i="3"/>
  <c r="G171" i="3"/>
  <c r="H171" i="3"/>
  <c r="F172" i="3"/>
  <c r="G172" i="3"/>
  <c r="H172" i="3"/>
  <c r="F173" i="3"/>
  <c r="G173" i="3"/>
  <c r="H173" i="3"/>
  <c r="F174" i="3"/>
  <c r="G174" i="3"/>
  <c r="H174" i="3"/>
  <c r="F175" i="3"/>
  <c r="G175" i="3"/>
  <c r="H175" i="3"/>
  <c r="F176" i="3"/>
  <c r="G176" i="3"/>
  <c r="H176" i="3"/>
  <c r="F177" i="3"/>
  <c r="G177" i="3"/>
  <c r="H177" i="3"/>
  <c r="B169" i="3"/>
  <c r="B170" i="3"/>
  <c r="B171" i="3"/>
  <c r="B172" i="3"/>
  <c r="B173" i="3"/>
  <c r="B174" i="3"/>
  <c r="B175" i="3"/>
  <c r="B176" i="3"/>
  <c r="B177" i="3"/>
  <c r="I196" i="3"/>
  <c r="K240" i="3"/>
  <c r="I243" i="3"/>
  <c r="I262" i="3"/>
  <c r="I264" i="3"/>
  <c r="A485" i="3"/>
  <c r="A484" i="3"/>
  <c r="A483" i="3"/>
  <c r="A482" i="3"/>
  <c r="A481" i="3"/>
  <c r="A480" i="3"/>
  <c r="A479" i="3"/>
  <c r="A478" i="3"/>
  <c r="A477" i="3"/>
  <c r="A476" i="3"/>
  <c r="A463" i="3"/>
  <c r="A462" i="3"/>
  <c r="A461" i="3"/>
  <c r="A460" i="3"/>
  <c r="A459" i="3"/>
  <c r="A458" i="3"/>
  <c r="A457" i="3"/>
  <c r="A456" i="3"/>
  <c r="A455" i="3"/>
  <c r="A454" i="3"/>
  <c r="A441" i="3"/>
  <c r="A440" i="3"/>
  <c r="A439" i="3"/>
  <c r="A438" i="3"/>
  <c r="A437" i="3"/>
  <c r="A436" i="3"/>
  <c r="A435" i="3"/>
  <c r="A434" i="3"/>
  <c r="A433" i="3"/>
  <c r="A432" i="3"/>
  <c r="A419" i="3"/>
  <c r="A418" i="3"/>
  <c r="A417" i="3"/>
  <c r="A416" i="3"/>
  <c r="A415" i="3"/>
  <c r="A414" i="3"/>
  <c r="A413" i="3"/>
  <c r="A412" i="3"/>
  <c r="A411" i="3"/>
  <c r="A410" i="3"/>
  <c r="A397" i="3"/>
  <c r="A396" i="3"/>
  <c r="A395" i="3"/>
  <c r="A394" i="3"/>
  <c r="A393" i="3"/>
  <c r="A392" i="3"/>
  <c r="A391" i="3"/>
  <c r="A390" i="3"/>
  <c r="A389" i="3"/>
  <c r="A388" i="3"/>
  <c r="A375" i="3"/>
  <c r="A374" i="3"/>
  <c r="A373" i="3"/>
  <c r="A372" i="3"/>
  <c r="A371" i="3"/>
  <c r="A370" i="3"/>
  <c r="A369" i="3"/>
  <c r="A368" i="3"/>
  <c r="A367" i="3"/>
  <c r="A366" i="3"/>
  <c r="A353" i="3"/>
  <c r="A352" i="3"/>
  <c r="A351" i="3"/>
  <c r="A350" i="3"/>
  <c r="A349" i="3"/>
  <c r="A348" i="3"/>
  <c r="A347" i="3"/>
  <c r="A346" i="3"/>
  <c r="A345" i="3"/>
  <c r="A344" i="3"/>
  <c r="A331" i="3"/>
  <c r="A330" i="3"/>
  <c r="A329" i="3"/>
  <c r="A328" i="3"/>
  <c r="A327" i="3"/>
  <c r="A326" i="3"/>
  <c r="A325" i="3"/>
  <c r="A324" i="3"/>
  <c r="A323" i="3"/>
  <c r="A322" i="3"/>
  <c r="A309" i="3"/>
  <c r="A308" i="3"/>
  <c r="A307" i="3"/>
  <c r="A306" i="3"/>
  <c r="A305" i="3"/>
  <c r="A304" i="3"/>
  <c r="A303" i="3"/>
  <c r="A302" i="3"/>
  <c r="A301" i="3"/>
  <c r="A300" i="3"/>
  <c r="A287" i="3"/>
  <c r="A286" i="3"/>
  <c r="A285" i="3"/>
  <c r="A284" i="3"/>
  <c r="A283" i="3"/>
  <c r="A282" i="3"/>
  <c r="A281" i="3"/>
  <c r="A280" i="3"/>
  <c r="A279" i="3"/>
  <c r="A278" i="3"/>
  <c r="A265" i="3"/>
  <c r="A264" i="3"/>
  <c r="A263" i="3"/>
  <c r="A262" i="3"/>
  <c r="A261" i="3"/>
  <c r="A260" i="3"/>
  <c r="A259" i="3"/>
  <c r="A258" i="3"/>
  <c r="A257" i="3"/>
  <c r="A256" i="3"/>
  <c r="A243" i="3"/>
  <c r="A242" i="3"/>
  <c r="A241" i="3"/>
  <c r="A240" i="3"/>
  <c r="A239" i="3"/>
  <c r="A238" i="3"/>
  <c r="A237" i="3"/>
  <c r="A236" i="3"/>
  <c r="A235" i="3"/>
  <c r="A234" i="3"/>
  <c r="A221" i="3"/>
  <c r="A220" i="3"/>
  <c r="A219" i="3"/>
  <c r="A218" i="3"/>
  <c r="A217" i="3"/>
  <c r="A216" i="3"/>
  <c r="A215" i="3"/>
  <c r="A214" i="3"/>
  <c r="A213" i="3"/>
  <c r="A212" i="3"/>
  <c r="A199" i="3"/>
  <c r="A198" i="3"/>
  <c r="A197" i="3"/>
  <c r="A196" i="3"/>
  <c r="A195" i="3"/>
  <c r="A194" i="3"/>
  <c r="A193" i="3"/>
  <c r="A192" i="3"/>
  <c r="A191" i="3"/>
  <c r="A190" i="3"/>
  <c r="A177" i="3"/>
  <c r="A176" i="3"/>
  <c r="A175" i="3"/>
  <c r="A174" i="3"/>
  <c r="A173" i="3"/>
  <c r="A172" i="3"/>
  <c r="A171" i="3"/>
  <c r="A170" i="3"/>
  <c r="A169" i="3"/>
  <c r="J168" i="3"/>
  <c r="H168" i="3"/>
  <c r="G168" i="3"/>
  <c r="F168" i="3"/>
  <c r="B168" i="3"/>
  <c r="A168" i="3"/>
  <c r="J155" i="3"/>
  <c r="H155" i="3"/>
  <c r="G155" i="3"/>
  <c r="F155" i="3"/>
  <c r="B155" i="3"/>
  <c r="J154" i="3"/>
  <c r="H154" i="3"/>
  <c r="G154" i="3"/>
  <c r="F154" i="3"/>
  <c r="B154" i="3"/>
  <c r="J153" i="3"/>
  <c r="H153" i="3"/>
  <c r="G153" i="3"/>
  <c r="F153" i="3"/>
  <c r="B153" i="3"/>
  <c r="J152" i="3"/>
  <c r="H152" i="3"/>
  <c r="G152" i="3"/>
  <c r="F152" i="3"/>
  <c r="B152" i="3"/>
  <c r="J151" i="3"/>
  <c r="H151" i="3"/>
  <c r="G151" i="3"/>
  <c r="F151" i="3"/>
  <c r="B151" i="3"/>
  <c r="A151" i="3"/>
  <c r="J150" i="3"/>
  <c r="H150" i="3"/>
  <c r="G150" i="3"/>
  <c r="F150" i="3"/>
  <c r="B150" i="3"/>
  <c r="A150" i="3"/>
  <c r="J149" i="3"/>
  <c r="H149" i="3"/>
  <c r="G149" i="3"/>
  <c r="F149" i="3"/>
  <c r="B149" i="3"/>
  <c r="A149" i="3"/>
  <c r="J148" i="3"/>
  <c r="H148" i="3"/>
  <c r="G148" i="3"/>
  <c r="F148" i="3"/>
  <c r="B148" i="3"/>
  <c r="A148" i="3"/>
  <c r="J147" i="3"/>
  <c r="H147" i="3"/>
  <c r="G147" i="3"/>
  <c r="F147" i="3"/>
  <c r="B147" i="3"/>
  <c r="A147" i="3"/>
  <c r="J146" i="3"/>
  <c r="H146" i="3"/>
  <c r="G146" i="3"/>
  <c r="F146" i="3"/>
  <c r="B146" i="3"/>
  <c r="A146" i="3"/>
  <c r="J133" i="3"/>
  <c r="H133" i="3"/>
  <c r="G133" i="3"/>
  <c r="F133" i="3"/>
  <c r="B133" i="3"/>
  <c r="A133" i="3"/>
  <c r="J132" i="3"/>
  <c r="H132" i="3"/>
  <c r="G132" i="3"/>
  <c r="F132" i="3"/>
  <c r="B132" i="3"/>
  <c r="A132" i="3"/>
  <c r="J131" i="3"/>
  <c r="H131" i="3"/>
  <c r="G131" i="3"/>
  <c r="F131" i="3"/>
  <c r="B131" i="3"/>
  <c r="A131" i="3"/>
  <c r="J130" i="3"/>
  <c r="H130" i="3"/>
  <c r="G130" i="3"/>
  <c r="F130" i="3"/>
  <c r="B130" i="3"/>
  <c r="A130" i="3"/>
  <c r="J129" i="3"/>
  <c r="H129" i="3"/>
  <c r="G129" i="3"/>
  <c r="F129" i="3"/>
  <c r="B129" i="3"/>
  <c r="A129" i="3"/>
  <c r="J128" i="3"/>
  <c r="H128" i="3"/>
  <c r="G128" i="3"/>
  <c r="F128" i="3"/>
  <c r="B128" i="3"/>
  <c r="A128" i="3"/>
  <c r="J127" i="3"/>
  <c r="H127" i="3"/>
  <c r="G127" i="3"/>
  <c r="F127" i="3"/>
  <c r="B127" i="3"/>
  <c r="A127" i="3"/>
  <c r="J126" i="3"/>
  <c r="H126" i="3"/>
  <c r="G126" i="3"/>
  <c r="F126" i="3"/>
  <c r="B126" i="3"/>
  <c r="A126" i="3"/>
  <c r="J125" i="3"/>
  <c r="H125" i="3"/>
  <c r="G125" i="3"/>
  <c r="F125" i="3"/>
  <c r="B125" i="3"/>
  <c r="A125" i="3"/>
  <c r="J124" i="3"/>
  <c r="H124" i="3"/>
  <c r="G124" i="3"/>
  <c r="F124" i="3"/>
  <c r="B124" i="3"/>
  <c r="A124" i="3"/>
  <c r="J110" i="3"/>
  <c r="H110" i="3"/>
  <c r="G110" i="3"/>
  <c r="F110" i="3"/>
  <c r="B110" i="3"/>
  <c r="A110" i="3"/>
  <c r="J109" i="3"/>
  <c r="H109" i="3"/>
  <c r="G109" i="3"/>
  <c r="F109" i="3"/>
  <c r="B109" i="3"/>
  <c r="A109" i="3"/>
  <c r="J108" i="3"/>
  <c r="H108" i="3"/>
  <c r="G108" i="3"/>
  <c r="F108" i="3"/>
  <c r="B108" i="3"/>
  <c r="A108" i="3"/>
  <c r="J107" i="3"/>
  <c r="H107" i="3"/>
  <c r="G107" i="3"/>
  <c r="F107" i="3"/>
  <c r="B107" i="3"/>
  <c r="A107" i="3"/>
  <c r="J106" i="3"/>
  <c r="H106" i="3"/>
  <c r="G106" i="3"/>
  <c r="F106" i="3"/>
  <c r="B106" i="3"/>
  <c r="A106" i="3"/>
  <c r="J105" i="3"/>
  <c r="H105" i="3"/>
  <c r="G105" i="3"/>
  <c r="F105" i="3"/>
  <c r="B105" i="3"/>
  <c r="A105" i="3"/>
  <c r="J104" i="3"/>
  <c r="H104" i="3"/>
  <c r="G104" i="3"/>
  <c r="F104" i="3"/>
  <c r="B104" i="3"/>
  <c r="A104" i="3"/>
  <c r="J103" i="3"/>
  <c r="H103" i="3"/>
  <c r="G103" i="3"/>
  <c r="F103" i="3"/>
  <c r="B103" i="3"/>
  <c r="A103" i="3"/>
  <c r="J102" i="3"/>
  <c r="H102" i="3"/>
  <c r="G102" i="3"/>
  <c r="F102" i="3"/>
  <c r="B102" i="3"/>
  <c r="A102" i="3"/>
  <c r="J97" i="3"/>
  <c r="J88" i="3"/>
  <c r="H88" i="3"/>
  <c r="G88" i="3"/>
  <c r="F88" i="3"/>
  <c r="B88" i="3"/>
  <c r="A88" i="3"/>
  <c r="J87" i="3"/>
  <c r="H87" i="3"/>
  <c r="G87" i="3"/>
  <c r="F87" i="3"/>
  <c r="B87" i="3"/>
  <c r="A87" i="3"/>
  <c r="J86" i="3"/>
  <c r="H86" i="3"/>
  <c r="G86" i="3"/>
  <c r="F86" i="3"/>
  <c r="B86" i="3"/>
  <c r="A86" i="3"/>
  <c r="J85" i="3"/>
  <c r="H85" i="3"/>
  <c r="G85" i="3"/>
  <c r="F85" i="3"/>
  <c r="B85" i="3"/>
  <c r="A85" i="3"/>
  <c r="J84" i="3"/>
  <c r="H84" i="3"/>
  <c r="G84" i="3"/>
  <c r="F84" i="3"/>
  <c r="B84" i="3"/>
  <c r="A84" i="3"/>
  <c r="J83" i="3"/>
  <c r="H83" i="3"/>
  <c r="G83" i="3"/>
  <c r="F83" i="3"/>
  <c r="B83" i="3"/>
  <c r="A83" i="3"/>
  <c r="J82" i="3"/>
  <c r="H82" i="3"/>
  <c r="G82" i="3"/>
  <c r="F82" i="3"/>
  <c r="B82" i="3"/>
  <c r="A82" i="3"/>
  <c r="J81" i="3"/>
  <c r="H81" i="3"/>
  <c r="G81" i="3"/>
  <c r="F81" i="3"/>
  <c r="B81" i="3"/>
  <c r="A81" i="3"/>
  <c r="J80" i="3"/>
  <c r="H80" i="3"/>
  <c r="G80" i="3"/>
  <c r="F80" i="3"/>
  <c r="B80" i="3"/>
  <c r="A80" i="3"/>
  <c r="J79" i="3"/>
  <c r="H79" i="3"/>
  <c r="G79" i="3"/>
  <c r="F79" i="3"/>
  <c r="B79" i="3"/>
  <c r="A79" i="3"/>
  <c r="J66" i="3"/>
  <c r="H66" i="3"/>
  <c r="G66" i="3"/>
  <c r="F66" i="3"/>
  <c r="B66" i="3"/>
  <c r="A66" i="3"/>
  <c r="J65" i="3"/>
  <c r="H65" i="3"/>
  <c r="G65" i="3"/>
  <c r="F65" i="3"/>
  <c r="B65" i="3"/>
  <c r="A65" i="3"/>
  <c r="J64" i="3"/>
  <c r="H64" i="3"/>
  <c r="G64" i="3"/>
  <c r="F64" i="3"/>
  <c r="B64" i="3"/>
  <c r="A64" i="3"/>
  <c r="J63" i="3"/>
  <c r="H63" i="3"/>
  <c r="G63" i="3"/>
  <c r="F63" i="3"/>
  <c r="B63" i="3"/>
  <c r="A63" i="3"/>
  <c r="J62" i="3"/>
  <c r="H62" i="3"/>
  <c r="G62" i="3"/>
  <c r="F62" i="3"/>
  <c r="B62" i="3"/>
  <c r="A62" i="3"/>
  <c r="J61" i="3"/>
  <c r="H61" i="3"/>
  <c r="G61" i="3"/>
  <c r="F61" i="3"/>
  <c r="B61" i="3"/>
  <c r="A61" i="3"/>
  <c r="J60" i="3"/>
  <c r="H60" i="3"/>
  <c r="G60" i="3"/>
  <c r="F60" i="3"/>
  <c r="B60" i="3"/>
  <c r="A60" i="3"/>
  <c r="J59" i="3"/>
  <c r="H59" i="3"/>
  <c r="G59" i="3"/>
  <c r="F59" i="3"/>
  <c r="B59" i="3"/>
  <c r="A59" i="3"/>
  <c r="J58" i="3"/>
  <c r="H58" i="3"/>
  <c r="G58" i="3"/>
  <c r="F58" i="3"/>
  <c r="B58" i="3"/>
  <c r="A58" i="3"/>
  <c r="J57" i="3"/>
  <c r="H57" i="3"/>
  <c r="G57" i="3"/>
  <c r="F57" i="3"/>
  <c r="B57" i="3"/>
  <c r="A57" i="3"/>
  <c r="J56" i="3"/>
  <c r="H56" i="3"/>
  <c r="G56" i="3"/>
  <c r="F56" i="3"/>
  <c r="B56" i="3"/>
  <c r="A56" i="3"/>
  <c r="J42" i="3"/>
  <c r="H42" i="3"/>
  <c r="G42" i="3"/>
  <c r="F42" i="3"/>
  <c r="B42" i="3"/>
  <c r="A42" i="3"/>
  <c r="J41" i="3"/>
  <c r="H41" i="3"/>
  <c r="G41" i="3"/>
  <c r="F41" i="3"/>
  <c r="B41" i="3"/>
  <c r="A41" i="3"/>
  <c r="J40" i="3"/>
  <c r="H40" i="3"/>
  <c r="G40" i="3"/>
  <c r="F40" i="3"/>
  <c r="B40" i="3"/>
  <c r="A40" i="3"/>
  <c r="J39" i="3"/>
  <c r="H39" i="3"/>
  <c r="G39" i="3"/>
  <c r="F39" i="3"/>
  <c r="B39" i="3"/>
  <c r="A39" i="3"/>
  <c r="J38" i="3"/>
  <c r="H38" i="3"/>
  <c r="G38" i="3"/>
  <c r="F38" i="3"/>
  <c r="B38" i="3"/>
  <c r="A38" i="3"/>
  <c r="J37" i="3"/>
  <c r="H37" i="3"/>
  <c r="G37" i="3"/>
  <c r="F37" i="3"/>
  <c r="B37" i="3"/>
  <c r="A37" i="3"/>
  <c r="J36" i="3"/>
  <c r="H36" i="3"/>
  <c r="G36" i="3"/>
  <c r="F36" i="3"/>
  <c r="B36" i="3"/>
  <c r="A36" i="3"/>
  <c r="J35" i="3"/>
  <c r="H35" i="3"/>
  <c r="G35" i="3"/>
  <c r="F35" i="3"/>
  <c r="B35" i="3"/>
  <c r="A35" i="3"/>
  <c r="J34" i="3"/>
  <c r="H34" i="3"/>
  <c r="G34" i="3"/>
  <c r="F34" i="3"/>
  <c r="B34" i="3"/>
  <c r="A34" i="3"/>
  <c r="J33" i="3"/>
  <c r="H33" i="3"/>
  <c r="G33" i="3"/>
  <c r="F33" i="3"/>
  <c r="A33" i="3"/>
  <c r="J32" i="3"/>
  <c r="H32" i="3"/>
  <c r="G32" i="3"/>
  <c r="F32" i="3"/>
  <c r="B32" i="3"/>
  <c r="A32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D27" i="3"/>
  <c r="D52" i="3" s="1"/>
  <c r="D75" i="3" s="1"/>
  <c r="J2" i="3"/>
  <c r="J26" i="3" s="1"/>
  <c r="J51" i="3" s="1"/>
  <c r="J74" i="3" s="1"/>
  <c r="J119" i="3" s="1"/>
  <c r="J141" i="3" s="1"/>
  <c r="J163" i="3" s="1"/>
  <c r="J185" i="3" s="1"/>
  <c r="J207" i="3" s="1"/>
  <c r="J229" i="3" s="1"/>
  <c r="J251" i="3" s="1"/>
  <c r="J273" i="3" s="1"/>
  <c r="J295" i="3" s="1"/>
  <c r="J317" i="3" s="1"/>
  <c r="J339" i="3" s="1"/>
  <c r="J361" i="3" s="1"/>
  <c r="J383" i="3" s="1"/>
  <c r="J405" i="3" s="1"/>
  <c r="J427" i="3" s="1"/>
  <c r="J449" i="3" s="1"/>
  <c r="J471" i="3" s="1"/>
  <c r="D26" i="3"/>
  <c r="D51" i="3" s="1"/>
  <c r="D74" i="3" s="1"/>
  <c r="A2" i="3"/>
  <c r="A26" i="3" s="1"/>
  <c r="A51" i="3" s="1"/>
  <c r="A74" i="3" s="1"/>
  <c r="A97" i="3" s="1"/>
  <c r="A119" i="3" s="1"/>
  <c r="A141" i="3" s="1"/>
  <c r="A163" i="3" s="1"/>
  <c r="A185" i="3" s="1"/>
  <c r="A207" i="3" s="1"/>
  <c r="A229" i="3" s="1"/>
  <c r="A251" i="3" s="1"/>
  <c r="A273" i="3" s="1"/>
  <c r="A295" i="3" s="1"/>
  <c r="A317" i="3" s="1"/>
  <c r="A339" i="3" s="1"/>
  <c r="A361" i="3" s="1"/>
  <c r="A383" i="3" s="1"/>
  <c r="A405" i="3" s="1"/>
  <c r="A427" i="3" s="1"/>
  <c r="A449" i="3" s="1"/>
  <c r="A471" i="3" s="1"/>
  <c r="K454" i="3"/>
  <c r="I460" i="3"/>
  <c r="I328" i="3"/>
  <c r="I350" i="3"/>
  <c r="I390" i="3"/>
  <c r="K463" i="3"/>
  <c r="K455" i="3"/>
  <c r="I480" i="3"/>
  <c r="K278" i="3"/>
  <c r="K264" i="3"/>
  <c r="I304" i="3"/>
  <c r="I236" i="3"/>
  <c r="I239" i="3"/>
  <c r="I284" i="3"/>
  <c r="K300" i="3"/>
  <c r="I216" i="3"/>
  <c r="K258" i="3"/>
  <c r="I278" i="3"/>
  <c r="C34" i="1"/>
  <c r="C36" i="1"/>
  <c r="C35" i="1"/>
  <c r="D6" i="4"/>
  <c r="E6" i="5" s="1"/>
  <c r="H23" i="5"/>
  <c r="C30" i="1"/>
  <c r="C31" i="1"/>
  <c r="D34" i="5"/>
  <c r="D4" i="5"/>
  <c r="A11" i="5"/>
  <c r="E4" i="4"/>
  <c r="K150" i="3"/>
  <c r="I79" i="3"/>
  <c r="I130" i="3"/>
  <c r="K349" i="3"/>
  <c r="K349" i="10"/>
  <c r="K349" i="9"/>
  <c r="K389" i="10"/>
  <c r="K389" i="9"/>
  <c r="K417" i="10"/>
  <c r="K417" i="9"/>
  <c r="K437" i="3"/>
  <c r="K437" i="10"/>
  <c r="K437" i="9"/>
  <c r="K441" i="10"/>
  <c r="K441" i="9"/>
  <c r="K457" i="10"/>
  <c r="K217" i="10"/>
  <c r="K261" i="10"/>
  <c r="K345" i="3"/>
  <c r="K345" i="10"/>
  <c r="K345" i="9"/>
  <c r="K373" i="10"/>
  <c r="K373" i="9"/>
  <c r="K433" i="10"/>
  <c r="K433" i="9"/>
  <c r="K481" i="10"/>
  <c r="I241" i="10"/>
  <c r="I241" i="9"/>
  <c r="I265" i="3"/>
  <c r="I265" i="10"/>
  <c r="I265" i="9"/>
  <c r="I285" i="10"/>
  <c r="I285" i="9"/>
  <c r="I305" i="3"/>
  <c r="I305" i="10"/>
  <c r="I305" i="9"/>
  <c r="I325" i="9"/>
  <c r="I345" i="10"/>
  <c r="I345" i="9"/>
  <c r="I353" i="10"/>
  <c r="I353" i="9"/>
  <c r="I373" i="10"/>
  <c r="I393" i="9"/>
  <c r="I413" i="3"/>
  <c r="I413" i="10"/>
  <c r="I413" i="9"/>
  <c r="I410" i="9"/>
  <c r="I411" i="9"/>
  <c r="I414" i="9"/>
  <c r="I415" i="9"/>
  <c r="I416" i="9"/>
  <c r="I418" i="9"/>
  <c r="I419" i="9"/>
  <c r="I433" i="10"/>
  <c r="I433" i="9"/>
  <c r="I441" i="10"/>
  <c r="I441" i="9"/>
  <c r="I457" i="3"/>
  <c r="I457" i="9"/>
  <c r="I353" i="3"/>
  <c r="K373" i="3"/>
  <c r="K130" i="10"/>
  <c r="K130" i="9"/>
  <c r="K150" i="10"/>
  <c r="K190" i="10"/>
  <c r="K190" i="9"/>
  <c r="K242" i="10"/>
  <c r="K242" i="9"/>
  <c r="K262" i="3"/>
  <c r="K262" i="10"/>
  <c r="K256" i="10"/>
  <c r="K262" i="9"/>
  <c r="K278" i="10"/>
  <c r="K278" i="9"/>
  <c r="K282" i="10"/>
  <c r="K282" i="9"/>
  <c r="K286" i="10"/>
  <c r="K286" i="9"/>
  <c r="K302" i="10"/>
  <c r="K302" i="9"/>
  <c r="K306" i="3"/>
  <c r="K306" i="10"/>
  <c r="K306" i="9"/>
  <c r="K322" i="10"/>
  <c r="K326" i="3"/>
  <c r="K329" i="3"/>
  <c r="K326" i="10"/>
  <c r="K326" i="9"/>
  <c r="K330" i="9"/>
  <c r="K346" i="3"/>
  <c r="K346" i="10"/>
  <c r="K346" i="9"/>
  <c r="K350" i="10"/>
  <c r="K350" i="9"/>
  <c r="K366" i="10"/>
  <c r="K366" i="9"/>
  <c r="K370" i="10"/>
  <c r="K370" i="9"/>
  <c r="K374" i="9"/>
  <c r="K390" i="10"/>
  <c r="K390" i="9"/>
  <c r="K410" i="10"/>
  <c r="K410" i="9"/>
  <c r="K414" i="10"/>
  <c r="K414" i="9"/>
  <c r="K418" i="3"/>
  <c r="K410" i="3"/>
  <c r="K413" i="3"/>
  <c r="K414" i="3"/>
  <c r="K417" i="3"/>
  <c r="K418" i="10"/>
  <c r="K418" i="9"/>
  <c r="K434" i="10"/>
  <c r="K434" i="9"/>
  <c r="K438" i="10"/>
  <c r="K454" i="10"/>
  <c r="K454" i="9"/>
  <c r="K458" i="3"/>
  <c r="K458" i="10"/>
  <c r="K458" i="9"/>
  <c r="K462" i="10"/>
  <c r="K462" i="9"/>
  <c r="K478" i="3"/>
  <c r="K478" i="10"/>
  <c r="K478" i="9"/>
  <c r="K482" i="10"/>
  <c r="K482" i="9"/>
  <c r="K133" i="9"/>
  <c r="K309" i="3"/>
  <c r="K309" i="10"/>
  <c r="K309" i="9"/>
  <c r="K393" i="10"/>
  <c r="K393" i="9"/>
  <c r="I59" i="9"/>
  <c r="I63" i="9"/>
  <c r="I193" i="3"/>
  <c r="I217" i="9"/>
  <c r="I261" i="10"/>
  <c r="I261" i="9"/>
  <c r="I281" i="10"/>
  <c r="I281" i="9"/>
  <c r="I301" i="10"/>
  <c r="I301" i="9"/>
  <c r="I309" i="10"/>
  <c r="I309" i="9"/>
  <c r="I329" i="3"/>
  <c r="I329" i="10"/>
  <c r="I329" i="9"/>
  <c r="I369" i="10"/>
  <c r="I369" i="9"/>
  <c r="I389" i="10"/>
  <c r="I389" i="9"/>
  <c r="I397" i="10"/>
  <c r="I397" i="9"/>
  <c r="I437" i="10"/>
  <c r="I437" i="9"/>
  <c r="I477" i="10"/>
  <c r="I477" i="9"/>
  <c r="I285" i="3"/>
  <c r="I65" i="10"/>
  <c r="I93" i="9"/>
  <c r="I115" i="9" s="1"/>
  <c r="I138" i="9" s="1"/>
  <c r="I160" i="9" s="1"/>
  <c r="I182" i="9" s="1"/>
  <c r="I204" i="9" s="1"/>
  <c r="I226" i="9" s="1"/>
  <c r="I248" i="9" s="1"/>
  <c r="I270" i="9" s="1"/>
  <c r="I292" i="9" s="1"/>
  <c r="I314" i="9" s="1"/>
  <c r="I336" i="9" s="1"/>
  <c r="I358" i="9" s="1"/>
  <c r="I380" i="9" s="1"/>
  <c r="I402" i="9" s="1"/>
  <c r="I424" i="9" s="1"/>
  <c r="I446" i="9" s="1"/>
  <c r="I468" i="9" s="1"/>
  <c r="I490" i="9" s="1"/>
  <c r="I126" i="10"/>
  <c r="I130" i="10"/>
  <c r="I130" i="9"/>
  <c r="I152" i="9"/>
  <c r="I154" i="10"/>
  <c r="I174" i="9"/>
  <c r="I172" i="9"/>
  <c r="I194" i="9"/>
  <c r="I239" i="9"/>
  <c r="I243" i="9"/>
  <c r="I258" i="9"/>
  <c r="I262" i="10"/>
  <c r="I262" i="9"/>
  <c r="I278" i="10"/>
  <c r="I278" i="9"/>
  <c r="I282" i="9"/>
  <c r="I280" i="9"/>
  <c r="I306" i="10"/>
  <c r="I306" i="9"/>
  <c r="I322" i="10"/>
  <c r="I322" i="9"/>
  <c r="I326" i="10"/>
  <c r="I326" i="9"/>
  <c r="I330" i="10"/>
  <c r="I330" i="9"/>
  <c r="I346" i="10"/>
  <c r="I346" i="9"/>
  <c r="I350" i="10"/>
  <c r="I350" i="9"/>
  <c r="I366" i="10"/>
  <c r="I366" i="9"/>
  <c r="I370" i="10"/>
  <c r="I370" i="9"/>
  <c r="I374" i="10"/>
  <c r="I374" i="9"/>
  <c r="I390" i="10"/>
  <c r="I390" i="9"/>
  <c r="I394" i="10"/>
  <c r="I394" i="9"/>
  <c r="I410" i="10"/>
  <c r="I418" i="10"/>
  <c r="I411" i="10"/>
  <c r="I412" i="10"/>
  <c r="I415" i="10"/>
  <c r="I416" i="10"/>
  <c r="I419" i="10"/>
  <c r="I434" i="10"/>
  <c r="I438" i="10"/>
  <c r="I438" i="9"/>
  <c r="I454" i="10"/>
  <c r="I454" i="9"/>
  <c r="I458" i="10"/>
  <c r="I458" i="9"/>
  <c r="I462" i="10"/>
  <c r="I478" i="10"/>
  <c r="I478" i="9"/>
  <c r="I482" i="3"/>
  <c r="I482" i="10"/>
  <c r="I482" i="9"/>
  <c r="I481" i="10"/>
  <c r="I481" i="9"/>
  <c r="K106" i="10"/>
  <c r="K307" i="9"/>
  <c r="K323" i="10"/>
  <c r="K323" i="9"/>
  <c r="K327" i="10"/>
  <c r="K327" i="9"/>
  <c r="K331" i="10"/>
  <c r="K331" i="9"/>
  <c r="K324" i="9"/>
  <c r="K325" i="9"/>
  <c r="K328" i="9"/>
  <c r="K329" i="9"/>
  <c r="K347" i="9"/>
  <c r="K344" i="9"/>
  <c r="K348" i="9"/>
  <c r="K351" i="9"/>
  <c r="K352" i="9"/>
  <c r="K353" i="9"/>
  <c r="K351" i="10"/>
  <c r="K367" i="10"/>
  <c r="K367" i="9"/>
  <c r="K371" i="10"/>
  <c r="K375" i="9"/>
  <c r="K391" i="9"/>
  <c r="K395" i="10"/>
  <c r="K395" i="9"/>
  <c r="K411" i="10"/>
  <c r="K411" i="9"/>
  <c r="K415" i="9"/>
  <c r="K419" i="10"/>
  <c r="K419" i="9"/>
  <c r="K435" i="10"/>
  <c r="K432" i="10"/>
  <c r="K436" i="10"/>
  <c r="K439" i="10"/>
  <c r="K440" i="10"/>
  <c r="K435" i="9"/>
  <c r="K439" i="9"/>
  <c r="K455" i="10"/>
  <c r="K455" i="9"/>
  <c r="K459" i="10"/>
  <c r="K460" i="10"/>
  <c r="K461" i="10"/>
  <c r="K463" i="10"/>
  <c r="K459" i="9"/>
  <c r="K463" i="9"/>
  <c r="K479" i="9"/>
  <c r="K483" i="9"/>
  <c r="K325" i="10"/>
  <c r="K353" i="10"/>
  <c r="K397" i="10"/>
  <c r="I461" i="10"/>
  <c r="I461" i="9"/>
  <c r="I301" i="3"/>
  <c r="I441" i="3"/>
  <c r="I103" i="10"/>
  <c r="I239" i="10"/>
  <c r="I243" i="10"/>
  <c r="I280" i="10"/>
  <c r="I284" i="10"/>
  <c r="I287" i="10"/>
  <c r="I303" i="10"/>
  <c r="I307" i="10"/>
  <c r="I307" i="9"/>
  <c r="I323" i="10"/>
  <c r="I327" i="10"/>
  <c r="I327" i="9"/>
  <c r="I331" i="10"/>
  <c r="I331" i="9"/>
  <c r="I347" i="10"/>
  <c r="I347" i="9"/>
  <c r="I351" i="10"/>
  <c r="I367" i="10"/>
  <c r="I367" i="9"/>
  <c r="I371" i="10"/>
  <c r="I371" i="9"/>
  <c r="I375" i="10"/>
  <c r="I375" i="9"/>
  <c r="I391" i="10"/>
  <c r="I391" i="9"/>
  <c r="I395" i="10"/>
  <c r="I395" i="9"/>
  <c r="I435" i="10"/>
  <c r="I435" i="9"/>
  <c r="I439" i="10"/>
  <c r="I439" i="9"/>
  <c r="I455" i="10"/>
  <c r="I455" i="9"/>
  <c r="I459" i="10"/>
  <c r="I459" i="9"/>
  <c r="I463" i="10"/>
  <c r="I463" i="9"/>
  <c r="I479" i="10"/>
  <c r="I479" i="9"/>
  <c r="I483" i="10"/>
  <c r="I483" i="9"/>
  <c r="K485" i="10"/>
  <c r="K485" i="9"/>
  <c r="I461" i="3"/>
  <c r="K168" i="9"/>
  <c r="K216" i="9"/>
  <c r="K240" i="10"/>
  <c r="K240" i="9"/>
  <c r="K256" i="9"/>
  <c r="K284" i="10"/>
  <c r="K284" i="9"/>
  <c r="K308" i="10"/>
  <c r="K308" i="9"/>
  <c r="K324" i="10"/>
  <c r="K328" i="10"/>
  <c r="K348" i="10"/>
  <c r="K352" i="10"/>
  <c r="K368" i="10"/>
  <c r="K368" i="9"/>
  <c r="K372" i="10"/>
  <c r="K372" i="9"/>
  <c r="K388" i="10"/>
  <c r="K392" i="10"/>
  <c r="K392" i="9"/>
  <c r="K396" i="10"/>
  <c r="K396" i="9"/>
  <c r="K412" i="10"/>
  <c r="K412" i="9"/>
  <c r="K416" i="10"/>
  <c r="K432" i="9"/>
  <c r="K436" i="9"/>
  <c r="K440" i="9"/>
  <c r="K460" i="9"/>
  <c r="K476" i="10"/>
  <c r="K480" i="10"/>
  <c r="K476" i="9"/>
  <c r="K480" i="9"/>
  <c r="K329" i="10"/>
  <c r="K369" i="10"/>
  <c r="K369" i="9"/>
  <c r="K413" i="10"/>
  <c r="K413" i="9"/>
  <c r="K461" i="9"/>
  <c r="I485" i="10"/>
  <c r="I485" i="9"/>
  <c r="I373" i="3"/>
  <c r="I63" i="10"/>
  <c r="I79" i="10"/>
  <c r="I87" i="10"/>
  <c r="I87" i="9"/>
  <c r="I148" i="10"/>
  <c r="I172" i="10"/>
  <c r="I192" i="9"/>
  <c r="I196" i="10"/>
  <c r="I216" i="10"/>
  <c r="I264" i="10"/>
  <c r="I300" i="10"/>
  <c r="I300" i="9"/>
  <c r="I308" i="10"/>
  <c r="I304" i="9"/>
  <c r="I324" i="9"/>
  <c r="I328" i="10"/>
  <c r="I328" i="9"/>
  <c r="I344" i="10"/>
  <c r="I348" i="10"/>
  <c r="I348" i="9"/>
  <c r="I368" i="10"/>
  <c r="I368" i="9"/>
  <c r="I388" i="10"/>
  <c r="I388" i="9"/>
  <c r="I392" i="10"/>
  <c r="I396" i="9"/>
  <c r="I432" i="10"/>
  <c r="I432" i="9"/>
  <c r="I440" i="10"/>
  <c r="I440" i="9"/>
  <c r="I456" i="10"/>
  <c r="I456" i="9"/>
  <c r="I460" i="9"/>
  <c r="I460" i="10"/>
  <c r="I476" i="10"/>
  <c r="I476" i="9"/>
  <c r="I480" i="10"/>
  <c r="I480" i="9"/>
  <c r="I484" i="10"/>
  <c r="I484" i="9"/>
  <c r="I162" i="2"/>
  <c r="L346" i="3" s="1"/>
  <c r="K286" i="3"/>
  <c r="I322" i="3"/>
  <c r="K433" i="3"/>
  <c r="I163" i="2"/>
  <c r="L347" i="3"/>
  <c r="K370" i="3"/>
  <c r="K482" i="3"/>
  <c r="K389" i="3"/>
  <c r="K390" i="3"/>
  <c r="K393" i="3"/>
  <c r="K397" i="3"/>
  <c r="K282" i="3"/>
  <c r="I258" i="3"/>
  <c r="I261" i="3"/>
  <c r="I394" i="3"/>
  <c r="I393" i="3"/>
  <c r="I397" i="3"/>
  <c r="K350" i="3"/>
  <c r="I326" i="3"/>
  <c r="I169" i="2"/>
  <c r="L353" i="3" s="1"/>
  <c r="I229" i="2"/>
  <c r="I325" i="3"/>
  <c r="I281" i="3"/>
  <c r="K462" i="3"/>
  <c r="K374" i="3"/>
  <c r="I481" i="3"/>
  <c r="I462" i="3"/>
  <c r="I309" i="3"/>
  <c r="I306" i="3"/>
  <c r="K441" i="3"/>
  <c r="K434" i="3"/>
  <c r="I160" i="2"/>
  <c r="L344" i="3" s="1"/>
  <c r="K353" i="3"/>
  <c r="K477" i="3"/>
  <c r="K302" i="3"/>
  <c r="I477" i="3"/>
  <c r="I81" i="3"/>
  <c r="I174" i="3"/>
  <c r="I417" i="3"/>
  <c r="I418" i="3"/>
  <c r="I374" i="3"/>
  <c r="K366" i="3"/>
  <c r="I349" i="3"/>
  <c r="K485" i="3"/>
  <c r="I437" i="3"/>
  <c r="I166" i="2"/>
  <c r="I190" i="2"/>
  <c r="L410" i="10" s="1"/>
  <c r="I191" i="2"/>
  <c r="L411" i="10" s="1"/>
  <c r="I198" i="2"/>
  <c r="I199" i="2"/>
  <c r="L419" i="9" s="1"/>
  <c r="I202" i="2"/>
  <c r="L434" i="9" s="1"/>
  <c r="I161" i="2"/>
  <c r="I205" i="2"/>
  <c r="I146" i="2"/>
  <c r="L306" i="9" s="1"/>
  <c r="I165" i="2"/>
  <c r="L349" i="3" s="1"/>
  <c r="I167" i="2"/>
  <c r="L351" i="3" s="1"/>
  <c r="I164" i="2"/>
  <c r="I201" i="2"/>
  <c r="L433" i="9" s="1"/>
  <c r="I209" i="2"/>
  <c r="I206" i="2"/>
  <c r="L438" i="10" s="1"/>
  <c r="K479" i="3"/>
  <c r="K369" i="3"/>
  <c r="I194" i="2"/>
  <c r="K103" i="3"/>
  <c r="K284" i="3"/>
  <c r="K459" i="3"/>
  <c r="K368" i="3"/>
  <c r="K351" i="3"/>
  <c r="K347" i="3"/>
  <c r="K308" i="3"/>
  <c r="K438" i="3"/>
  <c r="I203" i="2"/>
  <c r="L435" i="3" s="1"/>
  <c r="I369" i="3"/>
  <c r="I204" i="2"/>
  <c r="L436" i="9" s="1"/>
  <c r="I207" i="2"/>
  <c r="L439" i="9" s="1"/>
  <c r="I414" i="3"/>
  <c r="K435" i="3"/>
  <c r="I130" i="2"/>
  <c r="L278" i="10" s="1"/>
  <c r="I170" i="2"/>
  <c r="L366" i="9"/>
  <c r="I208" i="2"/>
  <c r="L440" i="10" s="1"/>
  <c r="L348" i="3"/>
  <c r="I330" i="3"/>
  <c r="I76" i="2"/>
  <c r="L152" i="10" s="1"/>
  <c r="I126" i="2"/>
  <c r="L262" i="3" s="1"/>
  <c r="I140" i="2"/>
  <c r="L300" i="10" s="1"/>
  <c r="I149" i="2"/>
  <c r="I192" i="2"/>
  <c r="L412" i="3" s="1"/>
  <c r="I197" i="2"/>
  <c r="L417" i="9" s="1"/>
  <c r="L417" i="10"/>
  <c r="I210" i="2"/>
  <c r="L454" i="3"/>
  <c r="I144" i="2"/>
  <c r="I193" i="2"/>
  <c r="L413" i="9" s="1"/>
  <c r="I220" i="2"/>
  <c r="L476" i="3" s="1"/>
  <c r="I228" i="2"/>
  <c r="L484" i="10" s="1"/>
  <c r="I484" i="3"/>
  <c r="I486" i="3" s="1"/>
  <c r="I147" i="2"/>
  <c r="L307" i="10" s="1"/>
  <c r="K307" i="3"/>
  <c r="I150" i="2"/>
  <c r="L322" i="10"/>
  <c r="I476" i="3"/>
  <c r="I154" i="2"/>
  <c r="L326" i="9" s="1"/>
  <c r="I148" i="2"/>
  <c r="L308" i="10" s="1"/>
  <c r="I171" i="2"/>
  <c r="L367" i="9" s="1"/>
  <c r="I175" i="2"/>
  <c r="L371" i="3" s="1"/>
  <c r="I179" i="2"/>
  <c r="I101" i="2"/>
  <c r="L213" i="9" s="1"/>
  <c r="I152" i="2"/>
  <c r="L324" i="10" s="1"/>
  <c r="I158" i="2"/>
  <c r="L330" i="9" s="1"/>
  <c r="I211" i="2"/>
  <c r="L455" i="3" s="1"/>
  <c r="I215" i="2"/>
  <c r="I219" i="2"/>
  <c r="L463" i="10" s="1"/>
  <c r="I156" i="2"/>
  <c r="L328" i="10" s="1"/>
  <c r="I180" i="2"/>
  <c r="L388" i="10" s="1"/>
  <c r="I184" i="2"/>
  <c r="L392" i="10" s="1"/>
  <c r="I188" i="2"/>
  <c r="L396" i="10" s="1"/>
  <c r="I172" i="2"/>
  <c r="L368" i="3" s="1"/>
  <c r="I176" i="2"/>
  <c r="L372" i="9" s="1"/>
  <c r="I181" i="2"/>
  <c r="L389" i="9" s="1"/>
  <c r="I185" i="2"/>
  <c r="L393" i="3" s="1"/>
  <c r="I189" i="2"/>
  <c r="L397" i="9" s="1"/>
  <c r="I212" i="2"/>
  <c r="I216" i="2"/>
  <c r="L460" i="3" s="1"/>
  <c r="I221" i="2"/>
  <c r="I225" i="2"/>
  <c r="L481" i="10" s="1"/>
  <c r="I151" i="2"/>
  <c r="L323" i="9" s="1"/>
  <c r="I153" i="2"/>
  <c r="I155" i="2"/>
  <c r="L327" i="9" s="1"/>
  <c r="I157" i="2"/>
  <c r="I159" i="2"/>
  <c r="L331" i="9" s="1"/>
  <c r="I173" i="2"/>
  <c r="L369" i="10" s="1"/>
  <c r="L369" i="3"/>
  <c r="I177" i="2"/>
  <c r="L373" i="9" s="1"/>
  <c r="I182" i="2"/>
  <c r="L390" i="10" s="1"/>
  <c r="I186" i="2"/>
  <c r="L394" i="3" s="1"/>
  <c r="I213" i="2"/>
  <c r="L457" i="9" s="1"/>
  <c r="I217" i="2"/>
  <c r="L461" i="10" s="1"/>
  <c r="I222" i="2"/>
  <c r="L478" i="9" s="1"/>
  <c r="I226" i="2"/>
  <c r="I174" i="2"/>
  <c r="L370" i="3" s="1"/>
  <c r="I178" i="2"/>
  <c r="L374" i="3"/>
  <c r="I183" i="2"/>
  <c r="L391" i="9" s="1"/>
  <c r="I187" i="2"/>
  <c r="I214" i="2"/>
  <c r="L458" i="3" s="1"/>
  <c r="I218" i="2"/>
  <c r="L462" i="3" s="1"/>
  <c r="I223" i="2"/>
  <c r="L479" i="9" s="1"/>
  <c r="I227" i="2"/>
  <c r="L326" i="10"/>
  <c r="L461" i="9"/>
  <c r="L327" i="10"/>
  <c r="L307" i="9"/>
  <c r="L458" i="10"/>
  <c r="L458" i="9"/>
  <c r="L325" i="10"/>
  <c r="L325" i="9"/>
  <c r="L454" i="10"/>
  <c r="L351" i="10"/>
  <c r="L351" i="9"/>
  <c r="L346" i="10"/>
  <c r="L346" i="9"/>
  <c r="L481" i="9"/>
  <c r="L348" i="10"/>
  <c r="L348" i="9"/>
  <c r="L395" i="10"/>
  <c r="L395" i="9"/>
  <c r="L463" i="9"/>
  <c r="L375" i="10"/>
  <c r="L375" i="9"/>
  <c r="L349" i="10"/>
  <c r="L349" i="9"/>
  <c r="L437" i="10"/>
  <c r="L418" i="10"/>
  <c r="L374" i="9"/>
  <c r="L455" i="10"/>
  <c r="L456" i="10"/>
  <c r="L367" i="10"/>
  <c r="L484" i="9"/>
  <c r="L436" i="10"/>
  <c r="L345" i="10"/>
  <c r="I486" i="10"/>
  <c r="L371" i="10"/>
  <c r="L411" i="9"/>
  <c r="L483" i="10"/>
  <c r="L331" i="10"/>
  <c r="L456" i="9"/>
  <c r="L388" i="9"/>
  <c r="L413" i="10"/>
  <c r="L366" i="10"/>
  <c r="L305" i="10"/>
  <c r="L305" i="9"/>
  <c r="L344" i="10"/>
  <c r="L344" i="9"/>
  <c r="L397" i="10"/>
  <c r="L414" i="3"/>
  <c r="L414" i="10"/>
  <c r="L414" i="9"/>
  <c r="L350" i="9"/>
  <c r="L347" i="9"/>
  <c r="L305" i="3"/>
  <c r="L411" i="3"/>
  <c r="L413" i="3"/>
  <c r="L417" i="3"/>
  <c r="L436" i="3"/>
  <c r="L397" i="3"/>
  <c r="L389" i="3"/>
  <c r="L322" i="3"/>
  <c r="L307" i="3"/>
  <c r="L391" i="3"/>
  <c r="L331" i="3"/>
  <c r="L327" i="3"/>
  <c r="L323" i="3"/>
  <c r="L484" i="3"/>
  <c r="L456" i="3"/>
  <c r="L375" i="3"/>
  <c r="L367" i="3"/>
  <c r="L395" i="3"/>
  <c r="L482" i="3"/>
  <c r="L461" i="3"/>
  <c r="L325" i="3"/>
  <c r="L372" i="3"/>
  <c r="L459" i="3"/>
  <c r="I324" i="10"/>
  <c r="I332" i="10" s="1"/>
  <c r="L309" i="10"/>
  <c r="L330" i="10"/>
  <c r="L330" i="3"/>
  <c r="L366" i="3"/>
  <c r="L347" i="10"/>
  <c r="L370" i="9"/>
  <c r="L433" i="10"/>
  <c r="L369" i="9"/>
  <c r="L454" i="9"/>
  <c r="L482" i="10"/>
  <c r="L482" i="9"/>
  <c r="L440" i="9"/>
  <c r="L396" i="3"/>
  <c r="L370" i="10"/>
  <c r="L392" i="9"/>
  <c r="K152" i="3"/>
  <c r="L373" i="3"/>
  <c r="L396" i="9"/>
  <c r="L435" i="9"/>
  <c r="I436" i="9"/>
  <c r="L308" i="9"/>
  <c r="L374" i="10"/>
  <c r="L391" i="10"/>
  <c r="L324" i="3"/>
  <c r="L326" i="3"/>
  <c r="L390" i="3"/>
  <c r="L390" i="9"/>
  <c r="L324" i="9"/>
  <c r="L441" i="9"/>
  <c r="L419" i="3"/>
  <c r="L419" i="10"/>
  <c r="K32" i="10"/>
  <c r="I35" i="3"/>
  <c r="K168" i="3"/>
  <c r="K168" i="10"/>
  <c r="L373" i="10"/>
  <c r="L368" i="10"/>
  <c r="L368" i="9"/>
  <c r="L309" i="9"/>
  <c r="L309" i="3"/>
  <c r="I344" i="9"/>
  <c r="I344" i="3"/>
  <c r="I416" i="3"/>
  <c r="I196" i="2"/>
  <c r="L416" i="9" s="1"/>
  <c r="K480" i="3"/>
  <c r="I224" i="2"/>
  <c r="L480" i="3" s="1"/>
  <c r="K305" i="10"/>
  <c r="K305" i="3"/>
  <c r="K457" i="9"/>
  <c r="K457" i="3"/>
  <c r="L11" i="14"/>
  <c r="L23" i="14"/>
  <c r="L47" i="14"/>
  <c r="I372" i="3"/>
  <c r="I432" i="3"/>
  <c r="L479" i="3"/>
  <c r="L322" i="9"/>
  <c r="I396" i="10"/>
  <c r="I352" i="9"/>
  <c r="K456" i="9"/>
  <c r="I308" i="9"/>
  <c r="I168" i="2"/>
  <c r="I436" i="10"/>
  <c r="I392" i="9"/>
  <c r="I352" i="10"/>
  <c r="K484" i="9"/>
  <c r="K305" i="9"/>
  <c r="K484" i="3"/>
  <c r="K456" i="3"/>
  <c r="K375" i="3"/>
  <c r="K375" i="10"/>
  <c r="I195" i="2"/>
  <c r="L415" i="3" s="1"/>
  <c r="K415" i="10"/>
  <c r="K55" i="14"/>
  <c r="K52" i="20"/>
  <c r="I15" i="19"/>
  <c r="L16" i="24" s="1"/>
  <c r="I19" i="19"/>
  <c r="L20" i="24" s="1"/>
  <c r="I23" i="19"/>
  <c r="L24" i="24" s="1"/>
  <c r="I42" i="20"/>
  <c r="I31" i="19"/>
  <c r="L46" i="24" s="1"/>
  <c r="I46" i="20"/>
  <c r="I35" i="19"/>
  <c r="L50" i="24" s="1"/>
  <c r="I50" i="20"/>
  <c r="I33" i="19"/>
  <c r="L48" i="24" s="1"/>
  <c r="I22" i="19"/>
  <c r="L23" i="24" s="1"/>
  <c r="I34" i="19"/>
  <c r="L49" i="24" s="1"/>
  <c r="I40" i="20"/>
  <c r="I17" i="19"/>
  <c r="L18" i="24" s="1"/>
  <c r="I13" i="19"/>
  <c r="L14" i="24" s="1"/>
  <c r="V11" i="16"/>
  <c r="L480" i="9"/>
  <c r="L49" i="20"/>
  <c r="L46" i="20"/>
  <c r="L416" i="10"/>
  <c r="L416" i="3"/>
  <c r="L415" i="9"/>
  <c r="L352" i="3"/>
  <c r="L352" i="10"/>
  <c r="L352" i="9"/>
  <c r="L50" i="20"/>
  <c r="L478" i="10" l="1"/>
  <c r="L462" i="10"/>
  <c r="L323" i="10"/>
  <c r="L389" i="10"/>
  <c r="L16" i="14"/>
  <c r="L27" i="14"/>
  <c r="L29" i="14"/>
  <c r="I45" i="20"/>
  <c r="I87" i="19"/>
  <c r="I124" i="19"/>
  <c r="I225" i="19"/>
  <c r="L462" i="9"/>
  <c r="L371" i="9"/>
  <c r="L455" i="9"/>
  <c r="L308" i="3"/>
  <c r="L20" i="14"/>
  <c r="L24" i="14"/>
  <c r="L43" i="14"/>
  <c r="L50" i="14"/>
  <c r="L52" i="14"/>
  <c r="I49" i="19"/>
  <c r="I53" i="19"/>
  <c r="I126" i="19"/>
  <c r="I44" i="19"/>
  <c r="I204" i="19"/>
  <c r="I214" i="19"/>
  <c r="I229" i="19"/>
  <c r="L478" i="3"/>
  <c r="L328" i="3"/>
  <c r="L328" i="9"/>
  <c r="L481" i="3"/>
  <c r="L392" i="3"/>
  <c r="L433" i="3"/>
  <c r="K354" i="9"/>
  <c r="I200" i="2"/>
  <c r="I18" i="19"/>
  <c r="I62" i="19"/>
  <c r="I106" i="19"/>
  <c r="I139" i="19"/>
  <c r="I146" i="19"/>
  <c r="I166" i="19"/>
  <c r="I169" i="19"/>
  <c r="I172" i="19"/>
  <c r="I194" i="19"/>
  <c r="I197" i="19"/>
  <c r="I207" i="19"/>
  <c r="I210" i="19"/>
  <c r="I218" i="19"/>
  <c r="I228" i="19"/>
  <c r="K301" i="10"/>
  <c r="K287" i="3"/>
  <c r="K265" i="9"/>
  <c r="K220" i="3"/>
  <c r="K301" i="3"/>
  <c r="K221" i="9"/>
  <c r="I141" i="2"/>
  <c r="K221" i="10"/>
  <c r="I112" i="2"/>
  <c r="L236" i="9" s="1"/>
  <c r="I133" i="2"/>
  <c r="K285" i="9"/>
  <c r="I129" i="2"/>
  <c r="L265" i="9" s="1"/>
  <c r="K285" i="10"/>
  <c r="K265" i="10"/>
  <c r="L278" i="9"/>
  <c r="I137" i="2"/>
  <c r="L285" i="9" s="1"/>
  <c r="K281" i="3"/>
  <c r="I134" i="2"/>
  <c r="K257" i="9"/>
  <c r="I125" i="2"/>
  <c r="L261" i="9" s="1"/>
  <c r="K261" i="3"/>
  <c r="I171" i="10"/>
  <c r="I155" i="9"/>
  <c r="I171" i="3"/>
  <c r="I131" i="3"/>
  <c r="I70" i="2"/>
  <c r="I55" i="2"/>
  <c r="I106" i="3"/>
  <c r="I125" i="3"/>
  <c r="I84" i="10"/>
  <c r="I56" i="10"/>
  <c r="I82" i="3"/>
  <c r="K32" i="3"/>
  <c r="K8" i="3"/>
  <c r="K259" i="10"/>
  <c r="I122" i="2"/>
  <c r="L258" i="9" s="1"/>
  <c r="K243" i="9"/>
  <c r="I119" i="2"/>
  <c r="L243" i="10" s="1"/>
  <c r="I220" i="3"/>
  <c r="I240" i="3"/>
  <c r="I116" i="2"/>
  <c r="K243" i="3"/>
  <c r="I236" i="10"/>
  <c r="I242" i="10"/>
  <c r="I242" i="3"/>
  <c r="I240" i="10"/>
  <c r="I258" i="10"/>
  <c r="I236" i="9"/>
  <c r="I220" i="10"/>
  <c r="K259" i="9"/>
  <c r="I238" i="10"/>
  <c r="I104" i="2"/>
  <c r="L216" i="10" s="1"/>
  <c r="K173" i="9"/>
  <c r="K191" i="10"/>
  <c r="I59" i="2"/>
  <c r="L110" i="9" s="1"/>
  <c r="I63" i="2"/>
  <c r="L127" i="10" s="1"/>
  <c r="I152" i="10"/>
  <c r="I147" i="10"/>
  <c r="K173" i="10"/>
  <c r="K127" i="9"/>
  <c r="K106" i="9"/>
  <c r="I194" i="10"/>
  <c r="I146" i="9"/>
  <c r="I60" i="10"/>
  <c r="I84" i="9"/>
  <c r="I85" i="3"/>
  <c r="K127" i="3"/>
  <c r="I44" i="2"/>
  <c r="L82" i="9" s="1"/>
  <c r="K110" i="9"/>
  <c r="K129" i="10"/>
  <c r="K110" i="10"/>
  <c r="K151" i="10"/>
  <c r="K149" i="10"/>
  <c r="I56" i="3"/>
  <c r="I35" i="10"/>
  <c r="I15" i="9"/>
  <c r="K15" i="9"/>
  <c r="K177" i="9"/>
  <c r="K177" i="3"/>
  <c r="K175" i="9"/>
  <c r="K175" i="10"/>
  <c r="I173" i="10"/>
  <c r="I173" i="9"/>
  <c r="I85" i="2"/>
  <c r="I81" i="2"/>
  <c r="L169" i="3" s="1"/>
  <c r="I169" i="9"/>
  <c r="I169" i="10"/>
  <c r="I133" i="10"/>
  <c r="I133" i="3"/>
  <c r="K129" i="9"/>
  <c r="I125" i="9"/>
  <c r="I104" i="10"/>
  <c r="I102" i="9"/>
  <c r="I102" i="10"/>
  <c r="I62" i="3"/>
  <c r="I62" i="9"/>
  <c r="I59" i="3"/>
  <c r="L44" i="24"/>
  <c r="L44" i="20"/>
  <c r="L376" i="3"/>
  <c r="K40" i="24"/>
  <c r="K40" i="20"/>
  <c r="I25" i="19"/>
  <c r="L434" i="3"/>
  <c r="L460" i="9"/>
  <c r="L464" i="9" s="1"/>
  <c r="L410" i="3"/>
  <c r="L439" i="10"/>
  <c r="L306" i="3"/>
  <c r="L353" i="9"/>
  <c r="L372" i="10"/>
  <c r="L376" i="10" s="1"/>
  <c r="L434" i="10"/>
  <c r="L459" i="10"/>
  <c r="L459" i="9"/>
  <c r="L261" i="3"/>
  <c r="L440" i="3"/>
  <c r="L435" i="10"/>
  <c r="L441" i="3"/>
  <c r="L441" i="10"/>
  <c r="L437" i="9"/>
  <c r="L437" i="3"/>
  <c r="L350" i="10"/>
  <c r="L350" i="3"/>
  <c r="K15" i="24"/>
  <c r="I14" i="19"/>
  <c r="K44" i="24"/>
  <c r="K44" i="20"/>
  <c r="L262" i="9"/>
  <c r="L388" i="3"/>
  <c r="L438" i="9"/>
  <c r="L412" i="9"/>
  <c r="L410" i="9"/>
  <c r="L353" i="10"/>
  <c r="L477" i="10"/>
  <c r="L477" i="3"/>
  <c r="L477" i="9"/>
  <c r="L304" i="9"/>
  <c r="L304" i="10"/>
  <c r="L345" i="9"/>
  <c r="L345" i="3"/>
  <c r="L354" i="3" s="1"/>
  <c r="L418" i="3"/>
  <c r="L418" i="9"/>
  <c r="I57" i="3"/>
  <c r="I57" i="10"/>
  <c r="K61" i="10"/>
  <c r="K61" i="3"/>
  <c r="K81" i="3"/>
  <c r="K81" i="10"/>
  <c r="K132" i="3"/>
  <c r="K132" i="10"/>
  <c r="I68" i="2"/>
  <c r="L132" i="9" s="1"/>
  <c r="K239" i="3"/>
  <c r="K239" i="10"/>
  <c r="K279" i="3"/>
  <c r="K279" i="10"/>
  <c r="K322" i="3"/>
  <c r="K332" i="3" s="1"/>
  <c r="K322" i="9"/>
  <c r="K332" i="9" s="1"/>
  <c r="K330" i="3"/>
  <c r="K330" i="10"/>
  <c r="K332" i="10" s="1"/>
  <c r="K344" i="3"/>
  <c r="K344" i="10"/>
  <c r="I372" i="9"/>
  <c r="I376" i="9" s="1"/>
  <c r="I372" i="10"/>
  <c r="I376" i="10" s="1"/>
  <c r="K394" i="10"/>
  <c r="K394" i="9"/>
  <c r="K394" i="3"/>
  <c r="K416" i="3"/>
  <c r="K420" i="3" s="1"/>
  <c r="K416" i="9"/>
  <c r="K420" i="9" s="1"/>
  <c r="K477" i="9"/>
  <c r="K477" i="10"/>
  <c r="K486" i="10" s="1"/>
  <c r="K481" i="3"/>
  <c r="K486" i="3" s="1"/>
  <c r="K481" i="9"/>
  <c r="K483" i="10"/>
  <c r="K483" i="3"/>
  <c r="L483" i="9"/>
  <c r="L483" i="3"/>
  <c r="L394" i="10"/>
  <c r="L394" i="9"/>
  <c r="L329" i="9"/>
  <c r="L332" i="9" s="1"/>
  <c r="L329" i="3"/>
  <c r="L332" i="3" s="1"/>
  <c r="K17" i="24"/>
  <c r="I16" i="19"/>
  <c r="K42" i="24"/>
  <c r="K42" i="20"/>
  <c r="L415" i="10"/>
  <c r="L480" i="10"/>
  <c r="L48" i="20"/>
  <c r="I27" i="19"/>
  <c r="L463" i="3"/>
  <c r="L306" i="10"/>
  <c r="L439" i="3"/>
  <c r="L438" i="3"/>
  <c r="L393" i="10"/>
  <c r="L412" i="10"/>
  <c r="L420" i="10" s="1"/>
  <c r="L476" i="10"/>
  <c r="L479" i="10"/>
  <c r="L457" i="10"/>
  <c r="L457" i="3"/>
  <c r="L329" i="10"/>
  <c r="L332" i="10" s="1"/>
  <c r="L460" i="10"/>
  <c r="L393" i="9"/>
  <c r="L476" i="9"/>
  <c r="L262" i="10"/>
  <c r="I420" i="3"/>
  <c r="L485" i="3"/>
  <c r="L485" i="9"/>
  <c r="L485" i="10"/>
  <c r="I442" i="10"/>
  <c r="I126" i="3"/>
  <c r="I126" i="9"/>
  <c r="K192" i="3"/>
  <c r="K192" i="10"/>
  <c r="K214" i="3"/>
  <c r="K214" i="9"/>
  <c r="I349" i="10"/>
  <c r="I354" i="10" s="1"/>
  <c r="I349" i="9"/>
  <c r="I354" i="9" s="1"/>
  <c r="K371" i="3"/>
  <c r="K376" i="3" s="1"/>
  <c r="K371" i="9"/>
  <c r="I434" i="3"/>
  <c r="I442" i="3" s="1"/>
  <c r="I434" i="9"/>
  <c r="L10" i="14"/>
  <c r="I55" i="14"/>
  <c r="K155" i="10"/>
  <c r="K155" i="3"/>
  <c r="L52" i="24"/>
  <c r="L52" i="20"/>
  <c r="K376" i="10"/>
  <c r="I464" i="10"/>
  <c r="K391" i="10"/>
  <c r="K169" i="9"/>
  <c r="I323" i="3"/>
  <c r="I332" i="3" s="1"/>
  <c r="I323" i="9"/>
  <c r="I332" i="9" s="1"/>
  <c r="K388" i="3"/>
  <c r="K388" i="9"/>
  <c r="I417" i="10"/>
  <c r="I420" i="10" s="1"/>
  <c r="I417" i="9"/>
  <c r="I420" i="9" s="1"/>
  <c r="K442" i="10"/>
  <c r="I442" i="9"/>
  <c r="I104" i="3"/>
  <c r="I114" i="2"/>
  <c r="L238" i="9" s="1"/>
  <c r="L17" i="14"/>
  <c r="L41" i="14"/>
  <c r="L44" i="14"/>
  <c r="L41" i="24"/>
  <c r="L41" i="20"/>
  <c r="I10" i="19"/>
  <c r="K12" i="24"/>
  <c r="K12" i="20"/>
  <c r="I11" i="19"/>
  <c r="I23" i="24"/>
  <c r="I39" i="24"/>
  <c r="I24" i="19"/>
  <c r="I39" i="20"/>
  <c r="I43" i="2"/>
  <c r="L81" i="10" s="1"/>
  <c r="I132" i="2"/>
  <c r="L14" i="14"/>
  <c r="L48" i="14"/>
  <c r="L51" i="14"/>
  <c r="I20" i="24"/>
  <c r="I51" i="19"/>
  <c r="I63" i="19"/>
  <c r="I91" i="19"/>
  <c r="I118" i="19"/>
  <c r="I187" i="19"/>
  <c r="I198" i="19"/>
  <c r="I211" i="19"/>
  <c r="I118" i="2"/>
  <c r="L242" i="10" s="1"/>
  <c r="L37" i="14"/>
  <c r="L40" i="14"/>
  <c r="L45" i="14"/>
  <c r="L19" i="24"/>
  <c r="K45" i="24"/>
  <c r="K45" i="20"/>
  <c r="I30" i="19"/>
  <c r="K47" i="24"/>
  <c r="I32" i="19"/>
  <c r="K47" i="20"/>
  <c r="I51" i="24"/>
  <c r="I51" i="20"/>
  <c r="I36" i="19"/>
  <c r="I70" i="19"/>
  <c r="I77" i="19"/>
  <c r="I103" i="19"/>
  <c r="I152" i="19"/>
  <c r="I159" i="19"/>
  <c r="I180" i="19"/>
  <c r="I188" i="19"/>
  <c r="I28" i="19"/>
  <c r="K49" i="20"/>
  <c r="I41" i="20"/>
  <c r="I8" i="19"/>
  <c r="I105" i="2"/>
  <c r="L217" i="10" s="1"/>
  <c r="I217" i="10"/>
  <c r="I219" i="3"/>
  <c r="K220" i="10"/>
  <c r="K217" i="9"/>
  <c r="I9" i="19"/>
  <c r="I25" i="20"/>
  <c r="I38" i="20" s="1"/>
  <c r="K218" i="3"/>
  <c r="I100" i="2"/>
  <c r="L212" i="9" s="1"/>
  <c r="I214" i="9"/>
  <c r="K214" i="10"/>
  <c r="K237" i="3"/>
  <c r="K198" i="10"/>
  <c r="I197" i="10"/>
  <c r="K237" i="10"/>
  <c r="I197" i="3"/>
  <c r="I213" i="9"/>
  <c r="I98" i="2"/>
  <c r="L198" i="3" s="1"/>
  <c r="K198" i="9"/>
  <c r="I213" i="3"/>
  <c r="I198" i="9"/>
  <c r="I198" i="10"/>
  <c r="L213" i="10"/>
  <c r="I8" i="9"/>
  <c r="I8" i="10"/>
  <c r="I40" i="3"/>
  <c r="L282" i="3"/>
  <c r="L282" i="9"/>
  <c r="L282" i="10"/>
  <c r="L302" i="10"/>
  <c r="L302" i="9"/>
  <c r="L302" i="3"/>
  <c r="K376" i="9"/>
  <c r="I286" i="3"/>
  <c r="I286" i="9"/>
  <c r="L398" i="9"/>
  <c r="K442" i="9"/>
  <c r="K464" i="3"/>
  <c r="I113" i="2"/>
  <c r="I237" i="3"/>
  <c r="K303" i="9"/>
  <c r="K303" i="10"/>
  <c r="I464" i="3"/>
  <c r="L304" i="3"/>
  <c r="L240" i="10"/>
  <c r="L240" i="9"/>
  <c r="L240" i="3"/>
  <c r="I120" i="2"/>
  <c r="I123" i="2"/>
  <c r="I131" i="2"/>
  <c r="L279" i="3" s="1"/>
  <c r="I302" i="9"/>
  <c r="K303" i="3"/>
  <c r="K310" i="3" s="1"/>
  <c r="I218" i="10"/>
  <c r="I218" i="9"/>
  <c r="I106" i="2"/>
  <c r="I283" i="9"/>
  <c r="I283" i="3"/>
  <c r="I283" i="10"/>
  <c r="K442" i="3"/>
  <c r="I107" i="2"/>
  <c r="L219" i="9" s="1"/>
  <c r="K219" i="3"/>
  <c r="K219" i="9"/>
  <c r="I234" i="3"/>
  <c r="I234" i="10"/>
  <c r="I234" i="9"/>
  <c r="I257" i="3"/>
  <c r="I257" i="9"/>
  <c r="I257" i="10"/>
  <c r="L300" i="3"/>
  <c r="I398" i="10"/>
  <c r="I256" i="9"/>
  <c r="K287" i="10"/>
  <c r="I279" i="3"/>
  <c r="I376" i="3"/>
  <c r="L376" i="9"/>
  <c r="I218" i="3"/>
  <c r="K283" i="9"/>
  <c r="I464" i="9"/>
  <c r="K354" i="10"/>
  <c r="I176" i="3"/>
  <c r="I176" i="10"/>
  <c r="L265" i="10"/>
  <c r="L300" i="9"/>
  <c r="I259" i="9"/>
  <c r="K283" i="10"/>
  <c r="I282" i="3"/>
  <c r="I192" i="3"/>
  <c r="I92" i="2"/>
  <c r="L192" i="3" s="1"/>
  <c r="I192" i="10"/>
  <c r="L464" i="3"/>
  <c r="I138" i="2"/>
  <c r="I282" i="10"/>
  <c r="I263" i="9"/>
  <c r="I263" i="3"/>
  <c r="I398" i="3"/>
  <c r="L398" i="10"/>
  <c r="I237" i="10"/>
  <c r="K398" i="9"/>
  <c r="I214" i="3"/>
  <c r="I102" i="2"/>
  <c r="I260" i="10"/>
  <c r="I124" i="2"/>
  <c r="L260" i="10" s="1"/>
  <c r="I260" i="9"/>
  <c r="I260" i="3"/>
  <c r="I139" i="2"/>
  <c r="I287" i="9"/>
  <c r="I287" i="3"/>
  <c r="I303" i="9"/>
  <c r="I143" i="2"/>
  <c r="L239" i="10"/>
  <c r="I135" i="2"/>
  <c r="I110" i="2"/>
  <c r="L234" i="10" s="1"/>
  <c r="I398" i="9"/>
  <c r="I302" i="10"/>
  <c r="I310" i="10" s="1"/>
  <c r="I128" i="2"/>
  <c r="I286" i="10"/>
  <c r="K176" i="9"/>
  <c r="K176" i="3"/>
  <c r="I354" i="3"/>
  <c r="I256" i="10"/>
  <c r="K260" i="9"/>
  <c r="I302" i="3"/>
  <c r="K398" i="3"/>
  <c r="L258" i="10"/>
  <c r="L354" i="9"/>
  <c r="K464" i="9"/>
  <c r="K218" i="9"/>
  <c r="K199" i="3"/>
  <c r="L398" i="3"/>
  <c r="I486" i="9"/>
  <c r="I259" i="10"/>
  <c r="K279" i="9"/>
  <c r="I279" i="9"/>
  <c r="I238" i="9"/>
  <c r="I176" i="9"/>
  <c r="K464" i="10"/>
  <c r="K420" i="10"/>
  <c r="K260" i="10"/>
  <c r="I303" i="3"/>
  <c r="K354" i="3"/>
  <c r="K304" i="9"/>
  <c r="K216" i="3"/>
  <c r="I136" i="2"/>
  <c r="K213" i="3"/>
  <c r="K304" i="10"/>
  <c r="K281" i="9"/>
  <c r="I108" i="2"/>
  <c r="K236" i="3"/>
  <c r="K300" i="9"/>
  <c r="K310" i="9" s="1"/>
  <c r="K236" i="10"/>
  <c r="I219" i="9"/>
  <c r="K239" i="9"/>
  <c r="I190" i="9"/>
  <c r="I193" i="9"/>
  <c r="I235" i="3"/>
  <c r="I111" i="2"/>
  <c r="I235" i="10"/>
  <c r="I89" i="2"/>
  <c r="L177" i="10" s="1"/>
  <c r="I190" i="10"/>
  <c r="L217" i="9"/>
  <c r="I97" i="2"/>
  <c r="L197" i="9" s="1"/>
  <c r="K196" i="10"/>
  <c r="I215" i="9"/>
  <c r="I215" i="10"/>
  <c r="I212" i="9"/>
  <c r="I212" i="10"/>
  <c r="K199" i="9"/>
  <c r="I99" i="2"/>
  <c r="I199" i="9"/>
  <c r="I199" i="10"/>
  <c r="K197" i="3"/>
  <c r="I195" i="10"/>
  <c r="I195" i="3"/>
  <c r="K195" i="10"/>
  <c r="K195" i="9"/>
  <c r="I95" i="2"/>
  <c r="I221" i="3"/>
  <c r="I221" i="9"/>
  <c r="I109" i="2"/>
  <c r="L219" i="10"/>
  <c r="L280" i="3"/>
  <c r="L280" i="9"/>
  <c r="L280" i="10"/>
  <c r="L216" i="9"/>
  <c r="I96" i="2"/>
  <c r="K174" i="3"/>
  <c r="K238" i="9"/>
  <c r="I90" i="2"/>
  <c r="K215" i="10"/>
  <c r="K238" i="10"/>
  <c r="K244" i="10" s="1"/>
  <c r="L281" i="3"/>
  <c r="K216" i="10"/>
  <c r="L213" i="3"/>
  <c r="L243" i="3"/>
  <c r="L239" i="3"/>
  <c r="L278" i="3"/>
  <c r="I53" i="2"/>
  <c r="L104" i="3" s="1"/>
  <c r="K176" i="10"/>
  <c r="K197" i="9"/>
  <c r="K147" i="9"/>
  <c r="K103" i="9"/>
  <c r="K238" i="3"/>
  <c r="K154" i="9"/>
  <c r="K81" i="9"/>
  <c r="K149" i="9"/>
  <c r="K154" i="3"/>
  <c r="I41" i="2"/>
  <c r="L79" i="3" s="1"/>
  <c r="I61" i="2"/>
  <c r="L125" i="9" s="1"/>
  <c r="L236" i="3"/>
  <c r="K212" i="9"/>
  <c r="K212" i="3"/>
  <c r="K215" i="9"/>
  <c r="K171" i="9"/>
  <c r="K174" i="10"/>
  <c r="K212" i="10"/>
  <c r="K196" i="3"/>
  <c r="L236" i="10"/>
  <c r="I103" i="2"/>
  <c r="I121" i="2"/>
  <c r="I94" i="2"/>
  <c r="I127" i="2"/>
  <c r="K125" i="10"/>
  <c r="K263" i="9"/>
  <c r="K257" i="10"/>
  <c r="K263" i="3"/>
  <c r="K266" i="3" s="1"/>
  <c r="L217" i="3"/>
  <c r="I83" i="2"/>
  <c r="K9" i="3"/>
  <c r="I117" i="2"/>
  <c r="K193" i="3"/>
  <c r="K280" i="9"/>
  <c r="K197" i="10"/>
  <c r="K86" i="9"/>
  <c r="K234" i="9"/>
  <c r="K235" i="3"/>
  <c r="K191" i="3"/>
  <c r="K234" i="3"/>
  <c r="K213" i="9"/>
  <c r="K280" i="10"/>
  <c r="K59" i="9"/>
  <c r="K125" i="3"/>
  <c r="K235" i="9"/>
  <c r="K37" i="9"/>
  <c r="K241" i="9"/>
  <c r="K264" i="10"/>
  <c r="K258" i="9"/>
  <c r="K194" i="9"/>
  <c r="K171" i="3"/>
  <c r="K280" i="3"/>
  <c r="K241" i="3"/>
  <c r="K104" i="9"/>
  <c r="K194" i="3"/>
  <c r="K59" i="10"/>
  <c r="K37" i="10"/>
  <c r="K152" i="10"/>
  <c r="I17" i="10"/>
  <c r="K9" i="9"/>
  <c r="I106" i="10"/>
  <c r="I150" i="10"/>
  <c r="K170" i="3"/>
  <c r="I82" i="2"/>
  <c r="L170" i="10" s="1"/>
  <c r="I110" i="9"/>
  <c r="K170" i="10"/>
  <c r="I151" i="3"/>
  <c r="I155" i="3"/>
  <c r="I154" i="3"/>
  <c r="I103" i="9"/>
  <c r="K35" i="9"/>
  <c r="K82" i="9"/>
  <c r="I150" i="3"/>
  <c r="I65" i="3"/>
  <c r="I81" i="9"/>
  <c r="K148" i="3"/>
  <c r="I88" i="9"/>
  <c r="I148" i="3"/>
  <c r="I127" i="3"/>
  <c r="K82" i="3"/>
  <c r="I64" i="2"/>
  <c r="L128" i="3" s="1"/>
  <c r="K79" i="3"/>
  <c r="I78" i="2"/>
  <c r="I66" i="2"/>
  <c r="I69" i="2"/>
  <c r="K151" i="3"/>
  <c r="K147" i="3"/>
  <c r="I124" i="10"/>
  <c r="K79" i="10"/>
  <c r="I110" i="10"/>
  <c r="I66" i="10"/>
  <c r="K155" i="9"/>
  <c r="I88" i="10"/>
  <c r="K133" i="3"/>
  <c r="K85" i="9"/>
  <c r="K108" i="3"/>
  <c r="I147" i="3"/>
  <c r="I110" i="3"/>
  <c r="L152" i="9"/>
  <c r="I127" i="9"/>
  <c r="I47" i="2"/>
  <c r="L85" i="10" s="1"/>
  <c r="K34" i="3"/>
  <c r="I127" i="10"/>
  <c r="I146" i="3"/>
  <c r="K86" i="10"/>
  <c r="I66" i="3"/>
  <c r="I71" i="2"/>
  <c r="K85" i="3"/>
  <c r="I82" i="9"/>
  <c r="K104" i="10"/>
  <c r="K108" i="9"/>
  <c r="I128" i="3"/>
  <c r="I79" i="2"/>
  <c r="L155" i="9" s="1"/>
  <c r="I132" i="9"/>
  <c r="K132" i="9"/>
  <c r="L152" i="3"/>
  <c r="I62" i="2"/>
  <c r="L126" i="10" s="1"/>
  <c r="I52" i="2"/>
  <c r="L103" i="10" s="1"/>
  <c r="K60" i="9"/>
  <c r="I85" i="10"/>
  <c r="K57" i="3"/>
  <c r="I74" i="2"/>
  <c r="L150" i="10" s="1"/>
  <c r="I22" i="9"/>
  <c r="I47" i="9" s="1"/>
  <c r="I71" i="9" s="1"/>
  <c r="I22" i="10"/>
  <c r="I47" i="10" s="1"/>
  <c r="I71" i="10" s="1"/>
  <c r="I93" i="10"/>
  <c r="I115" i="10" s="1"/>
  <c r="I138" i="10" s="1"/>
  <c r="I160" i="10" s="1"/>
  <c r="I182" i="10" s="1"/>
  <c r="I204" i="10" s="1"/>
  <c r="I226" i="10" s="1"/>
  <c r="I248" i="10" s="1"/>
  <c r="I270" i="10" s="1"/>
  <c r="I292" i="10" s="1"/>
  <c r="I314" i="10" s="1"/>
  <c r="I336" i="10" s="1"/>
  <c r="I358" i="10" s="1"/>
  <c r="I380" i="10" s="1"/>
  <c r="I402" i="10" s="1"/>
  <c r="I424" i="10" s="1"/>
  <c r="I446" i="10" s="1"/>
  <c r="I468" i="10" s="1"/>
  <c r="I490" i="10" s="1"/>
  <c r="E93" i="9"/>
  <c r="E115" i="9" s="1"/>
  <c r="E138" i="9" s="1"/>
  <c r="E160" i="9" s="1"/>
  <c r="E182" i="9" s="1"/>
  <c r="E204" i="9" s="1"/>
  <c r="E226" i="9" s="1"/>
  <c r="E248" i="9" s="1"/>
  <c r="E270" i="9" s="1"/>
  <c r="E292" i="9" s="1"/>
  <c r="E314" i="9" s="1"/>
  <c r="E336" i="9" s="1"/>
  <c r="E358" i="9" s="1"/>
  <c r="E380" i="9" s="1"/>
  <c r="E402" i="9" s="1"/>
  <c r="E424" i="9" s="1"/>
  <c r="E446" i="9" s="1"/>
  <c r="E468" i="9" s="1"/>
  <c r="E490" i="9" s="1"/>
  <c r="E22" i="10"/>
  <c r="E47" i="10" s="1"/>
  <c r="E71" i="10" s="1"/>
  <c r="D98" i="9"/>
  <c r="D142" i="9" s="1"/>
  <c r="D186" i="9" s="1"/>
  <c r="D230" i="9" s="1"/>
  <c r="D274" i="9" s="1"/>
  <c r="D318" i="9" s="1"/>
  <c r="D362" i="9" s="1"/>
  <c r="D406" i="9" s="1"/>
  <c r="D450" i="9" s="1"/>
  <c r="D120" i="9"/>
  <c r="D164" i="9" s="1"/>
  <c r="D208" i="9" s="1"/>
  <c r="D252" i="9" s="1"/>
  <c r="D296" i="9" s="1"/>
  <c r="D340" i="9" s="1"/>
  <c r="D384" i="9" s="1"/>
  <c r="D428" i="9" s="1"/>
  <c r="D472" i="9" s="1"/>
  <c r="I8" i="2"/>
  <c r="L8" i="3" s="1"/>
  <c r="K60" i="10"/>
  <c r="K61" i="9"/>
  <c r="K8" i="9"/>
  <c r="K105" i="10"/>
  <c r="K57" i="9"/>
  <c r="I31" i="2"/>
  <c r="L57" i="3" s="1"/>
  <c r="K64" i="10"/>
  <c r="K65" i="3"/>
  <c r="K40" i="3"/>
  <c r="K40" i="9"/>
  <c r="K64" i="3"/>
  <c r="K41" i="3"/>
  <c r="K14" i="3"/>
  <c r="I14" i="2"/>
  <c r="L14" i="10" s="1"/>
  <c r="K84" i="3"/>
  <c r="K38" i="10"/>
  <c r="I108" i="3"/>
  <c r="K105" i="3"/>
  <c r="K18" i="10"/>
  <c r="K41" i="9"/>
  <c r="I105" i="3"/>
  <c r="K87" i="3"/>
  <c r="I36" i="3"/>
  <c r="K14" i="9"/>
  <c r="I37" i="10"/>
  <c r="I105" i="9"/>
  <c r="I80" i="9"/>
  <c r="I46" i="2"/>
  <c r="L84" i="10" s="1"/>
  <c r="I25" i="2"/>
  <c r="L38" i="10" s="1"/>
  <c r="K87" i="9"/>
  <c r="K109" i="9"/>
  <c r="K65" i="10"/>
  <c r="K80" i="3"/>
  <c r="I18" i="3"/>
  <c r="I18" i="2"/>
  <c r="L18" i="3" s="1"/>
  <c r="K38" i="3"/>
  <c r="I15" i="3"/>
  <c r="I109" i="3"/>
  <c r="I15" i="2"/>
  <c r="L15" i="10" s="1"/>
  <c r="I58" i="2"/>
  <c r="L109" i="3" s="1"/>
  <c r="I80" i="3"/>
  <c r="K63" i="9"/>
  <c r="I18" i="10"/>
  <c r="I10" i="2"/>
  <c r="L10" i="3" s="1"/>
  <c r="I11" i="3"/>
  <c r="I34" i="9"/>
  <c r="K62" i="9"/>
  <c r="I11" i="2"/>
  <c r="L11" i="3" s="1"/>
  <c r="I57" i="2"/>
  <c r="L108" i="10" s="1"/>
  <c r="I37" i="2"/>
  <c r="L63" i="9" s="1"/>
  <c r="I51" i="2"/>
  <c r="I14" i="9"/>
  <c r="I14" i="10"/>
  <c r="I11" i="9"/>
  <c r="I40" i="2"/>
  <c r="L66" i="10" s="1"/>
  <c r="I54" i="2"/>
  <c r="I10" i="9"/>
  <c r="I109" i="9"/>
  <c r="I108" i="9"/>
  <c r="K88" i="10"/>
  <c r="K84" i="9"/>
  <c r="K102" i="3"/>
  <c r="K102" i="9"/>
  <c r="K153" i="9"/>
  <c r="K153" i="10"/>
  <c r="K39" i="3"/>
  <c r="K39" i="10"/>
  <c r="K39" i="9"/>
  <c r="I149" i="10"/>
  <c r="I149" i="3"/>
  <c r="I149" i="9"/>
  <c r="I156" i="9" s="1"/>
  <c r="I73" i="2"/>
  <c r="I80" i="2"/>
  <c r="I168" i="3"/>
  <c r="I168" i="9"/>
  <c r="I168" i="10"/>
  <c r="L110" i="3"/>
  <c r="K131" i="10"/>
  <c r="K131" i="3"/>
  <c r="K131" i="9"/>
  <c r="K146" i="10"/>
  <c r="K146" i="9"/>
  <c r="K146" i="3"/>
  <c r="L150" i="9"/>
  <c r="K172" i="3"/>
  <c r="K172" i="9"/>
  <c r="L155" i="10"/>
  <c r="L146" i="10"/>
  <c r="L146" i="3"/>
  <c r="L146" i="9"/>
  <c r="K172" i="10"/>
  <c r="L132" i="3"/>
  <c r="L192" i="10"/>
  <c r="L192" i="9"/>
  <c r="K33" i="10"/>
  <c r="I20" i="2"/>
  <c r="L33" i="3" s="1"/>
  <c r="K107" i="3"/>
  <c r="K107" i="10"/>
  <c r="K107" i="9"/>
  <c r="K124" i="9"/>
  <c r="K124" i="3"/>
  <c r="K128" i="10"/>
  <c r="K128" i="3"/>
  <c r="K128" i="9"/>
  <c r="I191" i="10"/>
  <c r="I191" i="9"/>
  <c r="I91" i="2"/>
  <c r="I191" i="3"/>
  <c r="L104" i="10"/>
  <c r="I9" i="2"/>
  <c r="L9" i="10" s="1"/>
  <c r="I9" i="9"/>
  <c r="I9" i="3"/>
  <c r="I38" i="2"/>
  <c r="I64" i="10"/>
  <c r="I64" i="3"/>
  <c r="K83" i="9"/>
  <c r="K83" i="10"/>
  <c r="I48" i="2"/>
  <c r="I86" i="3"/>
  <c r="I86" i="10"/>
  <c r="I86" i="9"/>
  <c r="I56" i="2"/>
  <c r="I87" i="2"/>
  <c r="I175" i="9"/>
  <c r="I175" i="3"/>
  <c r="L106" i="9"/>
  <c r="L106" i="10"/>
  <c r="L106" i="3"/>
  <c r="I175" i="10"/>
  <c r="I61" i="3"/>
  <c r="I35" i="2"/>
  <c r="I61" i="10"/>
  <c r="I72" i="2"/>
  <c r="I83" i="10"/>
  <c r="I65" i="2"/>
  <c r="I39" i="2"/>
  <c r="I50" i="2"/>
  <c r="I21" i="2"/>
  <c r="I36" i="2"/>
  <c r="I128" i="9"/>
  <c r="K15" i="10"/>
  <c r="K66" i="9"/>
  <c r="I146" i="10"/>
  <c r="I57" i="9"/>
  <c r="K126" i="9"/>
  <c r="I107" i="3"/>
  <c r="I24" i="2"/>
  <c r="I34" i="2"/>
  <c r="K11" i="9"/>
  <c r="I177" i="3"/>
  <c r="I84" i="2"/>
  <c r="I83" i="3"/>
  <c r="I75" i="2"/>
  <c r="I27" i="2"/>
  <c r="L40" i="10" s="1"/>
  <c r="I33" i="2"/>
  <c r="I93" i="2"/>
  <c r="I124" i="9"/>
  <c r="I151" i="10"/>
  <c r="I107" i="9"/>
  <c r="I37" i="9"/>
  <c r="K66" i="10"/>
  <c r="I60" i="9"/>
  <c r="K88" i="9"/>
  <c r="K126" i="10"/>
  <c r="K56" i="3"/>
  <c r="K11" i="10"/>
  <c r="I34" i="3"/>
  <c r="K63" i="10"/>
  <c r="I129" i="3"/>
  <c r="I153" i="10"/>
  <c r="I60" i="2"/>
  <c r="I67" i="2"/>
  <c r="I42" i="2"/>
  <c r="I49" i="2"/>
  <c r="K169" i="3"/>
  <c r="I131" i="9"/>
  <c r="I33" i="9"/>
  <c r="K80" i="9"/>
  <c r="K148" i="9"/>
  <c r="K62" i="10"/>
  <c r="I170" i="9"/>
  <c r="I40" i="9"/>
  <c r="I129" i="9"/>
  <c r="K109" i="10"/>
  <c r="I177" i="9"/>
  <c r="I33" i="3"/>
  <c r="I132" i="10"/>
  <c r="I170" i="10"/>
  <c r="K193" i="9"/>
  <c r="I153" i="3"/>
  <c r="I88" i="2"/>
  <c r="I45" i="2"/>
  <c r="I86" i="2"/>
  <c r="I77" i="2"/>
  <c r="D120" i="3"/>
  <c r="D164" i="3" s="1"/>
  <c r="D208" i="3" s="1"/>
  <c r="D252" i="3" s="1"/>
  <c r="D296" i="3" s="1"/>
  <c r="D340" i="3" s="1"/>
  <c r="D384" i="3" s="1"/>
  <c r="D428" i="3" s="1"/>
  <c r="D472" i="3" s="1"/>
  <c r="D98" i="3"/>
  <c r="D142" i="3" s="1"/>
  <c r="D186" i="3" s="1"/>
  <c r="D230" i="3" s="1"/>
  <c r="D274" i="3" s="1"/>
  <c r="D318" i="3" s="1"/>
  <c r="D362" i="3" s="1"/>
  <c r="D406" i="3" s="1"/>
  <c r="D450" i="3" s="1"/>
  <c r="Q7" i="9"/>
  <c r="D120" i="10"/>
  <c r="D164" i="10" s="1"/>
  <c r="D208" i="10" s="1"/>
  <c r="D252" i="10" s="1"/>
  <c r="D296" i="10" s="1"/>
  <c r="D340" i="10" s="1"/>
  <c r="D384" i="10" s="1"/>
  <c r="D428" i="10" s="1"/>
  <c r="D472" i="10" s="1"/>
  <c r="Q7" i="3"/>
  <c r="D97" i="3"/>
  <c r="D141" i="3" s="1"/>
  <c r="D185" i="3" s="1"/>
  <c r="D229" i="3" s="1"/>
  <c r="D273" i="3" s="1"/>
  <c r="D317" i="3" s="1"/>
  <c r="D361" i="3" s="1"/>
  <c r="D405" i="3" s="1"/>
  <c r="D449" i="3" s="1"/>
  <c r="D119" i="3"/>
  <c r="D163" i="3" s="1"/>
  <c r="D207" i="3" s="1"/>
  <c r="D251" i="3" s="1"/>
  <c r="D295" i="3" s="1"/>
  <c r="D339" i="3" s="1"/>
  <c r="D383" i="3" s="1"/>
  <c r="D427" i="3" s="1"/>
  <c r="D471" i="3" s="1"/>
  <c r="D97" i="9"/>
  <c r="D141" i="9" s="1"/>
  <c r="D185" i="9" s="1"/>
  <c r="D229" i="9" s="1"/>
  <c r="D273" i="9" s="1"/>
  <c r="D317" i="9" s="1"/>
  <c r="D361" i="9" s="1"/>
  <c r="D405" i="9" s="1"/>
  <c r="D449" i="9" s="1"/>
  <c r="D119" i="9"/>
  <c r="D163" i="9" s="1"/>
  <c r="D207" i="9" s="1"/>
  <c r="D251" i="9" s="1"/>
  <c r="D295" i="9" s="1"/>
  <c r="D339" i="9" s="1"/>
  <c r="D383" i="9" s="1"/>
  <c r="D427" i="9" s="1"/>
  <c r="D471" i="9" s="1"/>
  <c r="D119" i="10"/>
  <c r="D163" i="10" s="1"/>
  <c r="D207" i="10" s="1"/>
  <c r="D251" i="10" s="1"/>
  <c r="D295" i="10" s="1"/>
  <c r="D339" i="10" s="1"/>
  <c r="D383" i="10" s="1"/>
  <c r="D427" i="10" s="1"/>
  <c r="D471" i="10" s="1"/>
  <c r="D97" i="10"/>
  <c r="D141" i="10" s="1"/>
  <c r="D185" i="10" s="1"/>
  <c r="D229" i="10" s="1"/>
  <c r="D273" i="10" s="1"/>
  <c r="D317" i="10" s="1"/>
  <c r="D361" i="10" s="1"/>
  <c r="D405" i="10" s="1"/>
  <c r="D449" i="10" s="1"/>
  <c r="D26" i="5"/>
  <c r="I9" i="10"/>
  <c r="K35" i="3"/>
  <c r="K12" i="3"/>
  <c r="K12" i="10"/>
  <c r="I22" i="2"/>
  <c r="L35" i="9" s="1"/>
  <c r="K16" i="10"/>
  <c r="K16" i="9"/>
  <c r="I32" i="10"/>
  <c r="I32" i="9"/>
  <c r="I32" i="3"/>
  <c r="I19" i="2"/>
  <c r="K58" i="10"/>
  <c r="K58" i="9"/>
  <c r="K58" i="3"/>
  <c r="I41" i="9"/>
  <c r="I41" i="3"/>
  <c r="I41" i="10"/>
  <c r="I28" i="2"/>
  <c r="I12" i="3"/>
  <c r="I12" i="2"/>
  <c r="I12" i="10"/>
  <c r="I12" i="9"/>
  <c r="I16" i="3"/>
  <c r="I16" i="2"/>
  <c r="I16" i="9"/>
  <c r="I16" i="10"/>
  <c r="K36" i="3"/>
  <c r="K36" i="10"/>
  <c r="K36" i="9"/>
  <c r="I32" i="2"/>
  <c r="K42" i="3"/>
  <c r="K10" i="3"/>
  <c r="I26" i="2"/>
  <c r="K42" i="9"/>
  <c r="K10" i="10"/>
  <c r="K33" i="9"/>
  <c r="I58" i="3"/>
  <c r="I58" i="9"/>
  <c r="I58" i="10"/>
  <c r="I13" i="9"/>
  <c r="I13" i="10"/>
  <c r="I36" i="10"/>
  <c r="I23" i="2"/>
  <c r="I13" i="3"/>
  <c r="K17" i="9"/>
  <c r="I39" i="9"/>
  <c r="K13" i="10"/>
  <c r="K13" i="9"/>
  <c r="I17" i="2"/>
  <c r="I17" i="9"/>
  <c r="I29" i="2"/>
  <c r="I42" i="3"/>
  <c r="I42" i="9"/>
  <c r="I42" i="10"/>
  <c r="I39" i="10"/>
  <c r="I13" i="2"/>
  <c r="K17" i="3"/>
  <c r="I38" i="10"/>
  <c r="I38" i="9"/>
  <c r="I10" i="3"/>
  <c r="K34" i="9"/>
  <c r="K56" i="9"/>
  <c r="I30" i="2"/>
  <c r="K18" i="3"/>
  <c r="E93" i="10"/>
  <c r="E115" i="10" s="1"/>
  <c r="E138" i="10" s="1"/>
  <c r="E160" i="10" s="1"/>
  <c r="E182" i="10" s="1"/>
  <c r="E204" i="10" s="1"/>
  <c r="E226" i="10" s="1"/>
  <c r="E248" i="10" s="1"/>
  <c r="E270" i="10" s="1"/>
  <c r="E292" i="10" s="1"/>
  <c r="E314" i="10" s="1"/>
  <c r="E336" i="10" s="1"/>
  <c r="E358" i="10" s="1"/>
  <c r="E380" i="10" s="1"/>
  <c r="E402" i="10" s="1"/>
  <c r="E424" i="10" s="1"/>
  <c r="E446" i="10" s="1"/>
  <c r="E468" i="10" s="1"/>
  <c r="E490" i="10" s="1"/>
  <c r="E22" i="9"/>
  <c r="E47" i="9" s="1"/>
  <c r="E71" i="9" s="1"/>
  <c r="I53" i="20" l="1"/>
  <c r="L464" i="10"/>
  <c r="K486" i="9"/>
  <c r="L442" i="10"/>
  <c r="L432" i="10"/>
  <c r="L432" i="3"/>
  <c r="L442" i="3" s="1"/>
  <c r="L432" i="9"/>
  <c r="L442" i="9" s="1"/>
  <c r="K53" i="24"/>
  <c r="L258" i="3"/>
  <c r="L261" i="10"/>
  <c r="L301" i="9"/>
  <c r="L301" i="10"/>
  <c r="L301" i="3"/>
  <c r="L216" i="3"/>
  <c r="L127" i="9"/>
  <c r="L265" i="3"/>
  <c r="L285" i="3"/>
  <c r="K288" i="3"/>
  <c r="L285" i="10"/>
  <c r="L281" i="9"/>
  <c r="L281" i="10"/>
  <c r="L243" i="9"/>
  <c r="K178" i="9"/>
  <c r="L109" i="10"/>
  <c r="L260" i="9"/>
  <c r="I266" i="3"/>
  <c r="K266" i="9"/>
  <c r="L238" i="10"/>
  <c r="L242" i="3"/>
  <c r="L242" i="9"/>
  <c r="L82" i="10"/>
  <c r="L127" i="3"/>
  <c r="L82" i="3"/>
  <c r="L110" i="10"/>
  <c r="L81" i="3"/>
  <c r="L109" i="9"/>
  <c r="L81" i="9"/>
  <c r="L212" i="10"/>
  <c r="L173" i="10"/>
  <c r="L173" i="9"/>
  <c r="L173" i="3"/>
  <c r="L169" i="9"/>
  <c r="L169" i="10"/>
  <c r="I89" i="3"/>
  <c r="L79" i="10"/>
  <c r="L17" i="24"/>
  <c r="L125" i="10"/>
  <c r="L279" i="9"/>
  <c r="L238" i="3"/>
  <c r="I230" i="19"/>
  <c r="C1" i="19" s="1"/>
  <c r="H2" i="19" s="1"/>
  <c r="K25" i="20"/>
  <c r="K38" i="20" s="1"/>
  <c r="L51" i="24"/>
  <c r="L51" i="20"/>
  <c r="L47" i="24"/>
  <c r="L47" i="20"/>
  <c r="L39" i="24"/>
  <c r="L39" i="20"/>
  <c r="L12" i="24"/>
  <c r="L25" i="24" s="1"/>
  <c r="L38" i="24" s="1"/>
  <c r="I25" i="24"/>
  <c r="I38" i="24" s="1"/>
  <c r="L55" i="14"/>
  <c r="L486" i="3"/>
  <c r="L420" i="9"/>
  <c r="L15" i="24"/>
  <c r="L43" i="24"/>
  <c r="L43" i="20"/>
  <c r="L486" i="9"/>
  <c r="L104" i="9"/>
  <c r="L125" i="3"/>
  <c r="I288" i="9"/>
  <c r="I244" i="3"/>
  <c r="I310" i="9"/>
  <c r="K25" i="24"/>
  <c r="K38" i="24" s="1"/>
  <c r="K54" i="24" s="1"/>
  <c r="I53" i="24"/>
  <c r="I54" i="24" s="1"/>
  <c r="K398" i="10"/>
  <c r="L42" i="24"/>
  <c r="L42" i="20"/>
  <c r="L354" i="10"/>
  <c r="L40" i="24"/>
  <c r="L40" i="20"/>
  <c r="I310" i="3"/>
  <c r="L132" i="10"/>
  <c r="L234" i="9"/>
  <c r="K288" i="9"/>
  <c r="I54" i="20"/>
  <c r="L45" i="24"/>
  <c r="L45" i="20"/>
  <c r="L486" i="10"/>
  <c r="L420" i="3"/>
  <c r="K53" i="20"/>
  <c r="L212" i="3"/>
  <c r="L198" i="10"/>
  <c r="L198" i="9"/>
  <c r="L234" i="3"/>
  <c r="L264" i="9"/>
  <c r="L264" i="10"/>
  <c r="I67" i="9"/>
  <c r="I200" i="3"/>
  <c r="L284" i="10"/>
  <c r="L284" i="9"/>
  <c r="L284" i="3"/>
  <c r="I134" i="10"/>
  <c r="L260" i="3"/>
  <c r="I222" i="10"/>
  <c r="I244" i="9"/>
  <c r="L177" i="9"/>
  <c r="I200" i="10"/>
  <c r="I266" i="10"/>
  <c r="I288" i="10"/>
  <c r="K310" i="10"/>
  <c r="L177" i="3"/>
  <c r="I111" i="10"/>
  <c r="L197" i="3"/>
  <c r="L286" i="3"/>
  <c r="L286" i="9"/>
  <c r="L286" i="10"/>
  <c r="I266" i="9"/>
  <c r="I134" i="3"/>
  <c r="K288" i="10"/>
  <c r="L264" i="3"/>
  <c r="L197" i="10"/>
  <c r="L219" i="3"/>
  <c r="I222" i="3"/>
  <c r="L220" i="9"/>
  <c r="L220" i="3"/>
  <c r="L220" i="10"/>
  <c r="L287" i="9"/>
  <c r="L287" i="10"/>
  <c r="L287" i="3"/>
  <c r="L218" i="3"/>
  <c r="L218" i="10"/>
  <c r="L218" i="9"/>
  <c r="L256" i="3"/>
  <c r="L256" i="9"/>
  <c r="L256" i="10"/>
  <c r="K266" i="10"/>
  <c r="L283" i="9"/>
  <c r="L283" i="3"/>
  <c r="L283" i="10"/>
  <c r="L303" i="9"/>
  <c r="L310" i="9" s="1"/>
  <c r="L303" i="3"/>
  <c r="L303" i="10"/>
  <c r="L214" i="3"/>
  <c r="L214" i="10"/>
  <c r="L214" i="9"/>
  <c r="I288" i="3"/>
  <c r="K178" i="10"/>
  <c r="I244" i="10"/>
  <c r="L235" i="10"/>
  <c r="L235" i="9"/>
  <c r="L235" i="3"/>
  <c r="L259" i="10"/>
  <c r="L259" i="3"/>
  <c r="L259" i="9"/>
  <c r="L279" i="10"/>
  <c r="K222" i="3"/>
  <c r="L310" i="3"/>
  <c r="L237" i="9"/>
  <c r="L237" i="3"/>
  <c r="L237" i="10"/>
  <c r="K200" i="10"/>
  <c r="K222" i="9"/>
  <c r="I222" i="9"/>
  <c r="L199" i="3"/>
  <c r="L199" i="10"/>
  <c r="L199" i="9"/>
  <c r="I200" i="9"/>
  <c r="K200" i="9"/>
  <c r="L195" i="10"/>
  <c r="L195" i="3"/>
  <c r="L195" i="9"/>
  <c r="L221" i="9"/>
  <c r="L221" i="3"/>
  <c r="L221" i="10"/>
  <c r="L155" i="3"/>
  <c r="K67" i="9"/>
  <c r="K200" i="3"/>
  <c r="L241" i="10"/>
  <c r="L241" i="3"/>
  <c r="L241" i="9"/>
  <c r="L263" i="3"/>
  <c r="L263" i="9"/>
  <c r="L263" i="10"/>
  <c r="L40" i="9"/>
  <c r="L170" i="9"/>
  <c r="L40" i="3"/>
  <c r="L171" i="3"/>
  <c r="L171" i="10"/>
  <c r="L171" i="9"/>
  <c r="L196" i="9"/>
  <c r="L196" i="3"/>
  <c r="L196" i="10"/>
  <c r="L128" i="10"/>
  <c r="L126" i="9"/>
  <c r="L79" i="9"/>
  <c r="L215" i="3"/>
  <c r="L215" i="9"/>
  <c r="L215" i="10"/>
  <c r="K222" i="10"/>
  <c r="L190" i="10"/>
  <c r="L190" i="3"/>
  <c r="L190" i="9"/>
  <c r="K178" i="3"/>
  <c r="L170" i="3"/>
  <c r="L103" i="3"/>
  <c r="L194" i="9"/>
  <c r="L194" i="3"/>
  <c r="L194" i="10"/>
  <c r="L128" i="9"/>
  <c r="L126" i="3"/>
  <c r="K244" i="9"/>
  <c r="L257" i="9"/>
  <c r="L257" i="10"/>
  <c r="L257" i="3"/>
  <c r="K156" i="10"/>
  <c r="K244" i="3"/>
  <c r="L130" i="3"/>
  <c r="L130" i="10"/>
  <c r="L130" i="9"/>
  <c r="L103" i="9"/>
  <c r="K134" i="3"/>
  <c r="L150" i="3"/>
  <c r="L85" i="3"/>
  <c r="L147" i="10"/>
  <c r="L147" i="3"/>
  <c r="L147" i="9"/>
  <c r="L154" i="10"/>
  <c r="L154" i="3"/>
  <c r="L154" i="9"/>
  <c r="I89" i="9"/>
  <c r="L35" i="10"/>
  <c r="L18" i="10"/>
  <c r="L133" i="10"/>
  <c r="L133" i="3"/>
  <c r="L133" i="9"/>
  <c r="K134" i="10"/>
  <c r="L15" i="9"/>
  <c r="K156" i="3"/>
  <c r="L63" i="10"/>
  <c r="L85" i="9"/>
  <c r="L18" i="9"/>
  <c r="L15" i="3"/>
  <c r="I156" i="3"/>
  <c r="L63" i="3"/>
  <c r="D24" i="5"/>
  <c r="K89" i="10"/>
  <c r="L57" i="9"/>
  <c r="L38" i="9"/>
  <c r="L57" i="10"/>
  <c r="K89" i="3"/>
  <c r="K111" i="9"/>
  <c r="L38" i="3"/>
  <c r="L8" i="9"/>
  <c r="L8" i="10"/>
  <c r="I111" i="9"/>
  <c r="K43" i="10"/>
  <c r="L35" i="3"/>
  <c r="L14" i="3"/>
  <c r="L14" i="9"/>
  <c r="K89" i="9"/>
  <c r="K19" i="9"/>
  <c r="K31" i="9" s="1"/>
  <c r="L84" i="9"/>
  <c r="L84" i="3"/>
  <c r="I67" i="10"/>
  <c r="L105" i="9"/>
  <c r="L105" i="3"/>
  <c r="L105" i="10"/>
  <c r="L11" i="10"/>
  <c r="L11" i="9"/>
  <c r="L10" i="9"/>
  <c r="L10" i="10"/>
  <c r="L66" i="3"/>
  <c r="L66" i="9"/>
  <c r="I67" i="3"/>
  <c r="K111" i="10"/>
  <c r="K111" i="3"/>
  <c r="K67" i="3"/>
  <c r="I89" i="10"/>
  <c r="L108" i="3"/>
  <c r="K67" i="10"/>
  <c r="L108" i="9"/>
  <c r="L102" i="9"/>
  <c r="L102" i="10"/>
  <c r="L102" i="3"/>
  <c r="I111" i="3"/>
  <c r="L153" i="10"/>
  <c r="L153" i="9"/>
  <c r="L153" i="3"/>
  <c r="L131" i="10"/>
  <c r="L131" i="9"/>
  <c r="L131" i="3"/>
  <c r="L34" i="3"/>
  <c r="L34" i="9"/>
  <c r="L34" i="10"/>
  <c r="L175" i="10"/>
  <c r="L175" i="9"/>
  <c r="L175" i="3"/>
  <c r="K134" i="9"/>
  <c r="L149" i="9"/>
  <c r="L149" i="3"/>
  <c r="L149" i="10"/>
  <c r="L37" i="9"/>
  <c r="L37" i="10"/>
  <c r="L37" i="3"/>
  <c r="L9" i="9"/>
  <c r="L174" i="3"/>
  <c r="L174" i="9"/>
  <c r="L174" i="10"/>
  <c r="L88" i="9"/>
  <c r="L88" i="3"/>
  <c r="L88" i="10"/>
  <c r="L191" i="9"/>
  <c r="L191" i="3"/>
  <c r="L191" i="10"/>
  <c r="L62" i="9"/>
  <c r="L62" i="3"/>
  <c r="L62" i="10"/>
  <c r="L9" i="3"/>
  <c r="L83" i="10"/>
  <c r="L83" i="9"/>
  <c r="L83" i="3"/>
  <c r="I134" i="9"/>
  <c r="L65" i="10"/>
  <c r="L65" i="9"/>
  <c r="L65" i="3"/>
  <c r="L86" i="10"/>
  <c r="L86" i="9"/>
  <c r="L86" i="3"/>
  <c r="I19" i="9"/>
  <c r="I31" i="9" s="1"/>
  <c r="L124" i="10"/>
  <c r="L124" i="3"/>
  <c r="L124" i="9"/>
  <c r="L193" i="10"/>
  <c r="L193" i="3"/>
  <c r="L193" i="9"/>
  <c r="L172" i="10"/>
  <c r="L172" i="9"/>
  <c r="L172" i="3"/>
  <c r="I156" i="10"/>
  <c r="L129" i="9"/>
  <c r="L129" i="10"/>
  <c r="L129" i="3"/>
  <c r="L61" i="3"/>
  <c r="L61" i="9"/>
  <c r="L61" i="10"/>
  <c r="L107" i="3"/>
  <c r="L107" i="10"/>
  <c r="L107" i="9"/>
  <c r="I178" i="10"/>
  <c r="K43" i="3"/>
  <c r="L176" i="3"/>
  <c r="L176" i="9"/>
  <c r="L176" i="10"/>
  <c r="L59" i="10"/>
  <c r="L59" i="9"/>
  <c r="L59" i="3"/>
  <c r="L64" i="9"/>
  <c r="L64" i="3"/>
  <c r="L64" i="10"/>
  <c r="L33" i="9"/>
  <c r="L33" i="10"/>
  <c r="I178" i="9"/>
  <c r="L80" i="9"/>
  <c r="L80" i="3"/>
  <c r="L80" i="10"/>
  <c r="K156" i="9"/>
  <c r="I178" i="3"/>
  <c r="L87" i="9"/>
  <c r="L87" i="3"/>
  <c r="L87" i="10"/>
  <c r="L151" i="3"/>
  <c r="L151" i="9"/>
  <c r="L151" i="10"/>
  <c r="L60" i="9"/>
  <c r="L60" i="10"/>
  <c r="L60" i="3"/>
  <c r="L148" i="10"/>
  <c r="L148" i="3"/>
  <c r="L148" i="9"/>
  <c r="L168" i="10"/>
  <c r="L168" i="3"/>
  <c r="L168" i="9"/>
  <c r="I19" i="10"/>
  <c r="I31" i="10" s="1"/>
  <c r="I230" i="2"/>
  <c r="C1" i="2" s="1"/>
  <c r="P12" i="16" s="1"/>
  <c r="K19" i="10"/>
  <c r="K31" i="10" s="1"/>
  <c r="L36" i="3"/>
  <c r="L36" i="10"/>
  <c r="L36" i="9"/>
  <c r="L16" i="9"/>
  <c r="L16" i="10"/>
  <c r="L16" i="3"/>
  <c r="I43" i="3"/>
  <c r="I43" i="9"/>
  <c r="L42" i="10"/>
  <c r="L42" i="9"/>
  <c r="L42" i="3"/>
  <c r="L13" i="10"/>
  <c r="L13" i="9"/>
  <c r="L13" i="3"/>
  <c r="L58" i="10"/>
  <c r="L58" i="3"/>
  <c r="L58" i="9"/>
  <c r="L41" i="10"/>
  <c r="L41" i="3"/>
  <c r="L41" i="9"/>
  <c r="I19" i="3"/>
  <c r="I31" i="3" s="1"/>
  <c r="L17" i="9"/>
  <c r="L17" i="10"/>
  <c r="L17" i="3"/>
  <c r="L39" i="3"/>
  <c r="L39" i="10"/>
  <c r="L39" i="9"/>
  <c r="L32" i="3"/>
  <c r="L32" i="10"/>
  <c r="L32" i="9"/>
  <c r="K19" i="3"/>
  <c r="K31" i="3" s="1"/>
  <c r="L56" i="10"/>
  <c r="L56" i="9"/>
  <c r="L56" i="3"/>
  <c r="K43" i="9"/>
  <c r="L12" i="3"/>
  <c r="L12" i="10"/>
  <c r="L12" i="9"/>
  <c r="I43" i="10"/>
  <c r="L310" i="10" l="1"/>
  <c r="L288" i="3"/>
  <c r="L244" i="10"/>
  <c r="L53" i="20"/>
  <c r="L288" i="9"/>
  <c r="L53" i="24"/>
  <c r="L54" i="24" s="1"/>
  <c r="L288" i="10"/>
  <c r="L25" i="20"/>
  <c r="K54" i="20"/>
  <c r="K44" i="10"/>
  <c r="K55" i="10" s="1"/>
  <c r="K68" i="10" s="1"/>
  <c r="K78" i="10" s="1"/>
  <c r="K90" i="10" s="1"/>
  <c r="K101" i="10" s="1"/>
  <c r="K112" i="10" s="1"/>
  <c r="K123" i="10" s="1"/>
  <c r="K135" i="10" s="1"/>
  <c r="K145" i="10" s="1"/>
  <c r="K157" i="10" s="1"/>
  <c r="K167" i="10" s="1"/>
  <c r="K179" i="10" s="1"/>
  <c r="K189" i="10" s="1"/>
  <c r="K201" i="10" s="1"/>
  <c r="K211" i="10" s="1"/>
  <c r="K223" i="10" s="1"/>
  <c r="K233" i="10" s="1"/>
  <c r="K245" i="10" s="1"/>
  <c r="K255" i="10" s="1"/>
  <c r="K267" i="10" s="1"/>
  <c r="K277" i="10" s="1"/>
  <c r="K289" i="10" s="1"/>
  <c r="K299" i="10" s="1"/>
  <c r="K311" i="10" s="1"/>
  <c r="K321" i="10" s="1"/>
  <c r="K333" i="10" s="1"/>
  <c r="K343" i="10" s="1"/>
  <c r="K355" i="10" s="1"/>
  <c r="K365" i="10" s="1"/>
  <c r="K377" i="10" s="1"/>
  <c r="K387" i="10" s="1"/>
  <c r="K399" i="10" s="1"/>
  <c r="K409" i="10" s="1"/>
  <c r="K421" i="10" s="1"/>
  <c r="K431" i="10" s="1"/>
  <c r="K443" i="10" s="1"/>
  <c r="K453" i="10" s="1"/>
  <c r="K465" i="10" s="1"/>
  <c r="K475" i="10" s="1"/>
  <c r="K487" i="10" s="1"/>
  <c r="L244" i="3"/>
  <c r="L266" i="3"/>
  <c r="L222" i="10"/>
  <c r="L111" i="9"/>
  <c r="L266" i="10"/>
  <c r="L222" i="9"/>
  <c r="L266" i="9"/>
  <c r="L222" i="3"/>
  <c r="L244" i="9"/>
  <c r="L156" i="3"/>
  <c r="L200" i="10"/>
  <c r="L178" i="3"/>
  <c r="K44" i="9"/>
  <c r="K55" i="9" s="1"/>
  <c r="K68" i="9" s="1"/>
  <c r="K78" i="9" s="1"/>
  <c r="K90" i="9" s="1"/>
  <c r="K101" i="9" s="1"/>
  <c r="K112" i="9" s="1"/>
  <c r="K123" i="9" s="1"/>
  <c r="K135" i="9" s="1"/>
  <c r="K145" i="9" s="1"/>
  <c r="K157" i="9" s="1"/>
  <c r="K167" i="9" s="1"/>
  <c r="K179" i="9" s="1"/>
  <c r="K189" i="9" s="1"/>
  <c r="K201" i="9" s="1"/>
  <c r="K211" i="9" s="1"/>
  <c r="K223" i="9" s="1"/>
  <c r="K233" i="9" s="1"/>
  <c r="K245" i="9" s="1"/>
  <c r="K255" i="9" s="1"/>
  <c r="K267" i="9" s="1"/>
  <c r="K277" i="9" s="1"/>
  <c r="K289" i="9" s="1"/>
  <c r="K299" i="9" s="1"/>
  <c r="K311" i="9" s="1"/>
  <c r="K321" i="9" s="1"/>
  <c r="K333" i="9" s="1"/>
  <c r="K343" i="9" s="1"/>
  <c r="K355" i="9" s="1"/>
  <c r="K365" i="9" s="1"/>
  <c r="K377" i="9" s="1"/>
  <c r="K387" i="9" s="1"/>
  <c r="K399" i="9" s="1"/>
  <c r="K409" i="9" s="1"/>
  <c r="K421" i="9" s="1"/>
  <c r="K431" i="9" s="1"/>
  <c r="K443" i="9" s="1"/>
  <c r="K453" i="9" s="1"/>
  <c r="K465" i="9" s="1"/>
  <c r="K475" i="9" s="1"/>
  <c r="K487" i="9" s="1"/>
  <c r="L156" i="9"/>
  <c r="L156" i="10"/>
  <c r="L111" i="10"/>
  <c r="L43" i="3"/>
  <c r="I44" i="10"/>
  <c r="I55" i="10" s="1"/>
  <c r="I68" i="10" s="1"/>
  <c r="I78" i="10" s="1"/>
  <c r="I90" i="10" s="1"/>
  <c r="I101" i="10" s="1"/>
  <c r="I112" i="10" s="1"/>
  <c r="I123" i="10" s="1"/>
  <c r="I135" i="10" s="1"/>
  <c r="I145" i="10" s="1"/>
  <c r="I157" i="10" s="1"/>
  <c r="I167" i="10" s="1"/>
  <c r="I179" i="10" s="1"/>
  <c r="I189" i="10" s="1"/>
  <c r="I201" i="10" s="1"/>
  <c r="I211" i="10" s="1"/>
  <c r="I223" i="10" s="1"/>
  <c r="I233" i="10" s="1"/>
  <c r="I245" i="10" s="1"/>
  <c r="I255" i="10" s="1"/>
  <c r="I267" i="10" s="1"/>
  <c r="I277" i="10" s="1"/>
  <c r="I289" i="10" s="1"/>
  <c r="I299" i="10" s="1"/>
  <c r="I311" i="10" s="1"/>
  <c r="I321" i="10" s="1"/>
  <c r="I333" i="10" s="1"/>
  <c r="I343" i="10" s="1"/>
  <c r="I355" i="10" s="1"/>
  <c r="I365" i="10" s="1"/>
  <c r="I377" i="10" s="1"/>
  <c r="I387" i="10" s="1"/>
  <c r="I399" i="10" s="1"/>
  <c r="I409" i="10" s="1"/>
  <c r="I421" i="10" s="1"/>
  <c r="I431" i="10" s="1"/>
  <c r="I443" i="10" s="1"/>
  <c r="I453" i="10" s="1"/>
  <c r="I465" i="10" s="1"/>
  <c r="I475" i="10" s="1"/>
  <c r="I487" i="10" s="1"/>
  <c r="I44" i="3"/>
  <c r="I55" i="3" s="1"/>
  <c r="I68" i="3" s="1"/>
  <c r="I78" i="3" s="1"/>
  <c r="I90" i="3" s="1"/>
  <c r="I101" i="3" s="1"/>
  <c r="I112" i="3" s="1"/>
  <c r="I123" i="3" s="1"/>
  <c r="I135" i="3" s="1"/>
  <c r="I145" i="3" s="1"/>
  <c r="I157" i="3" s="1"/>
  <c r="I167" i="3" s="1"/>
  <c r="I179" i="3" s="1"/>
  <c r="I189" i="3" s="1"/>
  <c r="I201" i="3" s="1"/>
  <c r="I211" i="3" s="1"/>
  <c r="I223" i="3" s="1"/>
  <c r="I233" i="3" s="1"/>
  <c r="I245" i="3" s="1"/>
  <c r="I255" i="3" s="1"/>
  <c r="I267" i="3" s="1"/>
  <c r="I277" i="3" s="1"/>
  <c r="I289" i="3" s="1"/>
  <c r="I299" i="3" s="1"/>
  <c r="I311" i="3" s="1"/>
  <c r="I321" i="3" s="1"/>
  <c r="I333" i="3" s="1"/>
  <c r="I343" i="3" s="1"/>
  <c r="I355" i="3" s="1"/>
  <c r="I365" i="3" s="1"/>
  <c r="I377" i="3" s="1"/>
  <c r="I387" i="3" s="1"/>
  <c r="I399" i="3" s="1"/>
  <c r="I409" i="3" s="1"/>
  <c r="I421" i="3" s="1"/>
  <c r="I431" i="3" s="1"/>
  <c r="I443" i="3" s="1"/>
  <c r="I453" i="3" s="1"/>
  <c r="I465" i="3" s="1"/>
  <c r="I475" i="3" s="1"/>
  <c r="I487" i="3" s="1"/>
  <c r="L111" i="3"/>
  <c r="L67" i="3"/>
  <c r="L89" i="9"/>
  <c r="L67" i="9"/>
  <c r="L89" i="10"/>
  <c r="K44" i="3"/>
  <c r="K55" i="3" s="1"/>
  <c r="K68" i="3" s="1"/>
  <c r="K78" i="3" s="1"/>
  <c r="K90" i="3" s="1"/>
  <c r="K101" i="3" s="1"/>
  <c r="K112" i="3" s="1"/>
  <c r="K123" i="3" s="1"/>
  <c r="K135" i="3" s="1"/>
  <c r="K145" i="3" s="1"/>
  <c r="K157" i="3" s="1"/>
  <c r="K167" i="3" s="1"/>
  <c r="K179" i="3" s="1"/>
  <c r="K189" i="3" s="1"/>
  <c r="K201" i="3" s="1"/>
  <c r="K211" i="3" s="1"/>
  <c r="K223" i="3" s="1"/>
  <c r="K233" i="3" s="1"/>
  <c r="K245" i="3" s="1"/>
  <c r="K255" i="3" s="1"/>
  <c r="K267" i="3" s="1"/>
  <c r="K277" i="3" s="1"/>
  <c r="K289" i="3" s="1"/>
  <c r="K299" i="3" s="1"/>
  <c r="K311" i="3" s="1"/>
  <c r="K321" i="3" s="1"/>
  <c r="K333" i="3" s="1"/>
  <c r="K343" i="3" s="1"/>
  <c r="K355" i="3" s="1"/>
  <c r="K365" i="3" s="1"/>
  <c r="K377" i="3" s="1"/>
  <c r="K387" i="3" s="1"/>
  <c r="K399" i="3" s="1"/>
  <c r="K409" i="3" s="1"/>
  <c r="K421" i="3" s="1"/>
  <c r="K431" i="3" s="1"/>
  <c r="K443" i="3" s="1"/>
  <c r="K453" i="3" s="1"/>
  <c r="K465" i="3" s="1"/>
  <c r="K475" i="3" s="1"/>
  <c r="K487" i="3" s="1"/>
  <c r="I44" i="9"/>
  <c r="I55" i="9" s="1"/>
  <c r="I68" i="9" s="1"/>
  <c r="I78" i="9" s="1"/>
  <c r="I90" i="9" s="1"/>
  <c r="I101" i="9" s="1"/>
  <c r="I112" i="9" s="1"/>
  <c r="I123" i="9" s="1"/>
  <c r="I135" i="9" s="1"/>
  <c r="I145" i="9" s="1"/>
  <c r="I157" i="9" s="1"/>
  <c r="I167" i="9" s="1"/>
  <c r="I179" i="9" s="1"/>
  <c r="I189" i="9" s="1"/>
  <c r="I201" i="9" s="1"/>
  <c r="I211" i="9" s="1"/>
  <c r="I223" i="9" s="1"/>
  <c r="I233" i="9" s="1"/>
  <c r="I245" i="9" s="1"/>
  <c r="I255" i="9" s="1"/>
  <c r="I267" i="9" s="1"/>
  <c r="I277" i="9" s="1"/>
  <c r="I289" i="9" s="1"/>
  <c r="I299" i="9" s="1"/>
  <c r="I311" i="9" s="1"/>
  <c r="I321" i="9" s="1"/>
  <c r="I333" i="9" s="1"/>
  <c r="I343" i="9" s="1"/>
  <c r="I355" i="9" s="1"/>
  <c r="I365" i="9" s="1"/>
  <c r="I377" i="9" s="1"/>
  <c r="I387" i="9" s="1"/>
  <c r="I399" i="9" s="1"/>
  <c r="I409" i="9" s="1"/>
  <c r="I421" i="9" s="1"/>
  <c r="I431" i="9" s="1"/>
  <c r="I443" i="9" s="1"/>
  <c r="I453" i="9" s="1"/>
  <c r="I465" i="9" s="1"/>
  <c r="I475" i="9" s="1"/>
  <c r="I487" i="9" s="1"/>
  <c r="L178" i="9"/>
  <c r="L200" i="3"/>
  <c r="L178" i="10"/>
  <c r="L200" i="9"/>
  <c r="L67" i="10"/>
  <c r="L89" i="3"/>
  <c r="L134" i="9"/>
  <c r="L134" i="3"/>
  <c r="L134" i="10"/>
  <c r="I10" i="4"/>
  <c r="L19" i="3"/>
  <c r="L31" i="3" s="1"/>
  <c r="L19" i="9"/>
  <c r="L31" i="9" s="1"/>
  <c r="L43" i="9"/>
  <c r="L19" i="10"/>
  <c r="L31" i="10" s="1"/>
  <c r="L43" i="10"/>
  <c r="G30" i="16"/>
  <c r="P14" i="16"/>
  <c r="G27" i="16" s="1"/>
  <c r="P15" i="16"/>
  <c r="R15" i="16" s="1"/>
  <c r="L38" i="20" l="1"/>
  <c r="L54" i="20" s="1"/>
  <c r="C9" i="21" s="1"/>
  <c r="E15" i="21"/>
  <c r="E23" i="21" s="1"/>
  <c r="E24" i="21" s="1"/>
  <c r="L44" i="3"/>
  <c r="L55" i="3" s="1"/>
  <c r="L68" i="3" s="1"/>
  <c r="L78" i="3" s="1"/>
  <c r="L90" i="3" s="1"/>
  <c r="L101" i="3" s="1"/>
  <c r="L112" i="3" s="1"/>
  <c r="L123" i="3" s="1"/>
  <c r="L135" i="3" s="1"/>
  <c r="L145" i="3" s="1"/>
  <c r="L157" i="3" s="1"/>
  <c r="L167" i="3" s="1"/>
  <c r="L179" i="3" s="1"/>
  <c r="L189" i="3" s="1"/>
  <c r="L201" i="3" s="1"/>
  <c r="L211" i="3" s="1"/>
  <c r="L223" i="3" s="1"/>
  <c r="L233" i="3" s="1"/>
  <c r="L245" i="3" s="1"/>
  <c r="L255" i="3" s="1"/>
  <c r="L267" i="3" s="1"/>
  <c r="L277" i="3" s="1"/>
  <c r="L289" i="3" s="1"/>
  <c r="L299" i="3" s="1"/>
  <c r="L311" i="3" s="1"/>
  <c r="L321" i="3" s="1"/>
  <c r="L333" i="3" s="1"/>
  <c r="L343" i="3" s="1"/>
  <c r="L355" i="3" s="1"/>
  <c r="L365" i="3" s="1"/>
  <c r="L377" i="3" s="1"/>
  <c r="L387" i="3" s="1"/>
  <c r="L399" i="3" s="1"/>
  <c r="L409" i="3" s="1"/>
  <c r="L421" i="3" s="1"/>
  <c r="L431" i="3" s="1"/>
  <c r="L443" i="3" s="1"/>
  <c r="L453" i="3" s="1"/>
  <c r="L465" i="3" s="1"/>
  <c r="L475" i="3" s="1"/>
  <c r="L487" i="3" s="1"/>
  <c r="F1" i="13" s="1"/>
  <c r="L44" i="10"/>
  <c r="L55" i="10" s="1"/>
  <c r="L68" i="10" s="1"/>
  <c r="L78" i="10" s="1"/>
  <c r="L90" i="10" s="1"/>
  <c r="L101" i="10" s="1"/>
  <c r="L112" i="10" s="1"/>
  <c r="L123" i="10" s="1"/>
  <c r="L135" i="10" s="1"/>
  <c r="L145" i="10" s="1"/>
  <c r="L157" i="10" s="1"/>
  <c r="L167" i="10" s="1"/>
  <c r="L179" i="10" s="1"/>
  <c r="L189" i="10" s="1"/>
  <c r="L201" i="10" s="1"/>
  <c r="L211" i="10" s="1"/>
  <c r="L223" i="10" s="1"/>
  <c r="L233" i="10" s="1"/>
  <c r="L245" i="10" s="1"/>
  <c r="L255" i="10" s="1"/>
  <c r="L267" i="10" s="1"/>
  <c r="L277" i="10" s="1"/>
  <c r="L289" i="10" s="1"/>
  <c r="L299" i="10" s="1"/>
  <c r="L311" i="10" s="1"/>
  <c r="L321" i="10" s="1"/>
  <c r="L333" i="10" s="1"/>
  <c r="L343" i="10" s="1"/>
  <c r="L355" i="10" s="1"/>
  <c r="L365" i="10" s="1"/>
  <c r="L377" i="10" s="1"/>
  <c r="L387" i="10" s="1"/>
  <c r="L399" i="10" s="1"/>
  <c r="L409" i="10" s="1"/>
  <c r="L421" i="10" s="1"/>
  <c r="L431" i="10" s="1"/>
  <c r="L443" i="10" s="1"/>
  <c r="L453" i="10" s="1"/>
  <c r="L465" i="10" s="1"/>
  <c r="L475" i="10" s="1"/>
  <c r="L487" i="10" s="1"/>
  <c r="L44" i="9"/>
  <c r="L55" i="9" s="1"/>
  <c r="L68" i="9" s="1"/>
  <c r="L78" i="9" s="1"/>
  <c r="L90" i="9" s="1"/>
  <c r="L101" i="9" s="1"/>
  <c r="L112" i="9" s="1"/>
  <c r="L123" i="9" s="1"/>
  <c r="L135" i="9" s="1"/>
  <c r="L145" i="9" s="1"/>
  <c r="L157" i="9" s="1"/>
  <c r="L167" i="9" s="1"/>
  <c r="L179" i="9" s="1"/>
  <c r="L189" i="9" s="1"/>
  <c r="L201" i="9" s="1"/>
  <c r="L211" i="9" s="1"/>
  <c r="L223" i="9" s="1"/>
  <c r="L233" i="9" s="1"/>
  <c r="L245" i="9" s="1"/>
  <c r="L255" i="9" s="1"/>
  <c r="L267" i="9" s="1"/>
  <c r="L277" i="9" s="1"/>
  <c r="L289" i="9" s="1"/>
  <c r="L299" i="9" s="1"/>
  <c r="L311" i="9" s="1"/>
  <c r="L321" i="9" s="1"/>
  <c r="L333" i="9" s="1"/>
  <c r="L343" i="9" s="1"/>
  <c r="L355" i="9" s="1"/>
  <c r="L365" i="9" s="1"/>
  <c r="L377" i="9" s="1"/>
  <c r="L387" i="9" s="1"/>
  <c r="L399" i="9" s="1"/>
  <c r="L409" i="9" s="1"/>
  <c r="L421" i="9" s="1"/>
  <c r="L431" i="9" s="1"/>
  <c r="L443" i="9" s="1"/>
  <c r="L453" i="9" s="1"/>
  <c r="L465" i="9" s="1"/>
  <c r="L475" i="9" s="1"/>
  <c r="L487" i="9" s="1"/>
  <c r="G28" i="16"/>
  <c r="H22" i="16"/>
  <c r="I27" i="16"/>
  <c r="P16" i="16"/>
  <c r="C3" i="19" l="1"/>
  <c r="F3" i="19" s="1"/>
  <c r="C5" i="19"/>
  <c r="F5" i="19" s="1"/>
  <c r="H12" i="5"/>
  <c r="B18" i="1"/>
  <c r="F10" i="13"/>
  <c r="F2" i="13"/>
  <c r="K9" i="12"/>
  <c r="F18" i="13"/>
  <c r="H24" i="16"/>
  <c r="C27" i="16"/>
  <c r="A27" i="16"/>
  <c r="R16" i="16"/>
  <c r="E28" i="16"/>
  <c r="H23" i="16"/>
  <c r="I5" i="5" l="1"/>
  <c r="J5" i="4"/>
  <c r="H25" i="16"/>
  <c r="E27" i="16"/>
  <c r="P23" i="16" s="1"/>
  <c r="P24" i="16" s="1"/>
  <c r="G31" i="16" s="1"/>
  <c r="L9" i="12" s="1"/>
  <c r="F22" i="13"/>
  <c r="F19" i="13"/>
  <c r="F20" i="13"/>
  <c r="F21" i="13"/>
  <c r="F4" i="13"/>
  <c r="F5" i="13"/>
  <c r="F6" i="13"/>
  <c r="F3" i="13"/>
  <c r="F11" i="13"/>
  <c r="F14" i="13"/>
  <c r="F13" i="13"/>
  <c r="F12" i="13"/>
  <c r="C2" i="2" l="1"/>
  <c r="M9" i="12"/>
  <c r="M17" i="12" s="1"/>
  <c r="M18" i="12" s="1"/>
  <c r="F7" i="13"/>
  <c r="F15" i="13"/>
  <c r="F23" i="13"/>
  <c r="C3" i="2" l="1"/>
  <c r="A18" i="12"/>
  <c r="J10" i="4"/>
  <c r="K10" i="4" s="1"/>
  <c r="K18" i="4" s="1"/>
  <c r="H1" i="2"/>
  <c r="H2" i="2" s="1"/>
  <c r="F3" i="2" l="1"/>
  <c r="A19" i="4" s="1"/>
  <c r="K19" i="4"/>
  <c r="H11" i="5" s="1"/>
  <c r="H20" i="5" s="1"/>
  <c r="B21" i="5" s="1"/>
</calcChain>
</file>

<file path=xl/comments1.xml><?xml version="1.0" encoding="utf-8"?>
<comments xmlns="http://schemas.openxmlformats.org/spreadsheetml/2006/main">
  <authors>
    <author>Plan01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Plan01: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Plan01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Plan01: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<sst xmlns="http://schemas.openxmlformats.org/spreadsheetml/2006/main" count="2932" uniqueCount="382">
  <si>
    <t>สถานที่ก่อสร้าง</t>
  </si>
  <si>
    <t>ประมาณราคาโดย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</si>
  <si>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</si>
  <si>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</si>
  <si>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</si>
  <si>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</si>
  <si>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</si>
  <si>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</si>
  <si>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รวมค่าวัสดุ  และค่าแรงงาน</t>
  </si>
  <si>
    <t>หมายเหตุ</t>
  </si>
  <si>
    <t>ราคาต่อหน่วย</t>
  </si>
  <si>
    <t>จำนวนเงิน</t>
  </si>
  <si>
    <t>กรอกรายการ ที่เกี่ยวข้อง</t>
  </si>
  <si>
    <t>สถานที่ก่อสร้าง (ชื่อโรงเรียน)</t>
  </si>
  <si>
    <t>ที่ตั้ง ตำบล</t>
  </si>
  <si>
    <t>ที่ตั้ง อำเภอ</t>
  </si>
  <si>
    <t>ที่ตั้ง จังหวัด</t>
  </si>
  <si>
    <t>สพป./ สพม.</t>
  </si>
  <si>
    <t>ประมาณราคาโดย (ชื่อ)</t>
  </si>
  <si>
    <t>เจ้าหน้าที่ นักวิเคราะห์นโยบายและแผน (ชื่อ)</t>
  </si>
  <si>
    <t>ผู้อำนวยการกลุ่มนโยบายและแผน (ชื่อ)</t>
  </si>
  <si>
    <t>รายชื่อ ผู้เกี่ยวข้อง</t>
  </si>
  <si>
    <t>วันเดือนปี ที่ ประมาณการราคา</t>
  </si>
  <si>
    <t>รายการปริมาณและราคา</t>
  </si>
  <si>
    <t>รวมค่าวัสดุ และ ค่าแรงงาน</t>
  </si>
  <si>
    <t>แบบ ปร.4</t>
  </si>
  <si>
    <t>สพป. / สพม.</t>
  </si>
  <si>
    <t>ประมาณการเมื่อวันที่</t>
  </si>
  <si>
    <t>ลงชื่อ</t>
  </si>
  <si>
    <t>........................................................</t>
  </si>
  <si>
    <t>ผู้ประมาณราคา</t>
  </si>
  <si>
    <t>(</t>
  </si>
  <si>
    <t>)</t>
  </si>
  <si>
    <t>........................................................ รับรองถูกต้อง</t>
  </si>
  <si>
    <t>แผ่นที่ 1</t>
  </si>
  <si>
    <t>แผ่นที่ 2</t>
  </si>
  <si>
    <t>แผ่นที่ 3</t>
  </si>
  <si>
    <t>แผ่นที่ 6</t>
  </si>
  <si>
    <t>แผ่นที่ 4</t>
  </si>
  <si>
    <t>Factor F</t>
  </si>
  <si>
    <t>รวมยอดทั้งหมด</t>
  </si>
  <si>
    <t>รวมแผ่นที่ 1</t>
  </si>
  <si>
    <t>ยกมาจากแผ่นที่ 1</t>
  </si>
  <si>
    <t>รวมแผ่นที่ 2</t>
  </si>
  <si>
    <t>รวมแผ่นที่ 1 กับ แผ่นที่ 2</t>
  </si>
  <si>
    <t>ยกมาจากแผ่นที่ 2</t>
  </si>
  <si>
    <t xml:space="preserve">รวมแผ่นที่ 3 </t>
  </si>
  <si>
    <t>รวมแผ่นที่ 2 กับ  แผ่นที่ 3</t>
  </si>
  <si>
    <t>ยกมาจากแผ่นที่ 3</t>
  </si>
  <si>
    <t>รวมแผ่นที่ 4</t>
  </si>
  <si>
    <t>รวมแผ่นที่ 3 กับ แผ่นที่ 4</t>
  </si>
  <si>
    <t>ยกมาจากแผ่นที่ 4</t>
  </si>
  <si>
    <t>รวมแผ่นที่ 5</t>
  </si>
  <si>
    <t>รวมแผ่นที่ 4 กับ แผ่นที่ 5</t>
  </si>
  <si>
    <t>ยกมาจากแผ่นที่ 5</t>
  </si>
  <si>
    <t>รวมแผ่นที่ 6</t>
  </si>
  <si>
    <t>รวมแผ่นที่ 5 กับ แผ่นที่ 6</t>
  </si>
  <si>
    <t>ลำปาง</t>
  </si>
  <si>
    <t>นายธีรศักดิ์  สืบสุติน</t>
  </si>
  <si>
    <t>แผ่น</t>
  </si>
  <si>
    <t>แบบ ปร.5</t>
  </si>
  <si>
    <t>£</t>
  </si>
  <si>
    <t>งานก่อสร้าง</t>
  </si>
  <si>
    <t>อำเภอ/เขต</t>
  </si>
  <si>
    <t>หน่วยงาน</t>
  </si>
  <si>
    <t>แบบ ปร.4 ที่แนบ</t>
  </si>
  <si>
    <t>ประมาณราคาเมื่อวันที่</t>
  </si>
  <si>
    <t xml:space="preserve"> </t>
  </si>
  <si>
    <t>ค่างานต้นทุน</t>
  </si>
  <si>
    <t>Factor  F</t>
  </si>
  <si>
    <t>ค่าก่อสร้าง</t>
  </si>
  <si>
    <t>หน่วย : บาท</t>
  </si>
  <si>
    <t xml:space="preserve">ส่วนค่างานต้นทุน </t>
  </si>
  <si>
    <t xml:space="preserve">  รวมค่าก่อสร้าง</t>
  </si>
  <si>
    <t>ยอดสุทธิ</t>
  </si>
  <si>
    <t>**</t>
  </si>
  <si>
    <t>...............................................................................................</t>
  </si>
  <si>
    <t>รับรองความถูกต้อง</t>
  </si>
  <si>
    <t>ตรวจสอบความถูกต้อง</t>
  </si>
  <si>
    <t>สพป.</t>
  </si>
  <si>
    <t>แบบ ปร. 6</t>
  </si>
  <si>
    <t>แบบ ปร.4 ปร.5 ปร.6  และ Factor F ทั้งหมด</t>
  </si>
  <si>
    <t>สรุป</t>
  </si>
  <si>
    <t xml:space="preserve">รวมค่าก่อสร้างเป็นเงินทั้งสิ้น   </t>
  </si>
  <si>
    <t>แผ่นที่ 5</t>
  </si>
  <si>
    <t xml:space="preserve">     ออกแบบโดย นายธีรศักดิ์ สืบสุติน</t>
  </si>
  <si>
    <t xml:space="preserve">     ผอ.กลุ่มนโยบายและแผน สพป.ลำปาง เขต 3</t>
  </si>
  <si>
    <t xml:space="preserve">    โดยให้ กรอก รายการวัสดุ จำนวนหน่วย ราคาต่อหน่วย</t>
  </si>
  <si>
    <t xml:space="preserve">    จัดสรรหรือไม่ ถ้าไม่ครอบต้องกรอกให้ครบหรือเกินวงเงินเล็กน้อย</t>
  </si>
  <si>
    <t>หมายเหตุ.</t>
  </si>
  <si>
    <t xml:space="preserve">     ให้พอดีหน้า ตามเครื่องพิมพ์</t>
  </si>
  <si>
    <t>2. ไม่ควรลบแก้ไข ข้อมูล หรือสูตร ในช่อง สีแดง หรือสีอื่นที่ไม่ได้เขียนว่าให้กรรอก</t>
  </si>
  <si>
    <t xml:space="preserve">หาก มีข้อสงสัย โปรดติดต่อ </t>
  </si>
  <si>
    <t xml:space="preserve">              กลุ่มนโยบายและแผน สพป.ลำปาง เขต 3 โทร 054 271214 ต่อ 1800 ถึง 1803</t>
  </si>
  <si>
    <t>ผอ.รร. หรือ ผอ.กลุ่มฯ (ชื่อ)</t>
  </si>
  <si>
    <t>ตำแหน่ง</t>
  </si>
  <si>
    <t xml:space="preserve">มีปร.4 จำนวน แผ่น </t>
  </si>
  <si>
    <t>แผ่นที่ 7</t>
  </si>
  <si>
    <t>ยกมาจากแผ่นที่ 6</t>
  </si>
  <si>
    <t>รวมแผ่นที่ 7</t>
  </si>
  <si>
    <t>รวมแผ่นที่ 6 กับ แผ่นที่ 7</t>
  </si>
  <si>
    <t xml:space="preserve">งานปรับปรุง/ ซ่อมแซม </t>
  </si>
  <si>
    <t>ขื่ออาคาร</t>
  </si>
  <si>
    <t xml:space="preserve">    ใช้งาน อย่างอื่นได้เช่น ทำใบ สรุปราคากลาง ทำใบประกาศต่างๆ  เป็นต้น</t>
  </si>
  <si>
    <t>ยอดที่ได้รับรายละเอียดการกรอกรายการที่ใช้</t>
  </si>
  <si>
    <t>รวมค่างานรวมทุกแผ่น</t>
  </si>
  <si>
    <t>ลำปาง เขต  3</t>
  </si>
  <si>
    <t>แผ่นที่ 8</t>
  </si>
  <si>
    <t>ยกมาจากแผ่นที่ 7</t>
  </si>
  <si>
    <t>รวมแผ่นที่ 8</t>
  </si>
  <si>
    <t>รวมแผ่นที่ 7 กับ แผ่นที่ 8</t>
  </si>
  <si>
    <t>แผ่นที่ 9</t>
  </si>
  <si>
    <t>ยกมาจากแผ่นที่ 8</t>
  </si>
  <si>
    <t>รวมแผ่นที่ 9</t>
  </si>
  <si>
    <t>รวมแผ่นที่ 8 กับ แผ่นที่ 9</t>
  </si>
  <si>
    <t>แผ่นที่ 10</t>
  </si>
  <si>
    <t>ยกมาจากแผ่นที่ 9</t>
  </si>
  <si>
    <t>รวมแผ่นที่ 9 กับ แผ่นที่ 10</t>
  </si>
  <si>
    <t>รวมแผ่นที่ 10</t>
  </si>
  <si>
    <t>แผ่นที่ 11</t>
  </si>
  <si>
    <t>ยกมาจากแผ่นที่ 10</t>
  </si>
  <si>
    <t>รวมแผ่นที่ 11</t>
  </si>
  <si>
    <t>รวมแผ่นที่ 10 กับ แผ่นที่ 11</t>
  </si>
  <si>
    <t>แผ่นที่ 12</t>
  </si>
  <si>
    <t>ยกมาจากแผ่นที่ 11</t>
  </si>
  <si>
    <t>รวมแผ่นที่ 12</t>
  </si>
  <si>
    <t>รวมแผ่นที่ 11 กับ แผ่นที่ 12</t>
  </si>
  <si>
    <t>แผ่นที่ 13</t>
  </si>
  <si>
    <t>ยกมาจากแผ่นที่ 12</t>
  </si>
  <si>
    <t>รวมแผ่นที่ 13</t>
  </si>
  <si>
    <t>รวมแผ่นที่ 12 กับ แผ่นที่ 13</t>
  </si>
  <si>
    <t>แผ่นที่ 14</t>
  </si>
  <si>
    <t>ยกมาจากแผ่นที่ 13</t>
  </si>
  <si>
    <t>รวมแผ่นที่ 14</t>
  </si>
  <si>
    <t>รวมแผ่นที่ 13 กับ แผ่นที่ 14</t>
  </si>
  <si>
    <t>แผ่นที่ 15</t>
  </si>
  <si>
    <t>ยกมาจากแผ่นที่ 14</t>
  </si>
  <si>
    <t>รวมแผ่นที่ 15</t>
  </si>
  <si>
    <t>รวมแผ่นที่ 14 กับ แผ่นที่ 15</t>
  </si>
  <si>
    <t>แผ่นที่ 16</t>
  </si>
  <si>
    <t>ยกมาจากแผ่นที่ 16</t>
  </si>
  <si>
    <t>รวมแผ่นที่ 17</t>
  </si>
  <si>
    <t>ยกมาจากแผ่นที่ 15</t>
  </si>
  <si>
    <t>รวมแผ่นที่ 16</t>
  </si>
  <si>
    <t>รวมแผ่นที่ 15 กับ แผ่นที่ 16</t>
  </si>
  <si>
    <t>แผ่นที่ 17</t>
  </si>
  <si>
    <t>รวมแผ่นที่ 16 กับ แผ่นที่ 17</t>
  </si>
  <si>
    <t>แผ่นที่ 18</t>
  </si>
  <si>
    <t>ยกมาจากแผ่นที่ 17</t>
  </si>
  <si>
    <t>รวมแผ่นที่ 18</t>
  </si>
  <si>
    <t>รวมแผ่นที่ 17 กับ แผ่นที่ 18</t>
  </si>
  <si>
    <t>แผ่นที่ 19</t>
  </si>
  <si>
    <t>ยกมาจากแผ่นที่ 18</t>
  </si>
  <si>
    <t>รวมแผ่นที่ 19</t>
  </si>
  <si>
    <t>รวมแผ่นที่ 18 กับ แผ่นที่ 19</t>
  </si>
  <si>
    <t>แผ่นที่ 20</t>
  </si>
  <si>
    <t>ยกมาจากแผ่นที่ 19</t>
  </si>
  <si>
    <t>รวมแผ่นที่ 20</t>
  </si>
  <si>
    <t>รวมแผ่นที่ 19 กับ แผ่นที่ 20</t>
  </si>
  <si>
    <t>แผ่นที่ 21</t>
  </si>
  <si>
    <t>ยกมาจากแผ่นที่ 20</t>
  </si>
  <si>
    <t>รวมแผ่นที่ 21</t>
  </si>
  <si>
    <t>รวมแผ่นที่ 20 กับ แผ่นที่ 21</t>
  </si>
  <si>
    <t>แผ่นที่ 22</t>
  </si>
  <si>
    <t>ยกมาจากแผ่นที่ 21</t>
  </si>
  <si>
    <t>รวมแผ่นที่ 22</t>
  </si>
  <si>
    <t>รวมแผ่นที่ 21 กับ แผ่นที่ 20</t>
  </si>
  <si>
    <t>สรุปค่า</t>
  </si>
  <si>
    <t>การจัดทำ ปร.4 ปร.5 และ ปร.6 (สำหรับขอจัดตั้งงบที่ สพป.)</t>
  </si>
  <si>
    <t>สรุปค่าปรับปรุง/ซ่อมแซม</t>
  </si>
  <si>
    <t>แบบ ปร.5(ก)</t>
  </si>
  <si>
    <t>สถานที่</t>
  </si>
  <si>
    <t>จังหวัด</t>
  </si>
  <si>
    <t>กลุ่มออกแบบและก่อสร้าง สำนักอำนวยการ สำนักงานคณะกรรมการการศึกษาขั้นพื้นฐาน</t>
  </si>
  <si>
    <t>แบบ ปร.4(ก) ที่แนบ</t>
  </si>
  <si>
    <t>ค่าปรับปรุง/ซ่อมแซม</t>
  </si>
  <si>
    <t>เงื่อนไข</t>
  </si>
  <si>
    <t xml:space="preserve">   เงินล่วงหน้าจ่าย...................</t>
  </si>
  <si>
    <t xml:space="preserve">   เงินประกันผลงานหัก..........</t>
  </si>
  <si>
    <t xml:space="preserve">   ดอกเบี้ยเงินกู้........................</t>
  </si>
  <si>
    <t xml:space="preserve">   ค่าภาษีมูลค่าเพิ่ม.................</t>
  </si>
  <si>
    <t xml:space="preserve">  รวมค่าปรับปรุง/ซ่อมแซม</t>
  </si>
  <si>
    <r>
      <t>(</t>
    </r>
    <r>
      <rPr>
        <sz val="8"/>
        <rFont val="TH SarabunPSK"/>
        <family val="2"/>
      </rPr>
      <t>…………………………………………………………………………...………………..</t>
    </r>
    <r>
      <rPr>
        <sz val="14"/>
        <rFont val="TH SarabunPSK"/>
        <family val="2"/>
      </rPr>
      <t>)</t>
    </r>
  </si>
  <si>
    <t>สถาปนิก</t>
  </si>
  <si>
    <t>วิศวกรโยธา</t>
  </si>
  <si>
    <t>ผู้ตรวจ</t>
  </si>
  <si>
    <t xml:space="preserve"> หัวหน้าประมาณราคา</t>
  </si>
  <si>
    <t>หัวหน้างานช่าง</t>
  </si>
  <si>
    <t>(นายคำภา  หานะกูล)</t>
  </si>
  <si>
    <t>ผู้อำนวยการกลุ่มออกแบบและก่อสร้าง</t>
  </si>
  <si>
    <t>(นายวิสุทธิ์   สุวรรณเนตร)</t>
  </si>
  <si>
    <t>เห็นชอบ</t>
  </si>
  <si>
    <t>ผู้อำนวยการสำนักอำนวยการ</t>
  </si>
  <si>
    <t>ใส่จำนวนเงินที่ต้องการคิด Factor F ====&gt;</t>
  </si>
  <si>
    <t>0-24.99 ล้านบาท</t>
  </si>
  <si>
    <t>ค่างาน(ทุน)ล้านบาท</t>
  </si>
  <si>
    <t>ค่าวัสดุและค่าแรงงานต้นทุน</t>
  </si>
  <si>
    <t>A =</t>
  </si>
  <si>
    <t>บาท</t>
  </si>
  <si>
    <t>ค่างานตัวต่ำกว่าต้นทุน</t>
  </si>
  <si>
    <t>B =</t>
  </si>
  <si>
    <t xml:space="preserve">   A</t>
  </si>
  <si>
    <t>ค่างานตัวสูงกว่าต้นทุน</t>
  </si>
  <si>
    <t>C =</t>
  </si>
  <si>
    <t xml:space="preserve">   B</t>
  </si>
  <si>
    <t xml:space="preserve">D  </t>
  </si>
  <si>
    <t>Factor F ของค่างานตัวต่ำกว่าต้นทุน</t>
  </si>
  <si>
    <t>D =</t>
  </si>
  <si>
    <t xml:space="preserve">   C</t>
  </si>
  <si>
    <t xml:space="preserve">E  </t>
  </si>
  <si>
    <t>Factor F ของค่างานตัวสูงกว่าต้นทุน</t>
  </si>
  <si>
    <t>E =</t>
  </si>
  <si>
    <t xml:space="preserve">                                     Factor F</t>
  </si>
  <si>
    <t>Factor F =</t>
  </si>
  <si>
    <t>25-99.99 ล้านบาท</t>
  </si>
  <si>
    <t>100-500 ล้านบาท</t>
  </si>
  <si>
    <t>ฏฤ</t>
  </si>
  <si>
    <t>รายการปริมาณงานและราคา</t>
  </si>
  <si>
    <t>งานปรับปรุง/ซ่อมแซม</t>
  </si>
  <si>
    <t>การปรับปรุง/ซ่อมแซม..........</t>
  </si>
  <si>
    <t>โรงเรียน</t>
  </si>
  <si>
    <t>ทั่วประเทศ</t>
  </si>
  <si>
    <t>นาย</t>
  </si>
  <si>
    <t>รายการปรับปรุง/ซ่อมแซม</t>
  </si>
  <si>
    <t>รวมค่าวัสดุและค่าแรงงานทั้งหมด</t>
  </si>
  <si>
    <t xml:space="preserve">หมายเหตุ   </t>
  </si>
  <si>
    <t>ราคาที่กลุ่มออกแบบและก่อสร้าง จัดทำเป็นการประมาณราคาเบื้องต้นเท่านั้น</t>
  </si>
  <si>
    <t>ทั้งนี้ทางโรงเรียนจะต้องแต่งตั้งคณะกรรมการกำหนดราคากลางของทางราชการ อีกครั้งหนึ่ง ตามมติคณะรัฐมนตรี ลงวันที่ 13 มีนาคม พ.ศ. 2555</t>
  </si>
  <si>
    <t>ตัวอย่าง ประมาณการราคาค่าซ่อมแซมทั่วไป</t>
  </si>
  <si>
    <t>ตารางแสดงการคำนวณหาค่า FACTOR F งานอาคาร</t>
  </si>
  <si>
    <t>สพม./สพป.</t>
  </si>
  <si>
    <t>ค่างาน(ทุน)</t>
  </si>
  <si>
    <t>FACTOR F</t>
  </si>
  <si>
    <t>ล้านบาท</t>
  </si>
  <si>
    <t>เงินล่วงหน้าจ่าย ( ร้อยละ )</t>
  </si>
  <si>
    <t>&lt;0.5</t>
  </si>
  <si>
    <t>ค่าประกันผลงาน หัก  (ร้อยละ)</t>
  </si>
  <si>
    <t>ดอกเบี้ยเงินกู้ (ร้อยละ)</t>
  </si>
  <si>
    <t>a =</t>
  </si>
  <si>
    <t>ค่าภาษีมูลค่าเพิ่ม ( VAT )  (ร้อยละ)</t>
  </si>
  <si>
    <t>b =</t>
  </si>
  <si>
    <t xml:space="preserve">d = </t>
  </si>
  <si>
    <t>สูตรคำนวณหาค่า FACTOR  F</t>
  </si>
  <si>
    <t xml:space="preserve">c = </t>
  </si>
  <si>
    <t xml:space="preserve">e = </t>
  </si>
  <si>
    <r>
      <t xml:space="preserve">สูตรการหาค่า Factor F = D - </t>
    </r>
    <r>
      <rPr>
        <b/>
        <sz val="16"/>
        <color indexed="8"/>
        <rFont val="Symbol"/>
        <family val="1"/>
        <charset val="2"/>
      </rPr>
      <t/>
    </r>
  </si>
  <si>
    <t>{</t>
  </si>
  <si>
    <r>
      <t>[</t>
    </r>
    <r>
      <rPr>
        <sz val="16"/>
        <color indexed="8"/>
        <rFont val="TH SarabunPSK"/>
        <family val="2"/>
      </rPr>
      <t>( D - E ) x ( A - B )</t>
    </r>
    <r>
      <rPr>
        <sz val="22"/>
        <color indexed="8"/>
        <rFont val="TH SarabunPSK"/>
        <family val="2"/>
      </rPr>
      <t>]</t>
    </r>
  </si>
  <si>
    <t>}</t>
  </si>
  <si>
    <t>( C - B )</t>
  </si>
  <si>
    <t>เมื่อ</t>
  </si>
  <si>
    <t>A = ค่าวัสดุและแรงงานต้นทุน</t>
  </si>
  <si>
    <t xml:space="preserve"> =</t>
  </si>
  <si>
    <t>B = ค่างานตัวต่ำกว่าต้นทุน</t>
  </si>
  <si>
    <t>C = ค่างานตัวสูงกว่าต้นทุน</t>
  </si>
  <si>
    <t>D = Factor F ของค่างานตัวต่ำกว่าต้นทุน</t>
  </si>
  <si>
    <t>E = Factor F ของค่างานตัวสูงกว่าต้นทุน</t>
  </si>
  <si>
    <t>แทนค่า</t>
  </si>
  <si>
    <t xml:space="preserve"> -  (</t>
  </si>
  <si>
    <t xml:space="preserve"> -</t>
  </si>
  <si>
    <t>)   X   (</t>
  </si>
  <si>
    <t>สรุปค่าต้นทุนงาน</t>
  </si>
  <si>
    <t>ค่า FACTOR F เท่ากับ</t>
  </si>
  <si>
    <t>&gt;500</t>
  </si>
  <si>
    <t>1. กรณีค่างานอยู่ระหว่างช่วงของค่างานต้นทุนที่กำหนด ให้เทียบอัตราส่วนเพื่อหาค่า Factor F</t>
  </si>
  <si>
    <t>2. ถ้าเป็นงานเงินกู้ให้ใช้ Factor F ในช่อง " รวมในรูป Factor "</t>
  </si>
  <si>
    <r>
      <t>ลงชื่อ</t>
    </r>
    <r>
      <rPr>
        <sz val="8"/>
        <color indexed="8"/>
        <rFont val="TH SarabunPSK"/>
        <family val="2"/>
      </rPr>
      <t>.............................................................................................</t>
    </r>
    <r>
      <rPr>
        <sz val="14"/>
        <color indexed="8"/>
        <rFont val="TH SarabunPSK"/>
        <family val="2"/>
      </rPr>
      <t xml:space="preserve">ผู้ประมาณราคา   </t>
    </r>
  </si>
  <si>
    <t>จำนวนเลข 0 กี่หลัก ในการราคาใน ปร.5 และ ปร.6</t>
  </si>
  <si>
    <t>หลัก</t>
  </si>
  <si>
    <t>กลุ่มงาน/งาน</t>
  </si>
  <si>
    <t xml:space="preserve">ชื่อโครงการ/งานก่อสร้าง  </t>
  </si>
  <si>
    <t xml:space="preserve">สถานที่ก่อสร้าง  </t>
  </si>
  <si>
    <t>แบบเลขที่</t>
  </si>
  <si>
    <t xml:space="preserve">หน่วยงานเจ้าของโครงการ/งานก่อสร้าง   </t>
  </si>
  <si>
    <t xml:space="preserve"> ภาษีมูลค่าเพิ่ม</t>
  </si>
  <si>
    <t xml:space="preserve"> หมายเหตุ</t>
  </si>
  <si>
    <t xml:space="preserve"> แบบฟอร์มนี้ สามารถปรับปรุงและเปลี่ยนแปลงได้ตามความเหมาะสมและสอดคล้องกับโครงการ/งานก่อสร้าง</t>
  </si>
  <si>
    <t xml:space="preserve"> ที่คำนวณราคากลาง</t>
  </si>
  <si>
    <t>ประมาณราคา</t>
  </si>
  <si>
    <t>รายการครุภัณฑ์จัดซื้อหรือสั่งซื้อ</t>
  </si>
  <si>
    <t>งานครุภัณฑ์จัดซื้อหรือสั่งซื้อ</t>
  </si>
  <si>
    <t>ร้อยละ</t>
  </si>
  <si>
    <t>ภาษีมูลค่าเพิ่ม</t>
  </si>
  <si>
    <t>%</t>
  </si>
  <si>
    <t>สพป./สพม</t>
  </si>
  <si>
    <t>(ลงชื่อ)</t>
  </si>
  <si>
    <t>ผู้ประมาณการ</t>
  </si>
  <si>
    <t>งานครุภัณฑ์จัดซื้อหรือสั่งซื้อ                                                       (ยอดยกมา)</t>
  </si>
  <si>
    <t>รวมค่าวัสดุและค่าแรงงานทั้งหมด(แผ่นที่ 1)</t>
  </si>
  <si>
    <t>รวมค่าวัสดุและค่าแรงงานทั้งหมด (แผ่นที่ 2)</t>
  </si>
  <si>
    <t>(%)</t>
  </si>
  <si>
    <t>xi</t>
  </si>
  <si>
    <t>x</t>
  </si>
  <si>
    <t>งานอาคารสถานที่</t>
  </si>
  <si>
    <t>ภาษีมูลค่าเพิ่ม (VAT) %</t>
  </si>
  <si>
    <t xml:space="preserve">แบบ  ปร.4  ที่แนบ   มีจำนวน </t>
  </si>
  <si>
    <t>หน้า</t>
  </si>
  <si>
    <t xml:space="preserve">คำนวณราคากลาง  เมื่อวันที่ </t>
  </si>
  <si>
    <t>ส่วนค่างาน ตาม ปร. 5 (ก)</t>
  </si>
  <si>
    <t>ส่วนค่างาน ตาม ปร. 5 (ข)</t>
  </si>
  <si>
    <t xml:space="preserve">  แบบสรุปค่าครุภัณฑ์จัดซื้อ</t>
  </si>
  <si>
    <t>8. การทำ ปร.4(ข) ให้ดำเนินการกรอกตรงกรอกรายการครุภัณฑ์ ที่เดียว</t>
  </si>
  <si>
    <t>9. ปริ้น ปร 4(ข) และ ปร 5 (ข) เพิ่ม</t>
  </si>
  <si>
    <r>
      <t xml:space="preserve">1. ให้กรอกข้อมูลใน </t>
    </r>
    <r>
      <rPr>
        <b/>
        <u/>
        <sz val="11"/>
        <color theme="8" tint="-0.249977111117893"/>
        <rFont val="Tahoma"/>
        <family val="2"/>
        <scheme val="minor"/>
      </rPr>
      <t>Sheet กรอกข้อมูล</t>
    </r>
    <r>
      <rPr>
        <b/>
        <sz val="11"/>
        <color theme="1"/>
        <rFont val="Tahoma"/>
        <family val="2"/>
        <scheme val="minor"/>
      </rPr>
      <t xml:space="preserve"> ในช่องสีเหลือง ให้ครบ ทุกรายการ</t>
    </r>
  </si>
  <si>
    <r>
      <t xml:space="preserve">2. ให้กรอกข้อมูล รายการวัสดุ ใน </t>
    </r>
    <r>
      <rPr>
        <b/>
        <u/>
        <sz val="11"/>
        <color rgb="FF7030A0"/>
        <rFont val="Tahoma"/>
        <family val="2"/>
        <scheme val="minor"/>
      </rPr>
      <t>Sheet กรอกข้อมูลรายการวัสดุ</t>
    </r>
    <r>
      <rPr>
        <b/>
        <sz val="11"/>
        <color theme="1"/>
        <rFont val="Tahoma"/>
        <family val="2"/>
        <scheme val="minor"/>
      </rPr>
      <t xml:space="preserve"> ให้จนครบ ในช่องสีขาว</t>
    </r>
  </si>
  <si>
    <r>
      <t xml:space="preserve">3. ให้ตรวจสอบดูยอดรวม งบประมาณ ในช่อง </t>
    </r>
    <r>
      <rPr>
        <b/>
        <u/>
        <sz val="11"/>
        <color rgb="FFFF0000"/>
        <rFont val="Tahoma"/>
        <family val="2"/>
        <scheme val="minor"/>
      </rPr>
      <t>เซลล์ที่ H2</t>
    </r>
    <r>
      <rPr>
        <b/>
        <sz val="11"/>
        <color theme="1"/>
        <rFont val="Tahoma"/>
        <family val="2"/>
        <scheme val="minor"/>
      </rPr>
      <t xml:space="preserve"> ว่า ครบจำนวนตามวงเงิน ประมาณที่ได้รับ</t>
    </r>
  </si>
  <si>
    <r>
      <t>4. ไม่ต้องกรอกข้อมูลยอดที่หักลบแล้ว ใน</t>
    </r>
    <r>
      <rPr>
        <b/>
        <u/>
        <sz val="11"/>
        <color theme="9" tint="-0.249977111117893"/>
        <rFont val="Tahoma"/>
        <family val="2"/>
        <scheme val="minor"/>
      </rPr>
      <t>ช่องเซลล์ที่ C3 (สีเขียวอ่อ่น)</t>
    </r>
  </si>
  <si>
    <r>
      <t xml:space="preserve">    และ </t>
    </r>
    <r>
      <rPr>
        <b/>
        <u/>
        <sz val="11"/>
        <color rgb="FF00B0F0"/>
        <rFont val="Tahoma"/>
        <family val="2"/>
        <scheme val="minor"/>
      </rPr>
      <t xml:space="preserve"> ไม่ต้องกรอกข้อมู ค่า Factor F ลงในช่องสีฟ้า</t>
    </r>
    <r>
      <rPr>
        <b/>
        <sz val="11"/>
        <color theme="1"/>
        <rFont val="Tahoma"/>
        <family val="2"/>
        <scheme val="minor"/>
      </rPr>
      <t xml:space="preserve"> เพราะระบบคำนวณให้แล้ว</t>
    </r>
  </si>
  <si>
    <r>
      <t xml:space="preserve">   กรอกข้อมูลรายละเอียดที่จะปรับปรุง ซ่อมแซม ครบถ้วนแล้ว ให้ไปดูที่ </t>
    </r>
    <r>
      <rPr>
        <b/>
        <u/>
        <sz val="11"/>
        <color rgb="FFC00000"/>
        <rFont val="Tahoma"/>
        <family val="2"/>
        <scheme val="minor"/>
      </rPr>
      <t xml:space="preserve">Sheet กรอกข้อมูล </t>
    </r>
    <r>
      <rPr>
        <b/>
        <sz val="11"/>
        <color theme="1"/>
        <rFont val="Tahoma"/>
        <family val="2"/>
        <scheme val="minor"/>
      </rPr>
      <t xml:space="preserve"> </t>
    </r>
  </si>
  <si>
    <r>
      <t>5. จากนั้นให้ไปดู ใน</t>
    </r>
    <r>
      <rPr>
        <b/>
        <sz val="11"/>
        <color rgb="FFC00000"/>
        <rFont val="Tahoma"/>
        <family val="2"/>
        <scheme val="minor"/>
      </rPr>
      <t xml:space="preserve"> </t>
    </r>
    <r>
      <rPr>
        <b/>
        <u/>
        <sz val="11"/>
        <color rgb="FFC00000"/>
        <rFont val="Tahoma"/>
        <family val="2"/>
        <scheme val="minor"/>
      </rPr>
      <t>Sheet กรอกข้อมูล</t>
    </r>
    <r>
      <rPr>
        <b/>
        <sz val="11"/>
        <color theme="1"/>
        <rFont val="Tahoma"/>
        <family val="2"/>
        <scheme val="minor"/>
      </rPr>
      <t xml:space="preserve">  </t>
    </r>
  </si>
  <si>
    <r>
      <t xml:space="preserve">       * ให้ ดุตรง </t>
    </r>
    <r>
      <rPr>
        <b/>
        <sz val="11"/>
        <color rgb="FF0070C0"/>
        <rFont val="Tahoma"/>
        <family val="2"/>
        <scheme val="minor"/>
      </rPr>
      <t>ช่อง สีฟ้า</t>
    </r>
    <r>
      <rPr>
        <b/>
        <sz val="11"/>
        <color theme="1"/>
        <rFont val="Tahoma"/>
        <family val="2"/>
        <scheme val="minor"/>
      </rPr>
      <t xml:space="preserve"> ว่าเป็นเลขอะไร เช่น </t>
    </r>
    <r>
      <rPr>
        <b/>
        <sz val="11"/>
        <color rgb="FF0070C0"/>
        <rFont val="Tahoma"/>
        <family val="2"/>
        <scheme val="minor"/>
      </rPr>
      <t>เลข 4</t>
    </r>
    <r>
      <rPr>
        <b/>
        <sz val="11"/>
        <color theme="1"/>
        <rFont val="Tahoma"/>
        <family val="2"/>
        <scheme val="minor"/>
      </rPr>
      <t xml:space="preserve"> ก็ให้กลับไป ที่ </t>
    </r>
    <r>
      <rPr>
        <b/>
        <u/>
        <sz val="11"/>
        <color rgb="FFC00000"/>
        <rFont val="Tahoma"/>
        <family val="2"/>
        <scheme val="minor"/>
      </rPr>
      <t>Sheet ปร.4</t>
    </r>
    <r>
      <rPr>
        <b/>
        <sz val="11"/>
        <color theme="1"/>
        <rFont val="Tahoma"/>
        <family val="2"/>
        <scheme val="minor"/>
      </rPr>
      <t xml:space="preserve"> แล้วสั่งพิมพ์</t>
    </r>
  </si>
  <si>
    <r>
      <t xml:space="preserve">          แค่หน้า</t>
    </r>
    <r>
      <rPr>
        <b/>
        <sz val="11"/>
        <color rgb="FFC00000"/>
        <rFont val="Tahoma"/>
        <family val="2"/>
        <scheme val="minor"/>
      </rPr>
      <t xml:space="preserve"> 1 ถึง หน้า 4</t>
    </r>
    <r>
      <rPr>
        <b/>
        <sz val="11"/>
        <color theme="1"/>
        <rFont val="Tahoma"/>
        <family val="2"/>
        <scheme val="minor"/>
      </rPr>
      <t xml:space="preserve"> เท่านั้น</t>
    </r>
  </si>
  <si>
    <r>
      <t xml:space="preserve">       * ให้ ดุตรง </t>
    </r>
    <r>
      <rPr>
        <b/>
        <sz val="11"/>
        <color rgb="FF0070C0"/>
        <rFont val="Tahoma"/>
        <family val="2"/>
        <scheme val="minor"/>
      </rPr>
      <t>ช่อง สีฟ้า</t>
    </r>
    <r>
      <rPr>
        <b/>
        <sz val="11"/>
        <color theme="1"/>
        <rFont val="Tahoma"/>
        <family val="2"/>
        <scheme val="minor"/>
      </rPr>
      <t xml:space="preserve"> ว่าเป็นเลขอะไร เช่น </t>
    </r>
    <r>
      <rPr>
        <b/>
        <sz val="11"/>
        <color rgb="FF0070C0"/>
        <rFont val="Tahoma"/>
        <family val="2"/>
        <scheme val="minor"/>
      </rPr>
      <t>เลข 3</t>
    </r>
    <r>
      <rPr>
        <b/>
        <sz val="11"/>
        <color theme="1"/>
        <rFont val="Tahoma"/>
        <family val="2"/>
        <scheme val="minor"/>
      </rPr>
      <t xml:space="preserve"> ก็ให้กลับไป ที่ </t>
    </r>
    <r>
      <rPr>
        <b/>
        <u/>
        <sz val="11"/>
        <color rgb="FFC00000"/>
        <rFont val="Tahoma"/>
        <family val="2"/>
        <scheme val="minor"/>
      </rPr>
      <t>Sheet ปร.4</t>
    </r>
    <r>
      <rPr>
        <b/>
        <sz val="11"/>
        <color theme="1"/>
        <rFont val="Tahoma"/>
        <family val="2"/>
        <scheme val="minor"/>
      </rPr>
      <t xml:space="preserve"> แล้วสั่งพิมพ์</t>
    </r>
  </si>
  <si>
    <r>
      <t xml:space="preserve">          แค่หน้า</t>
    </r>
    <r>
      <rPr>
        <b/>
        <sz val="11"/>
        <color rgb="FFC00000"/>
        <rFont val="Tahoma"/>
        <family val="2"/>
        <scheme val="minor"/>
      </rPr>
      <t xml:space="preserve"> 1 ถึง หน้า 3</t>
    </r>
    <r>
      <rPr>
        <b/>
        <sz val="11"/>
        <color theme="1"/>
        <rFont val="Tahoma"/>
        <family val="2"/>
        <scheme val="minor"/>
      </rPr>
      <t xml:space="preserve"> เท่านั้น</t>
    </r>
  </si>
  <si>
    <r>
      <t xml:space="preserve">6. จากนั้น ให้ไปที่ </t>
    </r>
    <r>
      <rPr>
        <b/>
        <u/>
        <sz val="11"/>
        <color rgb="FFFF0000"/>
        <rFont val="Tahoma"/>
        <family val="2"/>
        <scheme val="minor"/>
      </rPr>
      <t xml:space="preserve">Sheet ปร.5 </t>
    </r>
    <r>
      <rPr>
        <b/>
        <sz val="11"/>
        <color theme="1"/>
        <rFont val="Tahoma"/>
        <family val="2"/>
        <scheme val="minor"/>
      </rPr>
      <t>แล้ว สั่งพิมพ์ หน้าที่ 1 ถึง 1</t>
    </r>
  </si>
  <si>
    <r>
      <t xml:space="preserve">7. จากนั้น ให้ไปที่ </t>
    </r>
    <r>
      <rPr>
        <b/>
        <u/>
        <sz val="11"/>
        <color rgb="FF002060"/>
        <rFont val="Tahoma"/>
        <family val="2"/>
        <scheme val="minor"/>
      </rPr>
      <t>Sheet ปร.6</t>
    </r>
    <r>
      <rPr>
        <b/>
        <sz val="11"/>
        <color theme="1"/>
        <rFont val="Tahoma"/>
        <family val="2"/>
        <scheme val="minor"/>
      </rPr>
      <t xml:space="preserve"> แล้ว สั่งพิมพ์ หน้าที่ 1 ถึง 1</t>
    </r>
  </si>
  <si>
    <r>
      <t xml:space="preserve"> 1. ใน </t>
    </r>
    <r>
      <rPr>
        <b/>
        <u/>
        <sz val="11"/>
        <color rgb="FFC00000"/>
        <rFont val="Tahoma"/>
        <family val="2"/>
        <scheme val="minor"/>
      </rPr>
      <t>Sheet ปร.4</t>
    </r>
    <r>
      <rPr>
        <b/>
        <sz val="11"/>
        <color theme="1"/>
        <rFont val="Tahoma"/>
        <family val="2"/>
        <scheme val="minor"/>
      </rPr>
      <t xml:space="preserve"> ปรับขยับ หน้าได้ โดย การขยายความสูง ของเชลล์เพิ่มหรือลง </t>
    </r>
  </si>
  <si>
    <r>
      <t xml:space="preserve">3. ใน Sheet  </t>
    </r>
    <r>
      <rPr>
        <b/>
        <u/>
        <sz val="11"/>
        <color rgb="FF002060"/>
        <rFont val="Tahoma"/>
        <family val="2"/>
        <scheme val="minor"/>
      </rPr>
      <t xml:space="preserve">สำหรับแก้ไข </t>
    </r>
    <r>
      <rPr>
        <b/>
        <u/>
        <sz val="11"/>
        <color rgb="FFC00000"/>
        <rFont val="Tahoma"/>
        <family val="2"/>
        <scheme val="minor"/>
      </rPr>
      <t xml:space="preserve">และ </t>
    </r>
    <r>
      <rPr>
        <b/>
        <u/>
        <sz val="11"/>
        <color rgb="FF002060"/>
        <rFont val="Tahoma"/>
        <family val="2"/>
        <scheme val="minor"/>
      </rPr>
      <t xml:space="preserve">สำหรับแก้ไข1 </t>
    </r>
    <r>
      <rPr>
        <b/>
        <u/>
        <sz val="11"/>
        <color rgb="FFC00000"/>
        <rFont val="Tahoma"/>
        <family val="2"/>
        <scheme val="minor"/>
      </rPr>
      <t>จะมีไว้สำหรับให้ท่านนำไปปรับปรุงแก้ไข</t>
    </r>
  </si>
  <si>
    <t>ขออนุมัติ</t>
  </si>
  <si>
    <t>รวมค่าก่อสร้าง</t>
  </si>
  <si>
    <t>ขออนุมัติเพียง</t>
  </si>
  <si>
    <t>ซ่อมแซมสำนักงาน สพป.ลำปาง เขต 3</t>
  </si>
  <si>
    <t>อาคารอาคารสำนักงาน สพป.ลำปาง เขต 3</t>
  </si>
  <si>
    <t>สพป.ลำปาง เขต 3</t>
  </si>
  <si>
    <t>แจ้ห่ม</t>
  </si>
  <si>
    <t>นายอำพร จานเก่า</t>
  </si>
  <si>
    <t>ช่าง ระดับ 4</t>
  </si>
  <si>
    <t>นางสาวจริยา ขัดแก้ว</t>
  </si>
  <si>
    <t>ผู้อำนวยการกลุ่มอำนวยการ</t>
  </si>
  <si>
    <t>นางแสดาว  ต่อสู้</t>
  </si>
  <si>
    <t>ตร.ม.</t>
  </si>
  <si>
    <t>งานทาสี</t>
  </si>
  <si>
    <t>ประธานกรรมการกำหนดราคากลาง</t>
  </si>
  <si>
    <t>กรรมการกำหนดราคากลาง</t>
  </si>
  <si>
    <t>ครู</t>
  </si>
  <si>
    <t>กรรมการและเลขานุการกำหนดราคากลาง</t>
  </si>
  <si>
    <t>........................................</t>
  </si>
  <si>
    <t>.............................................. กรรมการ</t>
  </si>
  <si>
    <t>.............................................. กรรมการและเลขานุการ</t>
  </si>
  <si>
    <t>และคณะกรรมการกำหนดราคากลาง</t>
  </si>
  <si>
    <t>รายการปริมาณและราคากลาง</t>
  </si>
  <si>
    <t>(…………………………………………….)</t>
  </si>
  <si>
    <r>
      <t xml:space="preserve">หมายเหตุ </t>
    </r>
    <r>
      <rPr>
        <sz val="14"/>
        <rFont val="TH SarabunPSK"/>
        <family val="2"/>
      </rPr>
      <t>ถ้ามีคณะกรรมการมากกว่า 3 คน ให้พิมพ์ หรือเขียนเพิ่มเติมได้ในแผ่นนี้</t>
    </r>
  </si>
  <si>
    <t>(………………………………………..)</t>
  </si>
  <si>
    <t>(……………………….)</t>
  </si>
  <si>
    <t>ร่องเคาะ</t>
  </si>
  <si>
    <t>วังเหนือ</t>
  </si>
  <si>
    <t>รวม</t>
  </si>
  <si>
    <t>ลบ.ม.</t>
  </si>
  <si>
    <t>ลบ.ฟ.</t>
  </si>
  <si>
    <t>กก.</t>
  </si>
  <si>
    <t>ท่อน</t>
  </si>
  <si>
    <t>เมตร</t>
  </si>
  <si>
    <t>ชุด</t>
  </si>
  <si>
    <t>1. งานจัดซื้อครุภัณฑ์ลอยตัว (ทุกชนิดทุกประเภท)</t>
  </si>
  <si>
    <t xml:space="preserve">    - โต๊ะอาหาร</t>
  </si>
  <si>
    <t xml:space="preserve">    - เก้าอี้อาหาร</t>
  </si>
  <si>
    <t>ตัว</t>
  </si>
  <si>
    <t xml:space="preserve">    - โต๊ะชุดล้างจานสแตนเลสแบบ 2 หลุม</t>
  </si>
  <si>
    <t xml:space="preserve">งานครุภัณฑ์จัดซื้อหรือสั่งซื้อ </t>
  </si>
  <si>
    <t xml:space="preserve">       1. โต๊ะอาหาร</t>
  </si>
  <si>
    <t xml:space="preserve">       2. เก้าอี้อาหาร</t>
  </si>
  <si>
    <t xml:space="preserve">       3. โต๊ะชุดล้างจานสแตนเลสแบบ 2 หลุม</t>
  </si>
  <si>
    <t>ปรับปรุงซ่อมแซมรางระบายน้ำ คสล.ฝาเหล็ก</t>
  </si>
  <si>
    <t>โรงเรียนร่องเคาะวิทยา</t>
  </si>
  <si>
    <t>ผู้อำนวยการโรงเรียนร่องเคาะวิทยา</t>
  </si>
  <si>
    <t>นายชาติชาย  สมศักดิ์</t>
  </si>
  <si>
    <t>ปรับปรุง ซ่อมแซมรางระบายน้ำ คสล.ฝาเหล็ก 110 เมตร</t>
  </si>
  <si>
    <t>งานดินขุด</t>
  </si>
  <si>
    <t>ทรายหยาบ</t>
  </si>
  <si>
    <t>คอนกรีตผสมเสร็จ 210กก./ตร.ซม./180 กก./ตร.ซม.</t>
  </si>
  <si>
    <t xml:space="preserve">ไม้แบบทั่วไป คิดใช้ 80% </t>
  </si>
  <si>
    <t xml:space="preserve">ไม้คร่าว คิดใช้ 30% </t>
  </si>
  <si>
    <t>ค่าแรงไม้แบบทั่วไป</t>
  </si>
  <si>
    <t>เหล็กเส้นกลม SR.24 ขนาด RB 6 มม.(2.22กก./เส้น)</t>
  </si>
  <si>
    <t>เส้น</t>
  </si>
  <si>
    <t>เหล็กเส้น SR.24 ขนาด DB 9 มม.(8.88กก./เส้น)</t>
  </si>
  <si>
    <t>ลวดผูกเหล็ก  30 กก./ตัน</t>
  </si>
  <si>
    <t xml:space="preserve">เหล็กฉากฝาท่อ  ขนาด 2"x 2" x 4 มม. </t>
  </si>
  <si>
    <t>เหล็กฝาท่อ ขนาด 1.00x0.30 หนา 3 มม.</t>
  </si>
  <si>
    <t>ตะปู ขนาดต่างๆ</t>
  </si>
  <si>
    <t>รางระบายน้ำ โรงเรียน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</si>
</sst>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[$-107041E]d\ mmmm\ yyyy;@"/>
    <numFmt numFmtId="189" formatCode="_-* #,##0_-;\-* #,##0_-;_-* &quot;-&quot;??_-;_-@_-"/>
    <numFmt numFmtId="190" formatCode="[$-101041E]d\ mmmm\ yyyy;@"/>
    <numFmt numFmtId="191" formatCode="0.0000"/>
    <numFmt numFmtId="192" formatCode="_(* #,##0.0000_);_(* \(#,##0.0000\);_(* &quot;-&quot;??_);_(@_)"/>
    <numFmt numFmtId="193" formatCode="_-* #,##0.0000_-;\-* #,##0.0000_-;_-* &quot;-&quot;??_-;_-@_-"/>
    <numFmt numFmtId="194" formatCode="_-* #,##0.00000_-;\-* #,##0.00000_-;_-* &quot;-&quot;??_-;_-@_-"/>
    <numFmt numFmtId="195" formatCode="0.0"/>
    <numFmt numFmtId="196" formatCode="_(* #,##0_);_(* \(#,##0\);_(* &quot;-&quot;??_);_(@_)"/>
    <numFmt numFmtId="197" formatCode="_-* #,##0.000_-;\-* #,##0.000_-;_-* &quot;-&quot;??_-;_-@_-"/>
  </numFmts>
  <fonts count="10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20"/>
      <color rgb="FF002060"/>
      <name val="Angsana New"/>
      <family val="1"/>
    </font>
    <font>
      <sz val="16"/>
      <name val="Angsana New"/>
      <family val="1"/>
    </font>
    <font>
      <b/>
      <sz val="18"/>
      <color rgb="FFFF0000"/>
      <name val="Angsana New"/>
      <family val="1"/>
    </font>
    <font>
      <b/>
      <sz val="16"/>
      <color theme="1"/>
      <name val="Angsana New"/>
      <family val="1"/>
    </font>
    <font>
      <b/>
      <sz val="18"/>
      <color rgb="FF002060"/>
      <name val="Angsana New"/>
      <family val="1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Angsana New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sz val="8"/>
      <name val="Wingdings 2"/>
      <family val="1"/>
      <charset val="2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u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8"/>
      <name val="TH SarabunPSK"/>
      <family val="2"/>
    </font>
    <font>
      <sz val="15.5"/>
      <name val="TH SarabunPSK"/>
      <family val="2"/>
    </font>
    <font>
      <b/>
      <sz val="17"/>
      <name val="TH SarabunPSK"/>
      <family val="2"/>
    </font>
    <font>
      <sz val="15"/>
      <name val="TH SarabunPSK"/>
      <family val="2"/>
    </font>
    <font>
      <b/>
      <u/>
      <sz val="16"/>
      <name val="TH SarabunPSK"/>
      <family val="2"/>
    </font>
    <font>
      <sz val="11"/>
      <color rgb="FF363636"/>
      <name val="Segoe UI"/>
      <family val="2"/>
    </font>
    <font>
      <b/>
      <sz val="16"/>
      <color rgb="FF7030A0"/>
      <name val="Angsana New"/>
      <family val="1"/>
    </font>
    <font>
      <b/>
      <sz val="20"/>
      <name val="TH SarabunPSK"/>
      <family val="2"/>
    </font>
    <font>
      <b/>
      <sz val="20"/>
      <color theme="1"/>
      <name val="Angsana New"/>
      <family val="1"/>
    </font>
    <font>
      <b/>
      <sz val="16"/>
      <color theme="8" tint="-0.499984740745262"/>
      <name val="Angsana New"/>
      <family val="1"/>
    </font>
    <font>
      <b/>
      <sz val="20"/>
      <color theme="8" tint="-0.499984740745262"/>
      <name val="Angsana New"/>
      <family val="1"/>
    </font>
    <font>
      <sz val="16"/>
      <color theme="8" tint="-0.499984740745262"/>
      <name val="Angsana New"/>
      <family val="1"/>
    </font>
    <font>
      <b/>
      <sz val="22"/>
      <color rgb="FF002060"/>
      <name val="Angsana New"/>
      <family val="1"/>
    </font>
    <font>
      <b/>
      <sz val="24"/>
      <color rgb="FF002060"/>
      <name val="Angsana New"/>
      <family val="1"/>
    </font>
    <font>
      <b/>
      <sz val="22"/>
      <color theme="1"/>
      <name val="Angsana New"/>
      <family val="1"/>
    </font>
    <font>
      <b/>
      <sz val="16"/>
      <name val="Angsana New"/>
      <family val="1"/>
    </font>
    <font>
      <sz val="18"/>
      <name val="Angsana New"/>
      <family val="1"/>
    </font>
    <font>
      <sz val="20"/>
      <name val="Angsana New"/>
      <family val="1"/>
    </font>
    <font>
      <b/>
      <sz val="20"/>
      <color theme="7" tint="-0.499984740745262"/>
      <name val="Angsana New"/>
      <family val="1"/>
    </font>
    <font>
      <b/>
      <sz val="22"/>
      <color theme="7" tint="-0.499984740745262"/>
      <name val="Angsana New"/>
      <family val="1"/>
    </font>
    <font>
      <sz val="12"/>
      <color theme="1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sz val="16"/>
      <color rgb="FF0070C0"/>
      <name val="TH SarabunPSK"/>
      <family val="2"/>
    </font>
    <font>
      <b/>
      <sz val="18"/>
      <name val="TH SarabunPSK"/>
      <family val="2"/>
    </font>
    <font>
      <b/>
      <sz val="16"/>
      <color indexed="55"/>
      <name val="TH SarabunPSK"/>
      <family val="2"/>
    </font>
    <font>
      <sz val="16"/>
      <color indexed="14"/>
      <name val="TH SarabunPSK"/>
      <family val="2"/>
    </font>
    <font>
      <b/>
      <sz val="16"/>
      <color indexed="10"/>
      <name val="Tahoma"/>
      <family val="2"/>
    </font>
    <font>
      <b/>
      <sz val="22"/>
      <color rgb="FF0070C0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63"/>
      <name val="Arial"/>
      <family val="2"/>
    </font>
    <font>
      <b/>
      <sz val="16"/>
      <color indexed="8"/>
      <name val="Symbol"/>
      <family val="1"/>
      <charset val="2"/>
    </font>
    <font>
      <sz val="36"/>
      <color indexed="8"/>
      <name val="Symbol"/>
      <family val="1"/>
      <charset val="2"/>
    </font>
    <font>
      <sz val="22"/>
      <color indexed="8"/>
      <name val="TH SarabunPSK"/>
      <family val="2"/>
    </font>
    <font>
      <sz val="36"/>
      <color indexed="8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sz val="8"/>
      <color indexed="8"/>
      <name val="TH SarabunPSK"/>
      <family val="2"/>
    </font>
    <font>
      <b/>
      <sz val="13"/>
      <color theme="1"/>
      <name val="Browallia New"/>
      <family val="2"/>
    </font>
    <font>
      <sz val="13"/>
      <color theme="1"/>
      <name val="Browallia New"/>
      <family val="2"/>
    </font>
    <font>
      <sz val="13"/>
      <name val="Browallia New"/>
      <family val="2"/>
    </font>
    <font>
      <b/>
      <sz val="13"/>
      <name val="Browallia New"/>
      <family val="2"/>
    </font>
    <font>
      <sz val="18"/>
      <color theme="1"/>
      <name val="Tahoma"/>
      <family val="2"/>
      <charset val="222"/>
      <scheme val="minor"/>
    </font>
    <font>
      <sz val="12"/>
      <color theme="1"/>
      <name val="Browallia New"/>
      <family val="2"/>
    </font>
    <font>
      <b/>
      <sz val="11"/>
      <color theme="1"/>
      <name val="Tahoma"/>
      <family val="2"/>
      <scheme val="minor"/>
    </font>
    <font>
      <b/>
      <u/>
      <sz val="11"/>
      <color theme="8" tint="-0.249977111117893"/>
      <name val="Tahoma"/>
      <family val="2"/>
      <scheme val="minor"/>
    </font>
    <font>
      <b/>
      <u/>
      <sz val="11"/>
      <color rgb="FF7030A0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b/>
      <u/>
      <sz val="11"/>
      <color theme="9" tint="-0.249977111117893"/>
      <name val="Tahoma"/>
      <family val="2"/>
      <scheme val="minor"/>
    </font>
    <font>
      <b/>
      <u/>
      <sz val="11"/>
      <color rgb="FF00B0F0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sz val="11"/>
      <color rgb="FFC00000"/>
      <name val="Tahoma"/>
      <family val="2"/>
      <scheme val="minor"/>
    </font>
    <font>
      <b/>
      <sz val="11"/>
      <color rgb="FF0070C0"/>
      <name val="Tahoma"/>
      <family val="2"/>
      <scheme val="minor"/>
    </font>
    <font>
      <b/>
      <u/>
      <sz val="11"/>
      <color rgb="FF002060"/>
      <name val="Tahoma"/>
      <family val="2"/>
      <scheme val="minor"/>
    </font>
    <font>
      <b/>
      <u/>
      <sz val="11"/>
      <color theme="1"/>
      <name val="Tahoma"/>
      <family val="2"/>
      <scheme val="minor"/>
    </font>
    <font>
      <b/>
      <sz val="11"/>
      <color theme="9" tint="-0.499984740745262"/>
      <name val="Tahoma"/>
      <family val="2"/>
      <scheme val="minor"/>
    </font>
    <font>
      <b/>
      <sz val="26"/>
      <color theme="1"/>
      <name val="Angsana New"/>
      <family val="1"/>
    </font>
    <font>
      <b/>
      <sz val="24"/>
      <color theme="1"/>
      <name val="Angsana New"/>
      <family val="1"/>
    </font>
    <font>
      <b/>
      <sz val="24"/>
      <name val="Angsana New"/>
      <family val="1"/>
    </font>
    <font>
      <b/>
      <u/>
      <sz val="14"/>
      <name val="TH SarabunPSK"/>
      <family val="2"/>
    </font>
    <font>
      <sz val="11"/>
      <name val="TH SarabunPSK"/>
      <family val="2"/>
    </font>
    <font>
      <sz val="14"/>
      <color rgb="FF0000CC"/>
      <name val="TH SarabunPSK"/>
      <family val="2"/>
    </font>
    <font>
      <b/>
      <sz val="12"/>
      <color rgb="FFFF0000"/>
      <name val="Angsana New"/>
      <family val="1"/>
    </font>
    <font>
      <sz val="16"/>
      <color rgb="FF000000"/>
      <name val="TH SarabunPSK"/>
      <family val="2"/>
    </font>
    <font>
      <b/>
      <sz val="18"/>
      <color rgb="FF000000"/>
      <name val="TH SarabunPSK"/>
      <family val="2"/>
    </font>
    <font>
      <sz val="11"/>
      <color theme="1"/>
      <name val="Tahoma"/>
      <family val="2"/>
      <charset val="222"/>
    </font>
    <font>
      <b/>
      <sz val="16"/>
      <color rgb="FF000000"/>
      <name val="TH SarabunPSK"/>
      <family val="2"/>
    </font>
    <font>
      <sz val="18"/>
      <color rgb="FF000000"/>
      <name val="TH SarabunPSK"/>
      <family val="2"/>
    </font>
    <font>
      <sz val="14"/>
      <color rgb="FF000000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ahoma"/>
      <family val="2"/>
      <charset val="22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3" fontId="12" fillId="0" borderId="0" applyFont="0" applyFill="0" applyBorder="0" applyAlignment="0" applyProtection="0"/>
    <xf numFmtId="187" fontId="48" fillId="0" borderId="0" applyFont="0" applyFill="0" applyBorder="0" applyAlignment="0" applyProtection="0"/>
    <xf numFmtId="0" fontId="50" fillId="0" borderId="0"/>
    <xf numFmtId="0" fontId="48" fillId="0" borderId="0"/>
    <xf numFmtId="0" fontId="48" fillId="0" borderId="0"/>
    <xf numFmtId="43" fontId="48" fillId="0" borderId="0" applyFont="0" applyFill="0" applyBorder="0" applyAlignment="0" applyProtection="0"/>
    <xf numFmtId="0" fontId="58" fillId="0" borderId="0"/>
    <xf numFmtId="0" fontId="48" fillId="0" borderId="0"/>
    <xf numFmtId="43" fontId="50" fillId="0" borderId="0" applyFont="0" applyFill="0" applyBorder="0" applyAlignment="0" applyProtection="0"/>
  </cellStyleXfs>
  <cellXfs count="976">
    <xf numFmtId="0" fontId="0" fillId="0" borderId="0" xfId="0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0" fillId="0" borderId="26" xfId="0" applyFont="1" applyBorder="1" applyAlignment="1">
      <alignment horizontal="center"/>
    </xf>
    <xf numFmtId="0" fontId="10" fillId="0" borderId="27" xfId="0" applyFont="1" applyBorder="1"/>
    <xf numFmtId="0" fontId="10" fillId="0" borderId="28" xfId="0" applyFont="1" applyBorder="1" applyAlignment="1">
      <alignment horizontal="center"/>
    </xf>
    <xf numFmtId="0" fontId="10" fillId="0" borderId="29" xfId="0" applyFont="1" applyBorder="1"/>
    <xf numFmtId="0" fontId="10" fillId="0" borderId="30" xfId="0" applyFont="1" applyBorder="1"/>
    <xf numFmtId="0" fontId="10" fillId="0" borderId="1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3" xfId="0" applyFont="1" applyBorder="1"/>
    <xf numFmtId="0" fontId="10" fillId="0" borderId="17" xfId="0" applyFont="1" applyBorder="1" applyAlignment="1">
      <alignment horizontal="center"/>
    </xf>
    <xf numFmtId="0" fontId="8" fillId="15" borderId="1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15" borderId="17" xfId="0" applyFont="1" applyFill="1" applyBorder="1" applyAlignment="1">
      <alignment horizontal="center"/>
    </xf>
    <xf numFmtId="0" fontId="10" fillId="15" borderId="17" xfId="0" applyFont="1" applyFill="1" applyBorder="1"/>
    <xf numFmtId="0" fontId="18" fillId="18" borderId="0" xfId="0" applyFont="1" applyFill="1" applyBorder="1" applyAlignment="1" applyProtection="1"/>
    <xf numFmtId="0" fontId="0" fillId="18" borderId="0" xfId="0" applyFill="1"/>
    <xf numFmtId="0" fontId="19" fillId="18" borderId="14" xfId="0" applyFont="1" applyFill="1" applyBorder="1" applyAlignment="1" applyProtection="1">
      <alignment horizontal="right"/>
    </xf>
    <xf numFmtId="0" fontId="19" fillId="18" borderId="13" xfId="0" applyFont="1" applyFill="1" applyBorder="1" applyAlignment="1" applyProtection="1">
      <alignment horizontal="right"/>
    </xf>
    <xf numFmtId="0" fontId="17" fillId="18" borderId="13" xfId="0" applyFont="1" applyFill="1" applyBorder="1" applyAlignment="1" applyProtection="1">
      <alignment horizontal="left"/>
    </xf>
    <xf numFmtId="0" fontId="21" fillId="18" borderId="13" xfId="0" applyFont="1" applyFill="1" applyBorder="1" applyAlignment="1" applyProtection="1">
      <alignment horizontal="left"/>
    </xf>
    <xf numFmtId="189" fontId="17" fillId="18" borderId="13" xfId="1" applyNumberFormat="1" applyFont="1" applyFill="1" applyBorder="1" applyAlignment="1" applyProtection="1">
      <alignment horizontal="right"/>
    </xf>
    <xf numFmtId="0" fontId="17" fillId="18" borderId="13" xfId="0" applyFont="1" applyFill="1" applyBorder="1" applyAlignment="1" applyProtection="1"/>
    <xf numFmtId="0" fontId="20" fillId="18" borderId="13" xfId="0" applyFont="1" applyFill="1" applyBorder="1" applyAlignment="1" applyProtection="1">
      <alignment horizontal="center"/>
    </xf>
    <xf numFmtId="0" fontId="20" fillId="18" borderId="48" xfId="0" applyFont="1" applyFill="1" applyBorder="1" applyProtection="1">
      <protection locked="0"/>
    </xf>
    <xf numFmtId="0" fontId="20" fillId="18" borderId="51" xfId="0" applyFont="1" applyFill="1" applyBorder="1" applyAlignment="1">
      <alignment horizontal="center"/>
    </xf>
    <xf numFmtId="0" fontId="20" fillId="18" borderId="51" xfId="0" applyFont="1" applyFill="1" applyBorder="1" applyProtection="1">
      <protection locked="0"/>
    </xf>
    <xf numFmtId="0" fontId="20" fillId="18" borderId="0" xfId="0" applyFont="1" applyFill="1"/>
    <xf numFmtId="0" fontId="28" fillId="18" borderId="0" xfId="0" applyFont="1" applyFill="1" applyAlignment="1">
      <alignment horizontal="center"/>
    </xf>
    <xf numFmtId="0" fontId="20" fillId="18" borderId="13" xfId="0" applyFont="1" applyFill="1" applyBorder="1" applyAlignment="1">
      <alignment horizontal="left"/>
    </xf>
    <xf numFmtId="43" fontId="20" fillId="18" borderId="13" xfId="0" applyNumberFormat="1" applyFont="1" applyFill="1" applyBorder="1" applyAlignment="1">
      <alignment horizontal="left"/>
    </xf>
    <xf numFmtId="0" fontId="20" fillId="18" borderId="34" xfId="0" applyFont="1" applyFill="1" applyBorder="1" applyAlignment="1">
      <alignment horizontal="right"/>
    </xf>
    <xf numFmtId="0" fontId="20" fillId="18" borderId="48" xfId="0" applyFont="1" applyFill="1" applyBorder="1"/>
    <xf numFmtId="0" fontId="29" fillId="18" borderId="51" xfId="0" applyFont="1" applyFill="1" applyBorder="1" applyAlignment="1">
      <alignment horizontal="center"/>
    </xf>
    <xf numFmtId="0" fontId="20" fillId="18" borderId="55" xfId="0" applyFont="1" applyFill="1" applyBorder="1" applyAlignment="1">
      <alignment horizontal="center"/>
    </xf>
    <xf numFmtId="0" fontId="20" fillId="18" borderId="55" xfId="0" applyFont="1" applyFill="1" applyBorder="1" applyProtection="1">
      <protection locked="0"/>
    </xf>
    <xf numFmtId="0" fontId="25" fillId="18" borderId="12" xfId="0" applyFont="1" applyFill="1" applyBorder="1"/>
    <xf numFmtId="0" fontId="20" fillId="18" borderId="47" xfId="0" applyFont="1" applyFill="1" applyBorder="1" applyAlignment="1"/>
    <xf numFmtId="189" fontId="20" fillId="18" borderId="0" xfId="1" applyNumberFormat="1" applyFont="1" applyFill="1"/>
    <xf numFmtId="4" fontId="10" fillId="0" borderId="15" xfId="0" applyNumberFormat="1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center"/>
    </xf>
    <xf numFmtId="0" fontId="1" fillId="0" borderId="0" xfId="0" applyFont="1" applyProtection="1">
      <protection locked="0"/>
    </xf>
    <xf numFmtId="0" fontId="5" fillId="11" borderId="1" xfId="0" applyFont="1" applyFill="1" applyBorder="1" applyAlignment="1" applyProtection="1">
      <alignment horizontal="center"/>
    </xf>
    <xf numFmtId="0" fontId="5" fillId="12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0" fontId="5" fillId="13" borderId="1" xfId="0" applyFont="1" applyFill="1" applyBorder="1" applyAlignment="1" applyProtection="1">
      <alignment horizontal="center"/>
    </xf>
    <xf numFmtId="0" fontId="5" fillId="9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1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1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4" fontId="1" fillId="17" borderId="11" xfId="0" applyNumberFormat="1" applyFont="1" applyFill="1" applyBorder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0" fontId="20" fillId="18" borderId="13" xfId="0" applyFont="1" applyFill="1" applyBorder="1" applyAlignment="1" applyProtection="1">
      <alignment horizontal="right"/>
    </xf>
    <xf numFmtId="0" fontId="20" fillId="18" borderId="13" xfId="0" applyFont="1" applyFill="1" applyBorder="1" applyAlignment="1" applyProtection="1">
      <alignment horizontal="left"/>
    </xf>
    <xf numFmtId="0" fontId="20" fillId="18" borderId="13" xfId="0" applyFont="1" applyFill="1" applyBorder="1" applyAlignment="1" applyProtection="1">
      <alignment horizontal="center"/>
      <protection locked="0"/>
    </xf>
    <xf numFmtId="0" fontId="10" fillId="0" borderId="25" xfId="0" applyFont="1" applyBorder="1"/>
    <xf numFmtId="0" fontId="10" fillId="0" borderId="65" xfId="0" applyFont="1" applyBorder="1"/>
    <xf numFmtId="0" fontId="10" fillId="0" borderId="51" xfId="0" applyFont="1" applyBorder="1" applyAlignment="1">
      <alignment horizontal="center"/>
    </xf>
    <xf numFmtId="4" fontId="10" fillId="0" borderId="51" xfId="0" applyNumberFormat="1" applyFont="1" applyBorder="1" applyAlignment="1">
      <alignment horizontal="center"/>
    </xf>
    <xf numFmtId="43" fontId="20" fillId="18" borderId="14" xfId="1" applyFont="1" applyFill="1" applyBorder="1" applyAlignment="1" applyProtection="1">
      <alignment horizontal="left"/>
    </xf>
    <xf numFmtId="0" fontId="17" fillId="18" borderId="34" xfId="0" applyFont="1" applyFill="1" applyBorder="1" applyAlignment="1">
      <alignment horizontal="left"/>
    </xf>
    <xf numFmtId="0" fontId="0" fillId="18" borderId="0" xfId="0" applyFill="1" applyProtection="1"/>
    <xf numFmtId="0" fontId="20" fillId="18" borderId="40" xfId="0" applyFont="1" applyFill="1" applyBorder="1" applyProtection="1"/>
    <xf numFmtId="0" fontId="20" fillId="18" borderId="40" xfId="0" applyFont="1" applyFill="1" applyBorder="1" applyAlignment="1" applyProtection="1">
      <alignment horizontal="left"/>
    </xf>
    <xf numFmtId="0" fontId="17" fillId="18" borderId="41" xfId="0" applyFont="1" applyFill="1" applyBorder="1" applyAlignment="1" applyProtection="1">
      <alignment horizontal="center" vertical="center"/>
    </xf>
    <xf numFmtId="189" fontId="17" fillId="18" borderId="41" xfId="1" applyNumberFormat="1" applyFont="1" applyFill="1" applyBorder="1" applyAlignment="1" applyProtection="1">
      <alignment horizontal="center" vertical="center" wrapText="1"/>
    </xf>
    <xf numFmtId="189" fontId="17" fillId="18" borderId="45" xfId="1" applyNumberFormat="1" applyFont="1" applyFill="1" applyBorder="1" applyAlignment="1" applyProtection="1">
      <alignment horizontal="center" vertical="center" wrapText="1"/>
    </xf>
    <xf numFmtId="0" fontId="17" fillId="18" borderId="48" xfId="0" applyFont="1" applyFill="1" applyBorder="1" applyAlignment="1" applyProtection="1">
      <alignment horizontal="center"/>
    </xf>
    <xf numFmtId="191" fontId="17" fillId="18" borderId="48" xfId="1" applyNumberFormat="1" applyFont="1" applyFill="1" applyBorder="1" applyAlignment="1" applyProtection="1"/>
    <xf numFmtId="4" fontId="17" fillId="18" borderId="48" xfId="1" applyNumberFormat="1" applyFont="1" applyFill="1" applyBorder="1" applyAlignment="1" applyProtection="1">
      <alignment horizontal="right"/>
    </xf>
    <xf numFmtId="0" fontId="20" fillId="18" borderId="48" xfId="0" applyFont="1" applyFill="1" applyBorder="1" applyProtection="1"/>
    <xf numFmtId="0" fontId="20" fillId="18" borderId="51" xfId="0" applyFont="1" applyFill="1" applyBorder="1" applyAlignment="1" applyProtection="1">
      <alignment horizontal="center"/>
    </xf>
    <xf numFmtId="189" fontId="20" fillId="18" borderId="51" xfId="1" applyNumberFormat="1" applyFont="1" applyFill="1" applyBorder="1" applyProtection="1"/>
    <xf numFmtId="0" fontId="20" fillId="18" borderId="51" xfId="0" applyFont="1" applyFill="1" applyBorder="1" applyAlignment="1" applyProtection="1"/>
    <xf numFmtId="0" fontId="20" fillId="18" borderId="51" xfId="0" applyFont="1" applyFill="1" applyBorder="1" applyProtection="1"/>
    <xf numFmtId="43" fontId="20" fillId="18" borderId="51" xfId="0" applyNumberFormat="1" applyFont="1" applyFill="1" applyBorder="1" applyAlignment="1" applyProtection="1"/>
    <xf numFmtId="189" fontId="20" fillId="18" borderId="15" xfId="1" applyNumberFormat="1" applyFont="1" applyFill="1" applyBorder="1" applyProtection="1"/>
    <xf numFmtId="0" fontId="24" fillId="18" borderId="51" xfId="0" applyFont="1" applyFill="1" applyBorder="1" applyAlignment="1" applyProtection="1">
      <alignment horizontal="center"/>
    </xf>
    <xf numFmtId="10" fontId="21" fillId="18" borderId="38" xfId="0" applyNumberFormat="1" applyFont="1" applyFill="1" applyBorder="1" applyAlignment="1" applyProtection="1">
      <alignment horizontal="center" vertical="center"/>
    </xf>
    <xf numFmtId="0" fontId="24" fillId="18" borderId="51" xfId="0" applyFont="1" applyFill="1" applyBorder="1" applyAlignment="1" applyProtection="1"/>
    <xf numFmtId="189" fontId="24" fillId="18" borderId="51" xfId="1" applyNumberFormat="1" applyFont="1" applyFill="1" applyBorder="1" applyProtection="1"/>
    <xf numFmtId="0" fontId="24" fillId="18" borderId="51" xfId="0" applyFont="1" applyFill="1" applyBorder="1" applyProtection="1"/>
    <xf numFmtId="10" fontId="21" fillId="18" borderId="54" xfId="0" applyNumberFormat="1" applyFont="1" applyFill="1" applyBorder="1" applyAlignment="1" applyProtection="1">
      <alignment horizontal="center" vertical="center"/>
    </xf>
    <xf numFmtId="0" fontId="24" fillId="18" borderId="55" xfId="0" applyFont="1" applyFill="1" applyBorder="1" applyProtection="1"/>
    <xf numFmtId="10" fontId="21" fillId="18" borderId="58" xfId="0" applyNumberFormat="1" applyFont="1" applyFill="1" applyBorder="1" applyAlignment="1" applyProtection="1">
      <alignment horizontal="center" vertical="center"/>
    </xf>
    <xf numFmtId="0" fontId="24" fillId="18" borderId="55" xfId="0" applyFont="1" applyFill="1" applyBorder="1" applyAlignment="1" applyProtection="1"/>
    <xf numFmtId="189" fontId="24" fillId="18" borderId="55" xfId="1" applyNumberFormat="1" applyFont="1" applyFill="1" applyBorder="1" applyProtection="1"/>
    <xf numFmtId="0" fontId="25" fillId="18" borderId="41" xfId="0" applyFont="1" applyFill="1" applyBorder="1" applyProtection="1"/>
    <xf numFmtId="0" fontId="20" fillId="18" borderId="47" xfId="0" applyFont="1" applyFill="1" applyBorder="1" applyAlignment="1" applyProtection="1">
      <alignment horizontal="right"/>
    </xf>
    <xf numFmtId="0" fontId="25" fillId="18" borderId="45" xfId="0" applyFont="1" applyFill="1" applyBorder="1" applyProtection="1"/>
    <xf numFmtId="0" fontId="20" fillId="18" borderId="0" xfId="0" applyFont="1" applyFill="1" applyBorder="1" applyProtection="1"/>
    <xf numFmtId="0" fontId="24" fillId="18" borderId="0" xfId="0" applyFont="1" applyFill="1" applyBorder="1" applyProtection="1"/>
    <xf numFmtId="0" fontId="24" fillId="18" borderId="0" xfId="0" applyFont="1" applyFill="1" applyBorder="1" applyAlignment="1" applyProtection="1"/>
    <xf numFmtId="189" fontId="20" fillId="18" borderId="0" xfId="1" applyNumberFormat="1" applyFont="1" applyFill="1" applyBorder="1" applyAlignment="1" applyProtection="1">
      <alignment horizontal="left"/>
    </xf>
    <xf numFmtId="0" fontId="20" fillId="18" borderId="0" xfId="0" applyFont="1" applyFill="1" applyBorder="1" applyAlignment="1" applyProtection="1">
      <alignment horizontal="right"/>
    </xf>
    <xf numFmtId="0" fontId="21" fillId="18" borderId="0" xfId="0" applyFont="1" applyFill="1" applyBorder="1" applyAlignment="1" applyProtection="1">
      <alignment horizontal="left" vertical="center"/>
    </xf>
    <xf numFmtId="0" fontId="1" fillId="0" borderId="0" xfId="0" applyFont="1" applyProtection="1"/>
    <xf numFmtId="0" fontId="10" fillId="0" borderId="7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0" fontId="1" fillId="23" borderId="2" xfId="0" applyFont="1" applyFill="1" applyBorder="1" applyAlignment="1" applyProtection="1">
      <protection locked="0"/>
    </xf>
    <xf numFmtId="0" fontId="1" fillId="23" borderId="0" xfId="0" applyFont="1" applyFill="1" applyBorder="1" applyAlignment="1" applyProtection="1">
      <protection locked="0"/>
    </xf>
    <xf numFmtId="0" fontId="4" fillId="23" borderId="2" xfId="0" applyFont="1" applyFill="1" applyBorder="1" applyAlignment="1" applyProtection="1">
      <protection locked="0"/>
    </xf>
    <xf numFmtId="0" fontId="4" fillId="23" borderId="0" xfId="0" applyFont="1" applyFill="1" applyAlignment="1" applyProtection="1">
      <protection locked="0"/>
    </xf>
    <xf numFmtId="0" fontId="1" fillId="23" borderId="0" xfId="0" applyFont="1" applyFill="1" applyProtection="1">
      <protection locked="0"/>
    </xf>
    <xf numFmtId="0" fontId="2" fillId="4" borderId="0" xfId="0" applyFont="1" applyFill="1" applyBorder="1" applyAlignment="1" applyProtection="1"/>
    <xf numFmtId="0" fontId="2" fillId="23" borderId="0" xfId="0" applyFont="1" applyFill="1" applyBorder="1" applyAlignment="1" applyProtection="1"/>
    <xf numFmtId="0" fontId="1" fillId="23" borderId="0" xfId="0" applyFont="1" applyFill="1" applyAlignment="1" applyProtection="1">
      <protection locked="0"/>
    </xf>
    <xf numFmtId="0" fontId="32" fillId="23" borderId="0" xfId="0" applyFont="1" applyFill="1" applyBorder="1" applyAlignment="1" applyProtection="1"/>
    <xf numFmtId="0" fontId="35" fillId="22" borderId="75" xfId="0" applyFont="1" applyFill="1" applyBorder="1" applyAlignment="1" applyProtection="1"/>
    <xf numFmtId="0" fontId="35" fillId="22" borderId="0" xfId="0" applyFont="1" applyFill="1" applyBorder="1" applyAlignment="1" applyProtection="1"/>
    <xf numFmtId="0" fontId="36" fillId="22" borderId="0" xfId="0" applyFont="1" applyFill="1" applyBorder="1" applyAlignment="1" applyProtection="1"/>
    <xf numFmtId="0" fontId="37" fillId="22" borderId="0" xfId="0" applyFont="1" applyFill="1" applyProtection="1">
      <protection locked="0"/>
    </xf>
    <xf numFmtId="189" fontId="20" fillId="18" borderId="0" xfId="1" applyNumberFormat="1" applyFont="1" applyFill="1" applyAlignment="1" applyProtection="1">
      <alignment horizontal="right"/>
    </xf>
    <xf numFmtId="0" fontId="20" fillId="18" borderId="0" xfId="0" applyFont="1" applyFill="1" applyBorder="1" applyAlignment="1" applyProtection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31" fillId="0" borderId="0" xfId="0" applyFont="1" applyProtection="1"/>
    <xf numFmtId="0" fontId="4" fillId="23" borderId="0" xfId="0" applyFont="1" applyFill="1" applyAlignme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4" fontId="34" fillId="14" borderId="1" xfId="0" applyNumberFormat="1" applyFont="1" applyFill="1" applyBorder="1" applyAlignment="1" applyProtection="1">
      <alignment horizontal="center"/>
    </xf>
    <xf numFmtId="0" fontId="45" fillId="24" borderId="1" xfId="0" applyFont="1" applyFill="1" applyBorder="1" applyAlignment="1" applyProtection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3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18" borderId="0" xfId="0" applyFont="1" applyFill="1"/>
    <xf numFmtId="0" fontId="8" fillId="18" borderId="0" xfId="0" applyFont="1" applyFill="1" applyAlignment="1">
      <alignment horizontal="left"/>
    </xf>
    <xf numFmtId="4" fontId="46" fillId="0" borderId="4" xfId="0" applyNumberFormat="1" applyFont="1" applyBorder="1"/>
    <xf numFmtId="4" fontId="46" fillId="0" borderId="17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horizontal="center" vertical="center" wrapText="1"/>
    </xf>
    <xf numFmtId="4" fontId="1" fillId="17" borderId="1" xfId="0" applyNumberFormat="1" applyFont="1" applyFill="1" applyBorder="1" applyAlignment="1" applyProtection="1">
      <alignment horizontal="center"/>
    </xf>
    <xf numFmtId="4" fontId="47" fillId="18" borderId="48" xfId="1" applyNumberFormat="1" applyFont="1" applyFill="1" applyBorder="1" applyProtection="1"/>
    <xf numFmtId="0" fontId="17" fillId="18" borderId="0" xfId="0" applyFont="1" applyFill="1" applyBorder="1" applyAlignment="1" applyProtection="1"/>
    <xf numFmtId="0" fontId="28" fillId="18" borderId="0" xfId="0" applyFont="1" applyFill="1" applyAlignment="1"/>
    <xf numFmtId="43" fontId="24" fillId="18" borderId="41" xfId="1" applyFont="1" applyFill="1" applyBorder="1" applyProtection="1"/>
    <xf numFmtId="187" fontId="49" fillId="0" borderId="1" xfId="2" applyFont="1" applyFill="1" applyBorder="1" applyAlignment="1" applyProtection="1">
      <alignment horizontal="center"/>
      <protection hidden="1"/>
    </xf>
    <xf numFmtId="0" fontId="51" fillId="0" borderId="0" xfId="3" applyFont="1" applyFill="1" applyAlignment="1" applyProtection="1">
      <alignment horizontal="center"/>
      <protection hidden="1"/>
    </xf>
    <xf numFmtId="192" fontId="52" fillId="0" borderId="1" xfId="2" applyNumberFormat="1" applyFont="1" applyFill="1" applyBorder="1" applyAlignment="1" applyProtection="1">
      <alignment horizontal="center"/>
      <protection hidden="1"/>
    </xf>
    <xf numFmtId="187" fontId="51" fillId="0" borderId="0" xfId="2" applyFont="1" applyFill="1" applyAlignment="1" applyProtection="1">
      <alignment horizontal="center"/>
      <protection hidden="1"/>
    </xf>
    <xf numFmtId="187" fontId="51" fillId="0" borderId="1" xfId="2" applyFont="1" applyFill="1" applyBorder="1" applyAlignment="1" applyProtection="1">
      <alignment horizontal="center"/>
      <protection hidden="1"/>
    </xf>
    <xf numFmtId="191" fontId="51" fillId="0" borderId="5" xfId="3" applyNumberFormat="1" applyFont="1" applyFill="1" applyBorder="1" applyAlignment="1" applyProtection="1">
      <alignment horizontal="center"/>
      <protection hidden="1"/>
    </xf>
    <xf numFmtId="187" fontId="51" fillId="0" borderId="15" xfId="2" applyFont="1" applyFill="1" applyBorder="1" applyAlignment="1" applyProtection="1">
      <alignment horizontal="center"/>
      <protection hidden="1"/>
    </xf>
    <xf numFmtId="187" fontId="51" fillId="0" borderId="51" xfId="2" applyFont="1" applyFill="1" applyBorder="1" applyAlignment="1" applyProtection="1">
      <alignment horizontal="center"/>
      <protection hidden="1"/>
    </xf>
    <xf numFmtId="191" fontId="51" fillId="0" borderId="78" xfId="3" applyNumberFormat="1" applyFont="1" applyFill="1" applyBorder="1" applyAlignment="1" applyProtection="1">
      <alignment horizontal="center"/>
      <protection hidden="1"/>
    </xf>
    <xf numFmtId="191" fontId="51" fillId="0" borderId="65" xfId="3" applyNumberFormat="1" applyFont="1" applyFill="1" applyBorder="1" applyAlignment="1" applyProtection="1">
      <alignment horizontal="center"/>
      <protection hidden="1"/>
    </xf>
    <xf numFmtId="0" fontId="51" fillId="0" borderId="0" xfId="3" applyFont="1" applyFill="1" applyAlignment="1" applyProtection="1">
      <alignment horizontal="left"/>
      <protection hidden="1"/>
    </xf>
    <xf numFmtId="187" fontId="51" fillId="0" borderId="51" xfId="2" applyFont="1" applyFill="1" applyBorder="1" applyAlignment="1" applyProtection="1">
      <alignment horizontal="center" vertical="center"/>
      <protection hidden="1"/>
    </xf>
    <xf numFmtId="191" fontId="51" fillId="0" borderId="65" xfId="3" applyNumberFormat="1" applyFont="1" applyFill="1" applyBorder="1" applyAlignment="1" applyProtection="1">
      <alignment horizontal="center" vertical="center"/>
      <protection hidden="1"/>
    </xf>
    <xf numFmtId="187" fontId="51" fillId="0" borderId="52" xfId="2" applyFont="1" applyFill="1" applyBorder="1" applyAlignment="1" applyProtection="1">
      <alignment horizontal="center"/>
      <protection hidden="1"/>
    </xf>
    <xf numFmtId="191" fontId="51" fillId="0" borderId="79" xfId="3" applyNumberFormat="1" applyFont="1" applyFill="1" applyBorder="1" applyAlignment="1" applyProtection="1">
      <alignment horizontal="center"/>
      <protection hidden="1"/>
    </xf>
    <xf numFmtId="187" fontId="51" fillId="0" borderId="76" xfId="2" applyFont="1" applyFill="1" applyBorder="1" applyAlignment="1" applyProtection="1">
      <alignment horizontal="center"/>
      <protection hidden="1"/>
    </xf>
    <xf numFmtId="191" fontId="51" fillId="0" borderId="0" xfId="3" applyNumberFormat="1" applyFont="1" applyFill="1" applyBorder="1" applyAlignment="1" applyProtection="1">
      <alignment horizontal="center"/>
      <protection hidden="1"/>
    </xf>
    <xf numFmtId="0" fontId="48" fillId="0" borderId="0" xfId="4" applyFill="1" applyProtection="1">
      <protection hidden="1"/>
    </xf>
    <xf numFmtId="0" fontId="51" fillId="0" borderId="80" xfId="3" applyFont="1" applyFill="1" applyBorder="1" applyAlignment="1" applyProtection="1">
      <alignment horizontal="center"/>
      <protection hidden="1"/>
    </xf>
    <xf numFmtId="0" fontId="24" fillId="0" borderId="0" xfId="0" applyFont="1" applyBorder="1" applyAlignment="1"/>
    <xf numFmtId="0" fontId="20" fillId="0" borderId="0" xfId="0" applyFont="1"/>
    <xf numFmtId="0" fontId="19" fillId="0" borderId="14" xfId="0" applyFont="1" applyBorder="1" applyAlignment="1">
      <alignment horizontal="right"/>
    </xf>
    <xf numFmtId="0" fontId="19" fillId="0" borderId="13" xfId="0" applyFont="1" applyBorder="1" applyAlignment="1">
      <alignment horizontal="right"/>
    </xf>
    <xf numFmtId="189" fontId="17" fillId="0" borderId="13" xfId="1" applyNumberFormat="1" applyFont="1" applyBorder="1" applyAlignment="1">
      <alignment horizontal="right"/>
    </xf>
    <xf numFmtId="0" fontId="20" fillId="0" borderId="13" xfId="0" applyFont="1" applyBorder="1" applyAlignment="1">
      <alignment horizontal="right"/>
    </xf>
    <xf numFmtId="0" fontId="20" fillId="0" borderId="13" xfId="0" applyFont="1" applyBorder="1" applyAlignment="1">
      <alignment horizontal="center"/>
    </xf>
    <xf numFmtId="0" fontId="20" fillId="0" borderId="13" xfId="0" applyFont="1" applyBorder="1" applyAlignment="1"/>
    <xf numFmtId="190" fontId="24" fillId="0" borderId="0" xfId="0" applyNumberFormat="1" applyFont="1" applyBorder="1" applyAlignment="1"/>
    <xf numFmtId="0" fontId="20" fillId="0" borderId="40" xfId="0" applyFont="1" applyBorder="1"/>
    <xf numFmtId="0" fontId="20" fillId="0" borderId="40" xfId="0" applyFont="1" applyBorder="1" applyAlignment="1">
      <alignment horizontal="left"/>
    </xf>
    <xf numFmtId="0" fontId="17" fillId="26" borderId="41" xfId="0" applyFont="1" applyFill="1" applyBorder="1" applyAlignment="1">
      <alignment horizontal="center" vertical="center"/>
    </xf>
    <xf numFmtId="189" fontId="17" fillId="27" borderId="41" xfId="1" applyNumberFormat="1" applyFont="1" applyFill="1" applyBorder="1" applyAlignment="1">
      <alignment horizontal="center" vertical="center" wrapText="1"/>
    </xf>
    <xf numFmtId="189" fontId="17" fillId="26" borderId="45" xfId="1" applyNumberFormat="1" applyFont="1" applyFill="1" applyBorder="1" applyAlignment="1">
      <alignment horizontal="center" vertical="center" wrapText="1"/>
    </xf>
    <xf numFmtId="189" fontId="17" fillId="27" borderId="45" xfId="1" applyNumberFormat="1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/>
    </xf>
    <xf numFmtId="43" fontId="53" fillId="14" borderId="48" xfId="1" applyFont="1" applyFill="1" applyBorder="1"/>
    <xf numFmtId="193" fontId="53" fillId="0" borderId="48" xfId="1" applyNumberFormat="1" applyFont="1" applyBorder="1" applyAlignment="1"/>
    <xf numFmtId="43" fontId="53" fillId="0" borderId="48" xfId="1" applyFont="1" applyBorder="1"/>
    <xf numFmtId="0" fontId="20" fillId="0" borderId="48" xfId="0" applyFont="1" applyBorder="1"/>
    <xf numFmtId="0" fontId="20" fillId="0" borderId="51" xfId="0" applyFont="1" applyBorder="1" applyAlignment="1">
      <alignment horizontal="center"/>
    </xf>
    <xf numFmtId="189" fontId="20" fillId="0" borderId="51" xfId="1" applyNumberFormat="1" applyFont="1" applyBorder="1"/>
    <xf numFmtId="0" fontId="20" fillId="0" borderId="51" xfId="0" applyFont="1" applyBorder="1" applyAlignment="1"/>
    <xf numFmtId="0" fontId="20" fillId="0" borderId="51" xfId="0" applyFont="1" applyBorder="1"/>
    <xf numFmtId="43" fontId="20" fillId="0" borderId="51" xfId="0" applyNumberFormat="1" applyFont="1" applyBorder="1" applyAlignment="1"/>
    <xf numFmtId="189" fontId="20" fillId="0" borderId="15" xfId="1" applyNumberFormat="1" applyFont="1" applyBorder="1"/>
    <xf numFmtId="0" fontId="24" fillId="0" borderId="51" xfId="0" applyFont="1" applyBorder="1" applyAlignment="1">
      <alignment horizontal="center"/>
    </xf>
    <xf numFmtId="0" fontId="24" fillId="0" borderId="51" xfId="0" applyFont="1" applyBorder="1" applyAlignment="1"/>
    <xf numFmtId="189" fontId="24" fillId="0" borderId="51" xfId="1" applyNumberFormat="1" applyFont="1" applyBorder="1"/>
    <xf numFmtId="0" fontId="24" fillId="0" borderId="51" xfId="0" applyFont="1" applyBorder="1"/>
    <xf numFmtId="0" fontId="24" fillId="0" borderId="0" xfId="0" applyFont="1"/>
    <xf numFmtId="0" fontId="24" fillId="0" borderId="84" xfId="0" applyFont="1" applyBorder="1"/>
    <xf numFmtId="0" fontId="24" fillId="0" borderId="84" xfId="0" applyFont="1" applyBorder="1" applyAlignment="1"/>
    <xf numFmtId="189" fontId="24" fillId="0" borderId="55" xfId="1" applyNumberFormat="1" applyFont="1" applyBorder="1"/>
    <xf numFmtId="0" fontId="24" fillId="0" borderId="55" xfId="0" applyFont="1" applyBorder="1"/>
    <xf numFmtId="43" fontId="53" fillId="0" borderId="44" xfId="1" applyFont="1" applyBorder="1"/>
    <xf numFmtId="0" fontId="25" fillId="0" borderId="41" xfId="0" applyFont="1" applyBorder="1"/>
    <xf numFmtId="0" fontId="53" fillId="28" borderId="86" xfId="0" applyFont="1" applyFill="1" applyBorder="1" applyAlignment="1">
      <alignment horizontal="right"/>
    </xf>
    <xf numFmtId="43" fontId="53" fillId="0" borderId="87" xfId="1" applyFont="1" applyBorder="1"/>
    <xf numFmtId="0" fontId="25" fillId="0" borderId="45" xfId="0" applyFont="1" applyBorder="1"/>
    <xf numFmtId="0" fontId="20" fillId="0" borderId="0" xfId="0" applyFont="1" applyBorder="1"/>
    <xf numFmtId="0" fontId="24" fillId="0" borderId="0" xfId="0" applyFont="1" applyBorder="1"/>
    <xf numFmtId="189" fontId="20" fillId="0" borderId="0" xfId="1" applyNumberFormat="1" applyFont="1" applyAlignment="1">
      <alignment horizontal="left"/>
    </xf>
    <xf numFmtId="189" fontId="24" fillId="0" borderId="0" xfId="1" applyNumberFormat="1" applyFont="1"/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189" fontId="20" fillId="0" borderId="0" xfId="1" applyNumberFormat="1" applyFont="1"/>
    <xf numFmtId="0" fontId="20" fillId="0" borderId="0" xfId="5" applyFont="1"/>
    <xf numFmtId="43" fontId="20" fillId="0" borderId="0" xfId="6" applyFont="1" applyAlignment="1">
      <alignment horizontal="center"/>
    </xf>
    <xf numFmtId="0" fontId="20" fillId="0" borderId="0" xfId="5" applyFont="1" applyAlignment="1"/>
    <xf numFmtId="43" fontId="20" fillId="29" borderId="0" xfId="6" applyFont="1" applyFill="1"/>
    <xf numFmtId="43" fontId="54" fillId="0" borderId="0" xfId="6" applyFont="1" applyAlignment="1">
      <alignment horizontal="left"/>
    </xf>
    <xf numFmtId="0" fontId="20" fillId="0" borderId="0" xfId="5" applyFont="1" applyAlignment="1">
      <alignment horizontal="center"/>
    </xf>
    <xf numFmtId="194" fontId="20" fillId="0" borderId="0" xfId="6" applyNumberFormat="1" applyFont="1"/>
    <xf numFmtId="193" fontId="20" fillId="0" borderId="0" xfId="6" applyNumberFormat="1" applyFont="1" applyAlignment="1">
      <alignment horizontal="center"/>
    </xf>
    <xf numFmtId="0" fontId="20" fillId="0" borderId="0" xfId="5" applyFont="1" applyAlignment="1">
      <alignment horizontal="right"/>
    </xf>
    <xf numFmtId="43" fontId="20" fillId="0" borderId="0" xfId="5" applyNumberFormat="1" applyFont="1"/>
    <xf numFmtId="43" fontId="20" fillId="0" borderId="0" xfId="6" applyFont="1" applyFill="1"/>
    <xf numFmtId="43" fontId="55" fillId="0" borderId="0" xfId="6" applyFont="1" applyAlignment="1">
      <alignment horizontal="center"/>
    </xf>
    <xf numFmtId="193" fontId="55" fillId="0" borderId="0" xfId="6" applyNumberFormat="1" applyFont="1" applyAlignment="1">
      <alignment horizontal="center"/>
    </xf>
    <xf numFmtId="0" fontId="20" fillId="0" borderId="0" xfId="5" applyFont="1" applyAlignment="1">
      <alignment horizontal="left"/>
    </xf>
    <xf numFmtId="43" fontId="20" fillId="0" borderId="0" xfId="6" applyFont="1"/>
    <xf numFmtId="193" fontId="20" fillId="0" borderId="0" xfId="6" applyNumberFormat="1" applyFont="1"/>
    <xf numFmtId="194" fontId="56" fillId="0" borderId="88" xfId="6" applyNumberFormat="1" applyFont="1" applyBorder="1"/>
    <xf numFmtId="194" fontId="20" fillId="0" borderId="0" xfId="6" applyNumberFormat="1" applyFont="1" applyBorder="1"/>
    <xf numFmtId="194" fontId="54" fillId="0" borderId="0" xfId="5" applyNumberFormat="1" applyFont="1" applyAlignment="1">
      <alignment horizontal="center"/>
    </xf>
    <xf numFmtId="194" fontId="20" fillId="0" borderId="0" xfId="6" applyNumberFormat="1" applyFont="1" applyFill="1"/>
    <xf numFmtId="43" fontId="57" fillId="0" borderId="0" xfId="6" applyNumberFormat="1" applyFont="1"/>
    <xf numFmtId="43" fontId="20" fillId="0" borderId="0" xfId="6" applyNumberFormat="1" applyFont="1"/>
    <xf numFmtId="0" fontId="18" fillId="0" borderId="0" xfId="0" applyNumberFormat="1" applyFont="1" applyBorder="1" applyAlignment="1"/>
    <xf numFmtId="43" fontId="18" fillId="0" borderId="0" xfId="6" applyFont="1" applyBorder="1" applyAlignment="1">
      <alignment horizontal="left"/>
    </xf>
    <xf numFmtId="43" fontId="18" fillId="0" borderId="59" xfId="6" applyFont="1" applyBorder="1" applyAlignment="1">
      <alignment horizontal="center"/>
    </xf>
    <xf numFmtId="0" fontId="24" fillId="0" borderId="52" xfId="0" applyFont="1" applyBorder="1" applyAlignment="1" applyProtection="1">
      <alignment horizontal="center"/>
      <protection locked="0"/>
    </xf>
    <xf numFmtId="189" fontId="24" fillId="0" borderId="51" xfId="6" applyNumberFormat="1" applyFont="1" applyBorder="1" applyAlignment="1" applyProtection="1">
      <alignment horizontal="left"/>
      <protection locked="0"/>
    </xf>
    <xf numFmtId="0" fontId="24" fillId="0" borderId="51" xfId="0" applyFont="1" applyBorder="1" applyAlignment="1" applyProtection="1">
      <alignment horizontal="center"/>
      <protection locked="0"/>
    </xf>
    <xf numFmtId="43" fontId="24" fillId="0" borderId="51" xfId="6" applyFont="1" applyBorder="1" applyProtection="1">
      <protection locked="0"/>
    </xf>
    <xf numFmtId="43" fontId="24" fillId="0" borderId="51" xfId="6" applyFont="1" applyBorder="1" applyAlignment="1" applyProtection="1">
      <alignment horizontal="center"/>
      <protection locked="0"/>
    </xf>
    <xf numFmtId="43" fontId="24" fillId="0" borderId="54" xfId="6" applyFont="1" applyBorder="1" applyAlignment="1" applyProtection="1">
      <alignment horizontal="center"/>
      <protection locked="0"/>
    </xf>
    <xf numFmtId="187" fontId="24" fillId="0" borderId="54" xfId="6" applyNumberFormat="1" applyFont="1" applyBorder="1" applyProtection="1">
      <protection locked="0"/>
    </xf>
    <xf numFmtId="0" fontId="24" fillId="0" borderId="0" xfId="0" applyFont="1" applyProtection="1">
      <protection locked="0"/>
    </xf>
    <xf numFmtId="43" fontId="18" fillId="0" borderId="91" xfId="6" applyFont="1" applyBorder="1" applyProtection="1">
      <protection locked="0"/>
    </xf>
    <xf numFmtId="43" fontId="18" fillId="0" borderId="91" xfId="6" applyFont="1" applyBorder="1" applyAlignment="1" applyProtection="1">
      <alignment horizontal="center"/>
      <protection locked="0"/>
    </xf>
    <xf numFmtId="187" fontId="24" fillId="0" borderId="64" xfId="6" applyNumberFormat="1" applyFont="1" applyBorder="1" applyProtection="1">
      <protection locked="0"/>
    </xf>
    <xf numFmtId="189" fontId="24" fillId="0" borderId="0" xfId="6" applyNumberFormat="1" applyFont="1"/>
    <xf numFmtId="43" fontId="24" fillId="0" borderId="0" xfId="6" applyFont="1"/>
    <xf numFmtId="43" fontId="24" fillId="0" borderId="0" xfId="6" applyFont="1" applyAlignment="1">
      <alignment horizontal="center"/>
    </xf>
    <xf numFmtId="0" fontId="18" fillId="0" borderId="0" xfId="7" applyFont="1" applyBorder="1"/>
    <xf numFmtId="0" fontId="24" fillId="0" borderId="0" xfId="7" applyFont="1" applyBorder="1"/>
    <xf numFmtId="189" fontId="24" fillId="0" borderId="0" xfId="6" applyNumberFormat="1" applyFont="1" applyBorder="1"/>
    <xf numFmtId="43" fontId="24" fillId="0" borderId="0" xfId="6" applyFont="1" applyBorder="1"/>
    <xf numFmtId="43" fontId="24" fillId="0" borderId="0" xfId="6" applyFont="1" applyBorder="1" applyAlignment="1">
      <alignment horizontal="center"/>
    </xf>
    <xf numFmtId="196" fontId="18" fillId="0" borderId="0" xfId="6" applyNumberFormat="1" applyFont="1" applyBorder="1" applyProtection="1">
      <protection locked="0"/>
    </xf>
    <xf numFmtId="49" fontId="18" fillId="0" borderId="0" xfId="7" applyNumberFormat="1" applyFont="1" applyBorder="1" applyAlignment="1">
      <alignment horizontal="left"/>
    </xf>
    <xf numFmtId="0" fontId="18" fillId="0" borderId="0" xfId="7" applyFont="1" applyBorder="1" applyAlignment="1">
      <alignment horizontal="center"/>
    </xf>
    <xf numFmtId="187" fontId="18" fillId="0" borderId="0" xfId="6" applyNumberFormat="1" applyFont="1" applyBorder="1" applyProtection="1">
      <protection locked="0"/>
    </xf>
    <xf numFmtId="191" fontId="40" fillId="25" borderId="77" xfId="0" applyNumberFormat="1" applyFont="1" applyFill="1" applyBorder="1" applyAlignment="1" applyProtection="1">
      <alignment horizontal="center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18" borderId="0" xfId="0" applyFont="1" applyFill="1" applyAlignment="1">
      <alignment horizontal="left"/>
    </xf>
    <xf numFmtId="0" fontId="16" fillId="20" borderId="0" xfId="0" applyFont="1" applyFill="1" applyAlignment="1" applyProtection="1">
      <alignment horizontal="center"/>
    </xf>
    <xf numFmtId="43" fontId="24" fillId="18" borderId="59" xfId="1" applyFont="1" applyFill="1" applyBorder="1" applyProtection="1"/>
    <xf numFmtId="0" fontId="25" fillId="18" borderId="0" xfId="0" applyFont="1" applyFill="1" applyBorder="1" applyAlignment="1"/>
    <xf numFmtId="0" fontId="25" fillId="18" borderId="0" xfId="0" applyFont="1" applyFill="1" applyBorder="1" applyAlignment="1" applyProtection="1">
      <protection locked="0"/>
    </xf>
    <xf numFmtId="0" fontId="20" fillId="0" borderId="0" xfId="0" applyFont="1" applyAlignment="1">
      <alignment horizontal="left"/>
    </xf>
    <xf numFmtId="0" fontId="51" fillId="0" borderId="0" xfId="3" applyFont="1" applyAlignment="1" applyProtection="1">
      <alignment horizontal="center"/>
      <protection locked="0"/>
    </xf>
    <xf numFmtId="0" fontId="51" fillId="0" borderId="0" xfId="3" applyFont="1" applyAlignment="1" applyProtection="1">
      <alignment horizontal="right"/>
      <protection locked="0"/>
    </xf>
    <xf numFmtId="43" fontId="51" fillId="0" borderId="0" xfId="6" applyFont="1" applyFill="1" applyAlignment="1" applyProtection="1">
      <alignment horizontal="center"/>
      <protection locked="0"/>
    </xf>
    <xf numFmtId="0" fontId="47" fillId="0" borderId="0" xfId="0" applyFont="1"/>
    <xf numFmtId="0" fontId="20" fillId="0" borderId="0" xfId="0" quotePrefix="1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43" fontId="20" fillId="0" borderId="0" xfId="6" applyFont="1" applyFill="1" applyProtection="1">
      <protection locked="0"/>
    </xf>
    <xf numFmtId="0" fontId="17" fillId="0" borderId="0" xfId="0" applyFont="1"/>
    <xf numFmtId="189" fontId="20" fillId="0" borderId="0" xfId="6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51" fillId="0" borderId="0" xfId="3" applyFont="1" applyAlignment="1">
      <alignment horizontal="center"/>
    </xf>
    <xf numFmtId="0" fontId="61" fillId="0" borderId="22" xfId="3" applyFont="1" applyBorder="1" applyAlignment="1">
      <alignment horizontal="center" vertical="center"/>
    </xf>
    <xf numFmtId="0" fontId="61" fillId="0" borderId="95" xfId="3" applyFont="1" applyBorder="1" applyAlignment="1">
      <alignment horizontal="center" vertical="center"/>
    </xf>
    <xf numFmtId="10" fontId="51" fillId="0" borderId="16" xfId="3" applyNumberFormat="1" applyFont="1" applyBorder="1" applyAlignment="1">
      <alignment horizontal="center"/>
    </xf>
    <xf numFmtId="0" fontId="51" fillId="0" borderId="15" xfId="3" applyFont="1" applyBorder="1" applyAlignment="1">
      <alignment horizontal="center"/>
    </xf>
    <xf numFmtId="0" fontId="51" fillId="0" borderId="78" xfId="3" applyFont="1" applyBorder="1" applyAlignment="1">
      <alignment horizontal="center"/>
    </xf>
    <xf numFmtId="43" fontId="51" fillId="0" borderId="0" xfId="3" applyNumberFormat="1" applyFont="1" applyAlignment="1" applyProtection="1">
      <alignment horizontal="center"/>
      <protection locked="0"/>
    </xf>
    <xf numFmtId="43" fontId="51" fillId="0" borderId="15" xfId="6" applyFont="1" applyFill="1" applyBorder="1" applyAlignment="1" applyProtection="1">
      <alignment horizontal="center"/>
      <protection locked="0"/>
    </xf>
    <xf numFmtId="43" fontId="51" fillId="0" borderId="51" xfId="6" applyFont="1" applyFill="1" applyBorder="1" applyAlignment="1" applyProtection="1">
      <alignment horizontal="center"/>
      <protection locked="0"/>
    </xf>
    <xf numFmtId="0" fontId="51" fillId="0" borderId="51" xfId="3" applyFont="1" applyBorder="1" applyAlignment="1">
      <alignment horizontal="center"/>
    </xf>
    <xf numFmtId="191" fontId="51" fillId="0" borderId="78" xfId="3" applyNumberFormat="1" applyFont="1" applyBorder="1" applyAlignment="1">
      <alignment horizontal="center"/>
    </xf>
    <xf numFmtId="0" fontId="51" fillId="0" borderId="0" xfId="3" applyFont="1" applyAlignment="1" applyProtection="1">
      <alignment horizontal="left"/>
      <protection locked="0"/>
    </xf>
    <xf numFmtId="43" fontId="51" fillId="0" borderId="0" xfId="3" applyNumberFormat="1" applyFont="1" applyAlignment="1" applyProtection="1">
      <alignment horizontal="left"/>
      <protection locked="0"/>
    </xf>
    <xf numFmtId="0" fontId="63" fillId="0" borderId="0" xfId="0" applyFont="1" applyProtection="1">
      <protection locked="0"/>
    </xf>
    <xf numFmtId="43" fontId="63" fillId="0" borderId="0" xfId="6" applyFont="1" applyFill="1" applyProtection="1">
      <protection locked="0"/>
    </xf>
    <xf numFmtId="191" fontId="51" fillId="0" borderId="0" xfId="3" applyNumberFormat="1" applyFont="1" applyAlignment="1" applyProtection="1">
      <alignment horizontal="left"/>
      <protection locked="0"/>
    </xf>
    <xf numFmtId="43" fontId="51" fillId="0" borderId="51" xfId="6" applyFont="1" applyFill="1" applyBorder="1" applyAlignment="1" applyProtection="1">
      <alignment horizontal="center" vertical="center"/>
      <protection locked="0"/>
    </xf>
    <xf numFmtId="0" fontId="51" fillId="0" borderId="51" xfId="3" applyFont="1" applyBorder="1" applyAlignment="1">
      <alignment horizontal="center" vertical="center"/>
    </xf>
    <xf numFmtId="0" fontId="68" fillId="0" borderId="10" xfId="3" applyFont="1" applyBorder="1" applyAlignment="1">
      <alignment horizontal="left"/>
    </xf>
    <xf numFmtId="0" fontId="51" fillId="0" borderId="10" xfId="3" applyFont="1" applyBorder="1" applyAlignment="1">
      <alignment horizontal="right"/>
    </xf>
    <xf numFmtId="0" fontId="68" fillId="0" borderId="0" xfId="3" applyFont="1" applyAlignment="1">
      <alignment horizontal="left"/>
    </xf>
    <xf numFmtId="0" fontId="51" fillId="0" borderId="0" xfId="3" applyFont="1" applyAlignment="1">
      <alignment horizontal="right"/>
    </xf>
    <xf numFmtId="193" fontId="51" fillId="0" borderId="0" xfId="3" applyNumberFormat="1" applyFont="1" applyAlignment="1" applyProtection="1">
      <alignment horizontal="left"/>
      <protection locked="0"/>
    </xf>
    <xf numFmtId="0" fontId="68" fillId="0" borderId="8" xfId="3" applyFont="1" applyBorder="1" applyAlignment="1">
      <alignment horizontal="left"/>
    </xf>
    <xf numFmtId="0" fontId="51" fillId="0" borderId="8" xfId="3" applyFont="1" applyBorder="1" applyAlignment="1">
      <alignment horizontal="right"/>
    </xf>
    <xf numFmtId="0" fontId="51" fillId="0" borderId="75" xfId="3" applyFont="1" applyBorder="1" applyAlignment="1">
      <alignment horizontal="left"/>
    </xf>
    <xf numFmtId="0" fontId="68" fillId="0" borderId="97" xfId="3" applyFont="1" applyBorder="1" applyAlignment="1">
      <alignment horizontal="center" vertical="top"/>
    </xf>
    <xf numFmtId="0" fontId="51" fillId="0" borderId="10" xfId="3" applyFont="1" applyBorder="1" applyAlignment="1">
      <alignment horizontal="left" vertical="center"/>
    </xf>
    <xf numFmtId="0" fontId="51" fillId="0" borderId="77" xfId="3" applyFont="1" applyBorder="1" applyAlignment="1">
      <alignment horizontal="left" vertical="center"/>
    </xf>
    <xf numFmtId="0" fontId="69" fillId="0" borderId="75" xfId="3" applyFont="1" applyBorder="1" applyAlignment="1">
      <alignment horizontal="center" vertical="top"/>
    </xf>
    <xf numFmtId="0" fontId="69" fillId="0" borderId="0" xfId="3" applyFont="1" applyAlignment="1">
      <alignment horizontal="right" vertical="center"/>
    </xf>
    <xf numFmtId="0" fontId="69" fillId="0" borderId="8" xfId="3" applyFont="1" applyBorder="1" applyAlignment="1">
      <alignment horizontal="center" vertical="center"/>
    </xf>
    <xf numFmtId="193" fontId="69" fillId="0" borderId="8" xfId="6" applyNumberFormat="1" applyFont="1" applyFill="1" applyBorder="1" applyAlignment="1" applyProtection="1">
      <alignment horizontal="left" vertical="center"/>
    </xf>
    <xf numFmtId="43" fontId="69" fillId="0" borderId="8" xfId="6" applyFont="1" applyFill="1" applyBorder="1" applyAlignment="1" applyProtection="1">
      <alignment horizontal="center" vertical="center"/>
    </xf>
    <xf numFmtId="43" fontId="69" fillId="0" borderId="8" xfId="3" applyNumberFormat="1" applyFont="1" applyBorder="1" applyAlignment="1">
      <alignment horizontal="left" vertical="center"/>
    </xf>
    <xf numFmtId="0" fontId="69" fillId="0" borderId="16" xfId="3" applyFont="1" applyBorder="1" applyAlignment="1">
      <alignment horizontal="left" vertical="center"/>
    </xf>
    <xf numFmtId="0" fontId="51" fillId="0" borderId="75" xfId="3" applyFont="1" applyBorder="1" applyAlignment="1">
      <alignment horizontal="center" vertical="top"/>
    </xf>
    <xf numFmtId="0" fontId="69" fillId="0" borderId="0" xfId="3" applyFont="1" applyAlignment="1">
      <alignment horizontal="center" vertical="center"/>
    </xf>
    <xf numFmtId="43" fontId="69" fillId="0" borderId="0" xfId="3" applyNumberFormat="1" applyFont="1" applyAlignment="1">
      <alignment horizontal="center" vertical="center"/>
    </xf>
    <xf numFmtId="0" fontId="69" fillId="0" borderId="0" xfId="3" applyFont="1" applyAlignment="1">
      <alignment horizontal="left" vertical="center"/>
    </xf>
    <xf numFmtId="0" fontId="69" fillId="0" borderId="16" xfId="3" applyFont="1" applyBorder="1" applyAlignment="1">
      <alignment horizontal="center" vertical="center"/>
    </xf>
    <xf numFmtId="0" fontId="61" fillId="0" borderId="0" xfId="3" applyFont="1" applyAlignment="1">
      <alignment horizontal="right" vertical="center"/>
    </xf>
    <xf numFmtId="0" fontId="69" fillId="0" borderId="16" xfId="3" applyFont="1" applyBorder="1"/>
    <xf numFmtId="0" fontId="68" fillId="0" borderId="0" xfId="3" applyFont="1" applyAlignment="1">
      <alignment horizontal="left" vertical="center"/>
    </xf>
    <xf numFmtId="0" fontId="51" fillId="0" borderId="0" xfId="3" applyFont="1" applyAlignment="1">
      <alignment horizontal="center" vertical="center"/>
    </xf>
    <xf numFmtId="191" fontId="70" fillId="0" borderId="40" xfId="3" applyNumberFormat="1" applyFont="1" applyBorder="1" applyAlignment="1">
      <alignment horizontal="center" vertical="center"/>
    </xf>
    <xf numFmtId="191" fontId="51" fillId="0" borderId="0" xfId="3" applyNumberFormat="1" applyFont="1" applyAlignment="1" applyProtection="1">
      <alignment horizontal="right"/>
      <protection locked="0"/>
    </xf>
    <xf numFmtId="43" fontId="51" fillId="0" borderId="76" xfId="6" applyFont="1" applyFill="1" applyBorder="1" applyAlignment="1" applyProtection="1">
      <alignment horizontal="center"/>
      <protection locked="0"/>
    </xf>
    <xf numFmtId="0" fontId="51" fillId="0" borderId="98" xfId="3" applyFont="1" applyBorder="1" applyAlignment="1">
      <alignment horizontal="center" vertical="top"/>
    </xf>
    <xf numFmtId="0" fontId="51" fillId="0" borderId="99" xfId="3" applyFont="1" applyBorder="1" applyAlignment="1">
      <alignment horizontal="center" vertical="center"/>
    </xf>
    <xf numFmtId="0" fontId="51" fillId="0" borderId="76" xfId="3" applyFont="1" applyBorder="1" applyAlignment="1">
      <alignment horizontal="center"/>
    </xf>
    <xf numFmtId="0" fontId="51" fillId="0" borderId="100" xfId="3" applyFont="1" applyBorder="1" applyAlignment="1">
      <alignment horizontal="center"/>
    </xf>
    <xf numFmtId="0" fontId="0" fillId="0" borderId="0" xfId="0" applyProtection="1">
      <protection locked="0"/>
    </xf>
    <xf numFmtId="0" fontId="20" fillId="0" borderId="0" xfId="0" quotePrefix="1" applyFont="1" applyAlignment="1" applyProtection="1">
      <protection locked="0"/>
    </xf>
    <xf numFmtId="0" fontId="20" fillId="0" borderId="0" xfId="0" applyFont="1" applyAlignment="1" applyProtection="1">
      <protection locked="0"/>
    </xf>
    <xf numFmtId="0" fontId="17" fillId="0" borderId="0" xfId="0" applyFont="1" applyAlignment="1">
      <alignment horizontal="left"/>
    </xf>
    <xf numFmtId="0" fontId="20" fillId="0" borderId="0" xfId="0" applyFont="1" applyAlignment="1"/>
    <xf numFmtId="4" fontId="51" fillId="0" borderId="0" xfId="3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4" fillId="0" borderId="0" xfId="0" applyFont="1" applyAlignment="1">
      <alignment horizontal="center"/>
    </xf>
    <xf numFmtId="0" fontId="2" fillId="0" borderId="0" xfId="0" applyFont="1" applyAlignment="1" applyProtection="1"/>
    <xf numFmtId="0" fontId="72" fillId="0" borderId="0" xfId="0" applyFont="1"/>
    <xf numFmtId="0" fontId="73" fillId="0" borderId="0" xfId="0" applyFont="1"/>
    <xf numFmtId="0" fontId="73" fillId="0" borderId="0" xfId="0" applyFont="1" applyAlignment="1">
      <alignment horizontal="center"/>
    </xf>
    <xf numFmtId="0" fontId="74" fillId="30" borderId="51" xfId="8" applyFont="1" applyFill="1" applyBorder="1"/>
    <xf numFmtId="0" fontId="74" fillId="0" borderId="51" xfId="0" applyFont="1" applyBorder="1" applyAlignment="1">
      <alignment horizontal="center" vertical="center"/>
    </xf>
    <xf numFmtId="43" fontId="73" fillId="0" borderId="51" xfId="9" applyFont="1" applyBorder="1"/>
    <xf numFmtId="9" fontId="73" fillId="0" borderId="51" xfId="0" applyNumberFormat="1" applyFont="1" applyBorder="1" applyAlignment="1">
      <alignment horizontal="center"/>
    </xf>
    <xf numFmtId="43" fontId="73" fillId="0" borderId="51" xfId="0" applyNumberFormat="1" applyFont="1" applyBorder="1"/>
    <xf numFmtId="0" fontId="73" fillId="0" borderId="51" xfId="0" applyFont="1" applyBorder="1"/>
    <xf numFmtId="197" fontId="73" fillId="0" borderId="51" xfId="0" applyNumberFormat="1" applyFont="1" applyBorder="1"/>
    <xf numFmtId="0" fontId="75" fillId="0" borderId="51" xfId="0" applyFont="1" applyBorder="1" applyAlignment="1">
      <alignment horizontal="center" vertical="center"/>
    </xf>
    <xf numFmtId="41" fontId="75" fillId="0" borderId="51" xfId="0" applyNumberFormat="1" applyFont="1" applyBorder="1" applyAlignment="1">
      <alignment vertical="center"/>
    </xf>
    <xf numFmtId="9" fontId="73" fillId="0" borderId="13" xfId="0" applyNumberFormat="1" applyFont="1" applyBorder="1" applyAlignment="1">
      <alignment horizontal="center"/>
    </xf>
    <xf numFmtId="9" fontId="73" fillId="0" borderId="0" xfId="0" applyNumberFormat="1" applyFont="1"/>
    <xf numFmtId="41" fontId="75" fillId="0" borderId="51" xfId="0" applyNumberFormat="1" applyFont="1" applyBorder="1" applyAlignment="1">
      <alignment horizontal="left" vertical="center"/>
    </xf>
    <xf numFmtId="2" fontId="73" fillId="0" borderId="51" xfId="0" applyNumberFormat="1" applyFont="1" applyBorder="1"/>
    <xf numFmtId="191" fontId="73" fillId="0" borderId="51" xfId="0" applyNumberFormat="1" applyFont="1" applyBorder="1"/>
    <xf numFmtId="41" fontId="74" fillId="0" borderId="51" xfId="0" applyNumberFormat="1" applyFont="1" applyBorder="1" applyAlignment="1">
      <alignment horizontal="left" vertical="center"/>
    </xf>
    <xf numFmtId="0" fontId="73" fillId="0" borderId="101" xfId="0" applyFont="1" applyBorder="1"/>
    <xf numFmtId="0" fontId="18" fillId="0" borderId="0" xfId="0" applyFont="1"/>
    <xf numFmtId="43" fontId="18" fillId="0" borderId="0" xfId="1" applyFont="1" applyBorder="1" applyAlignment="1">
      <alignment horizontal="left"/>
    </xf>
    <xf numFmtId="43" fontId="18" fillId="0" borderId="59" xfId="1" applyFont="1" applyBorder="1" applyAlignment="1">
      <alignment horizontal="center"/>
    </xf>
    <xf numFmtId="189" fontId="24" fillId="0" borderId="51" xfId="1" applyNumberFormat="1" applyFont="1" applyBorder="1" applyAlignment="1" applyProtection="1">
      <alignment horizontal="left"/>
      <protection locked="0"/>
    </xf>
    <xf numFmtId="43" fontId="24" fillId="0" borderId="51" xfId="1" applyFont="1" applyBorder="1" applyProtection="1">
      <protection locked="0"/>
    </xf>
    <xf numFmtId="43" fontId="24" fillId="0" borderId="51" xfId="1" applyFont="1" applyBorder="1" applyAlignment="1" applyProtection="1">
      <alignment horizontal="center"/>
      <protection locked="0"/>
    </xf>
    <xf numFmtId="43" fontId="24" fillId="0" borderId="54" xfId="1" applyFont="1" applyBorder="1" applyAlignment="1" applyProtection="1">
      <alignment horizontal="center"/>
      <protection locked="0"/>
    </xf>
    <xf numFmtId="187" fontId="24" fillId="0" borderId="54" xfId="1" applyNumberFormat="1" applyFont="1" applyBorder="1" applyProtection="1">
      <protection locked="0"/>
    </xf>
    <xf numFmtId="43" fontId="18" fillId="0" borderId="91" xfId="1" applyFont="1" applyBorder="1" applyProtection="1">
      <protection locked="0"/>
    </xf>
    <xf numFmtId="43" fontId="18" fillId="0" borderId="91" xfId="1" applyFont="1" applyBorder="1" applyAlignment="1" applyProtection="1">
      <alignment horizontal="center"/>
      <protection locked="0"/>
    </xf>
    <xf numFmtId="187" fontId="24" fillId="0" borderId="64" xfId="1" applyNumberFormat="1" applyFont="1" applyBorder="1" applyProtection="1">
      <protection locked="0"/>
    </xf>
    <xf numFmtId="43" fontId="24" fillId="0" borderId="0" xfId="1" applyFont="1"/>
    <xf numFmtId="43" fontId="24" fillId="0" borderId="0" xfId="1" applyFont="1" applyAlignment="1">
      <alignment horizontal="center"/>
    </xf>
    <xf numFmtId="0" fontId="18" fillId="0" borderId="0" xfId="7" applyFont="1"/>
    <xf numFmtId="189" fontId="24" fillId="0" borderId="0" xfId="1" applyNumberFormat="1" applyFont="1" applyBorder="1"/>
    <xf numFmtId="43" fontId="24" fillId="0" borderId="0" xfId="1" applyFont="1" applyBorder="1"/>
    <xf numFmtId="43" fontId="24" fillId="0" borderId="0" xfId="1" applyFont="1" applyBorder="1" applyAlignment="1">
      <alignment horizontal="center"/>
    </xf>
    <xf numFmtId="196" fontId="18" fillId="0" borderId="0" xfId="1" applyNumberFormat="1" applyFont="1" applyBorder="1" applyProtection="1">
      <protection locked="0"/>
    </xf>
    <xf numFmtId="49" fontId="18" fillId="0" borderId="0" xfId="7" applyNumberFormat="1" applyFont="1" applyAlignment="1">
      <alignment horizontal="left"/>
    </xf>
    <xf numFmtId="0" fontId="18" fillId="0" borderId="0" xfId="7" applyFont="1" applyAlignment="1">
      <alignment horizontal="center"/>
    </xf>
    <xf numFmtId="187" fontId="18" fillId="0" borderId="0" xfId="1" applyNumberFormat="1" applyFont="1" applyBorder="1" applyProtection="1">
      <protection locked="0"/>
    </xf>
    <xf numFmtId="0" fontId="76" fillId="0" borderId="0" xfId="0" applyFont="1"/>
    <xf numFmtId="4" fontId="34" fillId="22" borderId="1" xfId="0" applyNumberFormat="1" applyFont="1" applyFill="1" applyBorder="1" applyAlignment="1" applyProtection="1">
      <alignment horizontal="center"/>
    </xf>
    <xf numFmtId="0" fontId="18" fillId="0" borderId="0" xfId="0" applyFont="1" applyAlignment="1"/>
    <xf numFmtId="189" fontId="24" fillId="0" borderId="51" xfId="1" applyNumberFormat="1" applyFont="1" applyBorder="1" applyAlignment="1" applyProtection="1">
      <alignment horizontal="center"/>
      <protection locked="0"/>
    </xf>
    <xf numFmtId="0" fontId="25" fillId="0" borderId="0" xfId="0" applyFont="1"/>
    <xf numFmtId="43" fontId="25" fillId="0" borderId="0" xfId="1" applyFont="1"/>
    <xf numFmtId="43" fontId="25" fillId="0" borderId="0" xfId="1" applyFont="1" applyAlignment="1">
      <alignment horizontal="center"/>
    </xf>
    <xf numFmtId="0" fontId="21" fillId="0" borderId="0" xfId="7" applyFont="1"/>
    <xf numFmtId="43" fontId="18" fillId="0" borderId="41" xfId="1" applyFont="1" applyBorder="1" applyProtection="1">
      <protection locked="0"/>
    </xf>
    <xf numFmtId="43" fontId="18" fillId="0" borderId="41" xfId="1" applyFont="1" applyBorder="1" applyAlignment="1" applyProtection="1">
      <alignment horizontal="center"/>
      <protection locked="0"/>
    </xf>
    <xf numFmtId="187" fontId="24" fillId="0" borderId="44" xfId="1" applyNumberFormat="1" applyFont="1" applyBorder="1" applyProtection="1">
      <protection locked="0"/>
    </xf>
    <xf numFmtId="43" fontId="18" fillId="0" borderId="17" xfId="1" applyFont="1" applyBorder="1" applyProtection="1">
      <protection locked="0"/>
    </xf>
    <xf numFmtId="43" fontId="18" fillId="0" borderId="17" xfId="1" applyFont="1" applyBorder="1" applyAlignment="1" applyProtection="1">
      <alignment horizontal="center"/>
      <protection locked="0"/>
    </xf>
    <xf numFmtId="187" fontId="24" fillId="0" borderId="17" xfId="1" applyNumberFormat="1" applyFont="1" applyBorder="1" applyProtection="1">
      <protection locked="0"/>
    </xf>
    <xf numFmtId="9" fontId="73" fillId="0" borderId="15" xfId="0" applyNumberFormat="1" applyFont="1" applyBorder="1" applyAlignment="1">
      <alignment horizontal="center"/>
    </xf>
    <xf numFmtId="9" fontId="73" fillId="0" borderId="6" xfId="0" applyNumberFormat="1" applyFont="1" applyBorder="1" applyAlignment="1">
      <alignment horizontal="center"/>
    </xf>
    <xf numFmtId="0" fontId="77" fillId="0" borderId="0" xfId="0" applyFont="1"/>
    <xf numFmtId="0" fontId="73" fillId="0" borderId="0" xfId="0" applyFont="1" applyFill="1"/>
    <xf numFmtId="1" fontId="40" fillId="0" borderId="77" xfId="0" applyNumberFormat="1" applyFont="1" applyFill="1" applyBorder="1" applyAlignment="1" applyProtection="1">
      <alignment horizontal="center"/>
      <protection locked="0"/>
    </xf>
    <xf numFmtId="0" fontId="78" fillId="14" borderId="0" xfId="0" applyFont="1" applyFill="1"/>
    <xf numFmtId="0" fontId="78" fillId="0" borderId="0" xfId="0" applyFont="1"/>
    <xf numFmtId="0" fontId="85" fillId="10" borderId="0" xfId="0" applyFont="1" applyFill="1"/>
    <xf numFmtId="0" fontId="88" fillId="0" borderId="0" xfId="0" applyFont="1"/>
    <xf numFmtId="0" fontId="81" fillId="14" borderId="0" xfId="0" applyFont="1" applyFill="1"/>
    <xf numFmtId="0" fontId="88" fillId="19" borderId="0" xfId="0" applyFont="1" applyFill="1"/>
    <xf numFmtId="0" fontId="89" fillId="0" borderId="0" xfId="0" applyFont="1"/>
    <xf numFmtId="0" fontId="78" fillId="0" borderId="0" xfId="0" applyFont="1" applyAlignment="1">
      <alignment horizontal="right"/>
    </xf>
    <xf numFmtId="0" fontId="73" fillId="0" borderId="84" xfId="0" applyFont="1" applyBorder="1"/>
    <xf numFmtId="0" fontId="73" fillId="0" borderId="0" xfId="0" applyFont="1" applyBorder="1"/>
    <xf numFmtId="43" fontId="73" fillId="0" borderId="17" xfId="0" applyNumberFormat="1" applyFont="1" applyBorder="1" applyAlignment="1">
      <alignment horizontal="center"/>
    </xf>
    <xf numFmtId="43" fontId="73" fillId="0" borderId="17" xfId="0" applyNumberFormat="1" applyFont="1" applyBorder="1"/>
    <xf numFmtId="0" fontId="92" fillId="32" borderId="0" xfId="0" applyFont="1" applyFill="1" applyAlignment="1" applyProtection="1">
      <alignment horizontal="center"/>
    </xf>
    <xf numFmtId="0" fontId="39" fillId="14" borderId="0" xfId="0" applyFont="1" applyFill="1" applyAlignment="1" applyProtection="1">
      <alignment horizontal="center"/>
      <protection locked="0"/>
    </xf>
    <xf numFmtId="0" fontId="93" fillId="15" borderId="52" xfId="7" applyFont="1" applyFill="1" applyBorder="1" applyProtection="1">
      <protection locked="0"/>
    </xf>
    <xf numFmtId="0" fontId="24" fillId="0" borderId="52" xfId="7" applyFont="1" applyBorder="1" applyProtection="1">
      <protection locked="0"/>
    </xf>
    <xf numFmtId="0" fontId="24" fillId="0" borderId="2" xfId="7" applyFont="1" applyBorder="1" applyProtection="1">
      <protection locked="0"/>
    </xf>
    <xf numFmtId="0" fontId="46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43" fontId="24" fillId="15" borderId="51" xfId="1" applyFont="1" applyFill="1" applyBorder="1" applyAlignment="1" applyProtection="1">
      <alignment horizontal="left"/>
      <protection locked="0"/>
    </xf>
    <xf numFmtId="0" fontId="24" fillId="15" borderId="51" xfId="0" applyFont="1" applyFill="1" applyBorder="1" applyAlignment="1" applyProtection="1">
      <alignment horizontal="center"/>
      <protection locked="0"/>
    </xf>
    <xf numFmtId="43" fontId="24" fillId="15" borderId="51" xfId="1" applyFont="1" applyFill="1" applyBorder="1" applyProtection="1">
      <protection locked="0"/>
    </xf>
    <xf numFmtId="43" fontId="24" fillId="0" borderId="51" xfId="1" applyFont="1" applyFill="1" applyBorder="1" applyAlignment="1" applyProtection="1">
      <alignment horizontal="left"/>
      <protection locked="0"/>
    </xf>
    <xf numFmtId="43" fontId="24" fillId="0" borderId="51" xfId="1" applyFont="1" applyFill="1" applyBorder="1" applyProtection="1">
      <protection locked="0"/>
    </xf>
    <xf numFmtId="43" fontId="24" fillId="0" borderId="84" xfId="1" applyFont="1" applyFill="1" applyBorder="1" applyAlignment="1" applyProtection="1">
      <alignment horizontal="center"/>
      <protection locked="0"/>
    </xf>
    <xf numFmtId="43" fontId="24" fillId="0" borderId="0" xfId="1" applyFont="1" applyFill="1" applyBorder="1" applyAlignment="1" applyProtection="1">
      <alignment horizontal="left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43" fontId="24" fillId="0" borderId="12" xfId="1" applyFont="1" applyFill="1" applyBorder="1" applyProtection="1">
      <protection locked="0"/>
    </xf>
    <xf numFmtId="43" fontId="95" fillId="0" borderId="84" xfId="1" applyFont="1" applyFill="1" applyBorder="1" applyProtection="1">
      <protection locked="0"/>
    </xf>
    <xf numFmtId="43" fontId="24" fillId="0" borderId="84" xfId="1" applyFont="1" applyFill="1" applyBorder="1" applyAlignment="1" applyProtection="1">
      <alignment horizontal="left"/>
      <protection locked="0"/>
    </xf>
    <xf numFmtId="43" fontId="94" fillId="0" borderId="12" xfId="1" applyFont="1" applyFill="1" applyBorder="1" applyAlignment="1" applyProtection="1">
      <alignment horizontal="left"/>
      <protection locked="0"/>
    </xf>
    <xf numFmtId="43" fontId="24" fillId="0" borderId="12" xfId="1" applyFont="1" applyFill="1" applyBorder="1" applyAlignment="1" applyProtection="1">
      <alignment horizontal="left"/>
      <protection locked="0"/>
    </xf>
    <xf numFmtId="43" fontId="24" fillId="0" borderId="6" xfId="1" applyFont="1" applyFill="1" applyBorder="1" applyAlignment="1" applyProtection="1">
      <alignment horizontal="left"/>
      <protection locked="0"/>
    </xf>
    <xf numFmtId="0" fontId="24" fillId="0" borderId="9" xfId="0" applyFont="1" applyBorder="1" applyAlignment="1" applyProtection="1">
      <alignment horizontal="center"/>
      <protection locked="0"/>
    </xf>
    <xf numFmtId="43" fontId="24" fillId="0" borderId="6" xfId="1" applyFont="1" applyFill="1" applyBorder="1" applyProtection="1">
      <protection locked="0"/>
    </xf>
    <xf numFmtId="43" fontId="24" fillId="15" borderId="54" xfId="1" applyFont="1" applyFill="1" applyBorder="1" applyAlignment="1" applyProtection="1">
      <alignment horizontal="center"/>
      <protection locked="0"/>
    </xf>
    <xf numFmtId="43" fontId="24" fillId="0" borderId="54" xfId="1" applyFont="1" applyFill="1" applyBorder="1" applyAlignment="1" applyProtection="1">
      <alignment horizontal="center"/>
      <protection locked="0"/>
    </xf>
    <xf numFmtId="43" fontId="24" fillId="0" borderId="16" xfId="1" applyFont="1" applyFill="1" applyBorder="1" applyAlignment="1" applyProtection="1">
      <alignment horizontal="center"/>
      <protection locked="0"/>
    </xf>
    <xf numFmtId="43" fontId="95" fillId="0" borderId="85" xfId="1" applyFont="1" applyFill="1" applyBorder="1" applyAlignment="1" applyProtection="1">
      <alignment horizontal="center"/>
      <protection locked="0"/>
    </xf>
    <xf numFmtId="43" fontId="24" fillId="0" borderId="9" xfId="1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43" fontId="18" fillId="0" borderId="0" xfId="1" applyFont="1" applyBorder="1" applyAlignment="1">
      <alignment horizontal="left"/>
    </xf>
    <xf numFmtId="0" fontId="24" fillId="18" borderId="0" xfId="0" applyFont="1" applyFill="1" applyAlignment="1">
      <alignment vertical="center"/>
    </xf>
    <xf numFmtId="0" fontId="2" fillId="4" borderId="0" xfId="0" applyFont="1" applyFill="1" applyBorder="1" applyAlignment="1" applyProtection="1">
      <protection locked="0"/>
    </xf>
    <xf numFmtId="0" fontId="35" fillId="22" borderId="75" xfId="0" applyFont="1" applyFill="1" applyBorder="1" applyAlignment="1" applyProtection="1">
      <alignment horizontal="left"/>
    </xf>
    <xf numFmtId="0" fontId="96" fillId="22" borderId="75" xfId="0" applyFont="1" applyFill="1" applyBorder="1" applyAlignment="1" applyProtection="1"/>
    <xf numFmtId="0" fontId="37" fillId="22" borderId="0" xfId="0" applyFont="1" applyFill="1" applyProtection="1"/>
    <xf numFmtId="0" fontId="1" fillId="23" borderId="2" xfId="0" applyFont="1" applyFill="1" applyBorder="1" applyAlignment="1" applyProtection="1"/>
    <xf numFmtId="0" fontId="1" fillId="23" borderId="0" xfId="0" applyFont="1" applyFill="1" applyBorder="1" applyAlignment="1" applyProtection="1"/>
    <xf numFmtId="0" fontId="1" fillId="23" borderId="0" xfId="0" applyFont="1" applyFill="1" applyAlignment="1" applyProtection="1"/>
    <xf numFmtId="0" fontId="4" fillId="23" borderId="2" xfId="0" applyFont="1" applyFill="1" applyBorder="1" applyAlignment="1" applyProtection="1"/>
    <xf numFmtId="0" fontId="1" fillId="23" borderId="0" xfId="0" applyFont="1" applyFill="1" applyProtection="1"/>
    <xf numFmtId="0" fontId="5" fillId="14" borderId="1" xfId="0" applyFont="1" applyFill="1" applyBorder="1" applyAlignment="1" applyProtection="1">
      <alignment horizontal="center"/>
      <protection locked="0"/>
    </xf>
    <xf numFmtId="0" fontId="1" fillId="20" borderId="0" xfId="0" applyFont="1" applyFill="1" applyAlignment="1" applyProtection="1">
      <alignment horizontal="center"/>
    </xf>
    <xf numFmtId="0" fontId="97" fillId="0" borderId="0" xfId="0" applyFont="1" applyFill="1" applyBorder="1"/>
    <xf numFmtId="0" fontId="99" fillId="0" borderId="0" xfId="0" applyFont="1" applyFill="1" applyBorder="1"/>
    <xf numFmtId="0" fontId="97" fillId="0" borderId="0" xfId="0" applyFont="1" applyFill="1" applyBorder="1" applyAlignment="1">
      <alignment horizontal="left"/>
    </xf>
    <xf numFmtId="0" fontId="97" fillId="0" borderId="0" xfId="0" applyFont="1" applyFill="1" applyBorder="1" applyAlignment="1">
      <alignment horizontal="center"/>
    </xf>
    <xf numFmtId="0" fontId="97" fillId="0" borderId="1" xfId="0" applyFont="1" applyFill="1" applyBorder="1" applyAlignment="1">
      <alignment horizontal="center" vertical="center" wrapText="1"/>
    </xf>
    <xf numFmtId="0" fontId="102" fillId="0" borderId="26" xfId="0" applyFont="1" applyFill="1" applyBorder="1" applyAlignment="1">
      <alignment horizontal="center"/>
    </xf>
    <xf numFmtId="0" fontId="102" fillId="0" borderId="15" xfId="0" applyFont="1" applyFill="1" applyBorder="1" applyAlignment="1">
      <alignment horizontal="center"/>
    </xf>
    <xf numFmtId="4" fontId="102" fillId="0" borderId="15" xfId="0" applyNumberFormat="1" applyFont="1" applyFill="1" applyBorder="1" applyAlignment="1">
      <alignment horizontal="center"/>
    </xf>
    <xf numFmtId="0" fontId="102" fillId="0" borderId="27" xfId="0" applyFont="1" applyFill="1" applyBorder="1"/>
    <xf numFmtId="0" fontId="102" fillId="0" borderId="28" xfId="0" applyFont="1" applyFill="1" applyBorder="1" applyAlignment="1">
      <alignment horizontal="center"/>
    </xf>
    <xf numFmtId="0" fontId="102" fillId="0" borderId="29" xfId="0" applyFont="1" applyFill="1" applyBorder="1"/>
    <xf numFmtId="0" fontId="102" fillId="0" borderId="36" xfId="0" applyFont="1" applyFill="1" applyBorder="1" applyAlignment="1">
      <alignment horizontal="center"/>
    </xf>
    <xf numFmtId="0" fontId="102" fillId="0" borderId="30" xfId="0" applyFont="1" applyFill="1" applyBorder="1"/>
    <xf numFmtId="4" fontId="102" fillId="0" borderId="17" xfId="0" applyNumberFormat="1" applyFont="1" applyFill="1" applyBorder="1" applyAlignment="1">
      <alignment horizontal="center"/>
    </xf>
    <xf numFmtId="0" fontId="102" fillId="33" borderId="17" xfId="0" applyFont="1" applyFill="1" applyBorder="1"/>
    <xf numFmtId="0" fontId="102" fillId="0" borderId="33" xfId="0" applyFont="1" applyFill="1" applyBorder="1"/>
    <xf numFmtId="0" fontId="102" fillId="0" borderId="0" xfId="0" applyFont="1" applyFill="1" applyBorder="1" applyAlignment="1">
      <alignment horizontal="center"/>
    </xf>
    <xf numFmtId="0" fontId="102" fillId="0" borderId="0" xfId="0" applyFont="1" applyFill="1" applyBorder="1"/>
    <xf numFmtId="0" fontId="97" fillId="0" borderId="0" xfId="0" applyFont="1" applyFill="1" applyBorder="1" applyAlignment="1"/>
    <xf numFmtId="0" fontId="97" fillId="0" borderId="0" xfId="0" applyFont="1" applyFill="1" applyBorder="1" applyAlignment="1">
      <alignment horizontal="right"/>
    </xf>
    <xf numFmtId="0" fontId="97" fillId="0" borderId="11" xfId="0" applyFont="1" applyFill="1" applyBorder="1" applyAlignment="1">
      <alignment horizontal="center" vertical="center" wrapText="1"/>
    </xf>
    <xf numFmtId="4" fontId="97" fillId="0" borderId="1" xfId="0" applyNumberFormat="1" applyFont="1" applyFill="1" applyBorder="1" applyAlignment="1">
      <alignment horizontal="center" vertical="center" wrapText="1"/>
    </xf>
    <xf numFmtId="0" fontId="97" fillId="33" borderId="1" xfId="0" applyFont="1" applyFill="1" applyBorder="1" applyAlignment="1">
      <alignment horizontal="center" vertical="center" wrapText="1"/>
    </xf>
    <xf numFmtId="0" fontId="97" fillId="0" borderId="25" xfId="0" applyFont="1" applyFill="1" applyBorder="1" applyAlignment="1">
      <alignment horizontal="center" vertical="center" wrapText="1"/>
    </xf>
    <xf numFmtId="0" fontId="102" fillId="0" borderId="71" xfId="0" applyFont="1" applyFill="1" applyBorder="1" applyAlignment="1">
      <alignment horizontal="center"/>
    </xf>
    <xf numFmtId="0" fontId="102" fillId="33" borderId="17" xfId="0" applyFont="1" applyFill="1" applyBorder="1" applyAlignment="1">
      <alignment horizontal="center"/>
    </xf>
    <xf numFmtId="0" fontId="102" fillId="0" borderId="33" xfId="0" applyFont="1" applyFill="1" applyBorder="1" applyAlignment="1">
      <alignment horizontal="center"/>
    </xf>
    <xf numFmtId="4" fontId="102" fillId="0" borderId="9" xfId="0" applyNumberFormat="1" applyFont="1" applyFill="1" applyBorder="1" applyAlignment="1">
      <alignment horizontal="center" vertical="center" wrapText="1"/>
    </xf>
    <xf numFmtId="4" fontId="103" fillId="0" borderId="17" xfId="0" applyNumberFormat="1" applyFont="1" applyFill="1" applyBorder="1" applyAlignment="1">
      <alignment horizontal="center"/>
    </xf>
    <xf numFmtId="0" fontId="98" fillId="0" borderId="0" xfId="0" applyFont="1" applyFill="1" applyBorder="1" applyAlignment="1">
      <alignment horizontal="right"/>
    </xf>
    <xf numFmtId="0" fontId="98" fillId="0" borderId="0" xfId="0" applyFont="1" applyFill="1" applyBorder="1" applyAlignment="1"/>
    <xf numFmtId="4" fontId="103" fillId="0" borderId="4" xfId="0" applyNumberFormat="1" applyFont="1" applyFill="1" applyBorder="1"/>
    <xf numFmtId="0" fontId="102" fillId="0" borderId="1" xfId="0" applyFont="1" applyFill="1" applyBorder="1" applyAlignment="1">
      <alignment horizontal="center"/>
    </xf>
    <xf numFmtId="4" fontId="102" fillId="0" borderId="1" xfId="0" applyNumberFormat="1" applyFont="1" applyFill="1" applyBorder="1" applyAlignment="1">
      <alignment horizontal="right"/>
    </xf>
    <xf numFmtId="0" fontId="102" fillId="0" borderId="65" xfId="0" applyFont="1" applyFill="1" applyBorder="1"/>
    <xf numFmtId="0" fontId="102" fillId="0" borderId="51" xfId="0" applyFont="1" applyFill="1" applyBorder="1" applyAlignment="1">
      <alignment horizontal="center"/>
    </xf>
    <xf numFmtId="4" fontId="102" fillId="0" borderId="51" xfId="0" applyNumberFormat="1" applyFont="1" applyFill="1" applyBorder="1" applyAlignment="1">
      <alignment horizontal="center"/>
    </xf>
    <xf numFmtId="0" fontId="102" fillId="0" borderId="25" xfId="0" applyFont="1" applyFill="1" applyBorder="1"/>
    <xf numFmtId="4" fontId="102" fillId="0" borderId="1" xfId="0" applyNumberFormat="1" applyFont="1" applyFill="1" applyBorder="1" applyAlignment="1">
      <alignment horizontal="center"/>
    </xf>
    <xf numFmtId="0" fontId="102" fillId="0" borderId="17" xfId="0" applyFont="1" applyFill="1" applyBorder="1" applyAlignment="1">
      <alignment horizontal="center"/>
    </xf>
    <xf numFmtId="0" fontId="97" fillId="34" borderId="0" xfId="0" applyFont="1" applyFill="1" applyBorder="1"/>
    <xf numFmtId="0" fontId="97" fillId="34" borderId="0" xfId="0" applyFont="1" applyFill="1" applyBorder="1" applyAlignment="1">
      <alignment horizontal="left"/>
    </xf>
    <xf numFmtId="0" fontId="18" fillId="18" borderId="43" xfId="0" applyFont="1" applyFill="1" applyBorder="1" applyAlignment="1">
      <alignment vertical="center"/>
    </xf>
    <xf numFmtId="0" fontId="18" fillId="18" borderId="43" xfId="0" applyFont="1" applyFill="1" applyBorder="1" applyAlignment="1"/>
    <xf numFmtId="0" fontId="18" fillId="18" borderId="0" xfId="0" applyFont="1" applyFill="1" applyBorder="1" applyAlignment="1">
      <alignment horizontal="center"/>
    </xf>
    <xf numFmtId="0" fontId="18" fillId="18" borderId="0" xfId="0" applyFont="1" applyFill="1" applyBorder="1" applyAlignment="1"/>
    <xf numFmtId="0" fontId="18" fillId="18" borderId="0" xfId="0" applyFont="1" applyFill="1"/>
    <xf numFmtId="0" fontId="25" fillId="18" borderId="0" xfId="0" applyFont="1" applyFill="1" applyBorder="1"/>
    <xf numFmtId="0" fontId="104" fillId="18" borderId="0" xfId="0" applyFont="1" applyFill="1"/>
    <xf numFmtId="189" fontId="25" fillId="18" borderId="0" xfId="1" applyNumberFormat="1" applyFont="1" applyFill="1" applyAlignment="1">
      <alignment horizontal="right"/>
    </xf>
    <xf numFmtId="189" fontId="25" fillId="18" borderId="0" xfId="1" applyNumberFormat="1" applyFont="1" applyFill="1" applyBorder="1" applyAlignment="1" applyProtection="1">
      <alignment horizontal="left"/>
      <protection locked="0"/>
    </xf>
    <xf numFmtId="189" fontId="25" fillId="18" borderId="0" xfId="1" applyNumberFormat="1" applyFont="1" applyFill="1"/>
    <xf numFmtId="0" fontId="25" fillId="18" borderId="0" xfId="0" applyFont="1" applyFill="1" applyBorder="1" applyAlignment="1">
      <alignment horizontal="right"/>
    </xf>
    <xf numFmtId="0" fontId="25" fillId="18" borderId="0" xfId="0" applyFont="1" applyFill="1" applyBorder="1" applyAlignment="1">
      <alignment horizontal="left" vertical="center"/>
    </xf>
    <xf numFmtId="3" fontId="1" fillId="0" borderId="1" xfId="0" applyNumberFormat="1" applyFont="1" applyBorder="1" applyAlignment="1" applyProtection="1">
      <alignment horizontal="center"/>
      <protection locked="0"/>
    </xf>
    <xf numFmtId="43" fontId="60" fillId="0" borderId="0" xfId="3" applyNumberFormat="1" applyFont="1" applyAlignment="1">
      <alignment horizontal="center" vertical="center"/>
    </xf>
    <xf numFmtId="0" fontId="1" fillId="14" borderId="3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5" xfId="0" applyFont="1" applyFill="1" applyBorder="1" applyAlignment="1" applyProtection="1">
      <alignment horizontal="center"/>
      <protection locked="0"/>
    </xf>
    <xf numFmtId="0" fontId="38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188" fontId="1" fillId="14" borderId="3" xfId="0" applyNumberFormat="1" applyFont="1" applyFill="1" applyBorder="1" applyAlignment="1" applyProtection="1">
      <alignment horizontal="center"/>
      <protection locked="0"/>
    </xf>
    <xf numFmtId="188" fontId="1" fillId="14" borderId="4" xfId="0" applyNumberFormat="1" applyFont="1" applyFill="1" applyBorder="1" applyAlignment="1" applyProtection="1">
      <alignment horizontal="center"/>
      <protection locked="0"/>
    </xf>
    <xf numFmtId="188" fontId="1" fillId="14" borderId="5" xfId="0" applyNumberFormat="1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4" fillId="10" borderId="1" xfId="0" applyFont="1" applyFill="1" applyBorder="1" applyAlignment="1" applyProtection="1">
      <alignment horizontal="center"/>
    </xf>
    <xf numFmtId="0" fontId="34" fillId="21" borderId="10" xfId="0" applyFont="1" applyFill="1" applyBorder="1" applyAlignment="1" applyProtection="1">
      <alignment horizontal="center"/>
      <protection locked="0"/>
    </xf>
    <xf numFmtId="0" fontId="1" fillId="20" borderId="10" xfId="0" applyFont="1" applyFill="1" applyBorder="1" applyAlignment="1" applyProtection="1">
      <alignment horizontal="center"/>
      <protection locked="0"/>
    </xf>
    <xf numFmtId="0" fontId="34" fillId="21" borderId="10" xfId="0" applyFont="1" applyFill="1" applyBorder="1" applyAlignment="1" applyProtection="1">
      <alignment horizontal="center"/>
    </xf>
    <xf numFmtId="0" fontId="5" fillId="20" borderId="10" xfId="0" applyFont="1" applyFill="1" applyBorder="1" applyAlignment="1" applyProtection="1">
      <alignment horizontal="center"/>
    </xf>
    <xf numFmtId="0" fontId="40" fillId="24" borderId="20" xfId="0" applyFont="1" applyFill="1" applyBorder="1" applyAlignment="1" applyProtection="1">
      <alignment horizontal="center"/>
    </xf>
    <xf numFmtId="0" fontId="39" fillId="24" borderId="0" xfId="0" applyFont="1" applyFill="1" applyAlignment="1" applyProtection="1">
      <alignment horizontal="center"/>
    </xf>
    <xf numFmtId="0" fontId="34" fillId="24" borderId="31" xfId="0" applyFont="1" applyFill="1" applyBorder="1" applyAlignment="1" applyProtection="1">
      <alignment horizontal="center"/>
    </xf>
    <xf numFmtId="0" fontId="34" fillId="24" borderId="33" xfId="0" applyFont="1" applyFill="1" applyBorder="1" applyAlignment="1" applyProtection="1">
      <alignment horizontal="center"/>
    </xf>
    <xf numFmtId="0" fontId="40" fillId="24" borderId="31" xfId="0" applyFont="1" applyFill="1" applyBorder="1" applyAlignment="1" applyProtection="1">
      <alignment horizontal="center"/>
    </xf>
    <xf numFmtId="0" fontId="40" fillId="24" borderId="33" xfId="0" applyFont="1" applyFill="1" applyBorder="1" applyAlignment="1" applyProtection="1">
      <alignment horizontal="center"/>
    </xf>
    <xf numFmtId="0" fontId="16" fillId="24" borderId="3" xfId="0" applyFont="1" applyFill="1" applyBorder="1" applyAlignment="1" applyProtection="1">
      <alignment horizontal="center"/>
    </xf>
    <xf numFmtId="0" fontId="16" fillId="24" borderId="5" xfId="0" applyFont="1" applyFill="1" applyBorder="1" applyAlignment="1" applyProtection="1">
      <alignment horizontal="center"/>
    </xf>
    <xf numFmtId="4" fontId="16" fillId="24" borderId="3" xfId="0" applyNumberFormat="1" applyFont="1" applyFill="1" applyBorder="1" applyAlignment="1" applyProtection="1">
      <alignment horizontal="center"/>
    </xf>
    <xf numFmtId="4" fontId="16" fillId="24" borderId="5" xfId="0" applyNumberFormat="1" applyFont="1" applyFill="1" applyBorder="1" applyAlignment="1" applyProtection="1">
      <alignment horizontal="center"/>
    </xf>
    <xf numFmtId="0" fontId="44" fillId="24" borderId="1" xfId="0" applyFont="1" applyFill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4" fontId="39" fillId="14" borderId="4" xfId="0" applyNumberFormat="1" applyFont="1" applyFill="1" applyBorder="1" applyAlignment="1" applyProtection="1">
      <alignment horizontal="center"/>
    </xf>
    <xf numFmtId="4" fontId="39" fillId="14" borderId="5" xfId="0" applyNumberFormat="1" applyFont="1" applyFill="1" applyBorder="1" applyAlignment="1" applyProtection="1">
      <alignment horizontal="center"/>
    </xf>
    <xf numFmtId="4" fontId="40" fillId="20" borderId="75" xfId="0" applyNumberFormat="1" applyFont="1" applyFill="1" applyBorder="1" applyAlignment="1" applyProtection="1">
      <alignment horizontal="center"/>
    </xf>
    <xf numFmtId="4" fontId="40" fillId="20" borderId="0" xfId="0" applyNumberFormat="1" applyFont="1" applyFill="1" applyBorder="1" applyAlignment="1" applyProtection="1">
      <alignment horizontal="center"/>
    </xf>
    <xf numFmtId="0" fontId="40" fillId="24" borderId="3" xfId="0" applyFont="1" applyFill="1" applyBorder="1" applyAlignment="1" applyProtection="1">
      <alignment horizontal="center"/>
    </xf>
    <xf numFmtId="0" fontId="40" fillId="24" borderId="4" xfId="0" applyFont="1" applyFill="1" applyBorder="1" applyAlignment="1" applyProtection="1">
      <alignment horizontal="center"/>
    </xf>
    <xf numFmtId="0" fontId="40" fillId="24" borderId="5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41" fillId="3" borderId="11" xfId="0" applyFont="1" applyFill="1" applyBorder="1" applyAlignment="1" applyProtection="1">
      <alignment horizontal="center" vertical="center"/>
    </xf>
    <xf numFmtId="0" fontId="41" fillId="3" borderId="6" xfId="0" applyFont="1" applyFill="1" applyBorder="1" applyAlignment="1" applyProtection="1">
      <alignment horizontal="center" vertical="center"/>
    </xf>
    <xf numFmtId="0" fontId="43" fillId="3" borderId="11" xfId="0" applyFont="1" applyFill="1" applyBorder="1" applyAlignment="1" applyProtection="1">
      <alignment horizontal="center" vertical="center"/>
    </xf>
    <xf numFmtId="0" fontId="43" fillId="3" borderId="6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42" fillId="3" borderId="11" xfId="0" applyFont="1" applyFill="1" applyBorder="1" applyAlignment="1" applyProtection="1">
      <alignment horizontal="center" vertical="center"/>
    </xf>
    <xf numFmtId="0" fontId="42" fillId="3" borderId="6" xfId="0" applyFont="1" applyFill="1" applyBorder="1" applyAlignment="1" applyProtection="1">
      <alignment horizontal="center" vertical="center"/>
    </xf>
    <xf numFmtId="0" fontId="40" fillId="31" borderId="31" xfId="0" applyFont="1" applyFill="1" applyBorder="1" applyAlignment="1" applyProtection="1">
      <alignment horizontal="center"/>
    </xf>
    <xf numFmtId="0" fontId="40" fillId="31" borderId="33" xfId="0" applyFont="1" applyFill="1" applyBorder="1" applyAlignment="1" applyProtection="1">
      <alignment horizontal="center"/>
    </xf>
    <xf numFmtId="0" fontId="34" fillId="31" borderId="31" xfId="0" applyFont="1" applyFill="1" applyBorder="1" applyAlignment="1" applyProtection="1">
      <alignment horizontal="center"/>
    </xf>
    <xf numFmtId="0" fontId="34" fillId="31" borderId="33" xfId="0" applyFont="1" applyFill="1" applyBorder="1" applyAlignment="1" applyProtection="1">
      <alignment horizontal="center"/>
    </xf>
    <xf numFmtId="4" fontId="40" fillId="28" borderId="75" xfId="0" applyNumberFormat="1" applyFont="1" applyFill="1" applyBorder="1" applyAlignment="1" applyProtection="1">
      <alignment horizontal="center"/>
    </xf>
    <xf numFmtId="4" fontId="40" fillId="28" borderId="0" xfId="0" applyNumberFormat="1" applyFont="1" applyFill="1" applyBorder="1" applyAlignment="1" applyProtection="1">
      <alignment horizontal="center"/>
    </xf>
    <xf numFmtId="0" fontId="13" fillId="32" borderId="10" xfId="0" applyFont="1" applyFill="1" applyBorder="1" applyAlignment="1" applyProtection="1">
      <alignment horizontal="center"/>
    </xf>
    <xf numFmtId="0" fontId="40" fillId="32" borderId="20" xfId="0" applyFont="1" applyFill="1" applyBorder="1" applyAlignment="1" applyProtection="1">
      <alignment horizontal="center"/>
    </xf>
    <xf numFmtId="0" fontId="92" fillId="32" borderId="0" xfId="0" applyFont="1" applyFill="1" applyAlignment="1" applyProtection="1">
      <alignment horizontal="center"/>
    </xf>
    <xf numFmtId="43" fontId="90" fillId="14" borderId="8" xfId="0" applyNumberFormat="1" applyFont="1" applyFill="1" applyBorder="1" applyAlignment="1" applyProtection="1">
      <alignment horizontal="center" vertical="center"/>
    </xf>
    <xf numFmtId="0" fontId="13" fillId="10" borderId="10" xfId="0" applyFont="1" applyFill="1" applyBorder="1" applyAlignment="1" applyProtection="1">
      <alignment horizontal="center"/>
    </xf>
    <xf numFmtId="0" fontId="91" fillId="31" borderId="8" xfId="0" applyFont="1" applyFill="1" applyBorder="1" applyAlignment="1" applyProtection="1">
      <alignment horizontal="center"/>
    </xf>
    <xf numFmtId="0" fontId="26" fillId="18" borderId="0" xfId="0" applyFont="1" applyFill="1" applyBorder="1" applyAlignment="1" applyProtection="1">
      <alignment horizontal="center"/>
    </xf>
    <xf numFmtId="0" fontId="20" fillId="18" borderId="0" xfId="0" applyFont="1" applyFill="1" applyBorder="1" applyAlignment="1" applyProtection="1">
      <alignment horizontal="center"/>
    </xf>
    <xf numFmtId="189" fontId="20" fillId="18" borderId="0" xfId="1" applyNumberFormat="1" applyFont="1" applyFill="1" applyBorder="1" applyAlignment="1" applyProtection="1">
      <alignment horizontal="center"/>
    </xf>
    <xf numFmtId="0" fontId="20" fillId="18" borderId="0" xfId="0" applyFont="1" applyFill="1" applyBorder="1" applyAlignment="1" applyProtection="1">
      <alignment horizontal="right"/>
    </xf>
    <xf numFmtId="0" fontId="24" fillId="18" borderId="0" xfId="0" applyFont="1" applyFill="1" applyBorder="1" applyAlignment="1" applyProtection="1">
      <alignment horizontal="right"/>
    </xf>
    <xf numFmtId="0" fontId="24" fillId="18" borderId="0" xfId="0" applyFont="1" applyFill="1" applyBorder="1" applyAlignment="1" applyProtection="1">
      <alignment horizontal="center"/>
    </xf>
    <xf numFmtId="189" fontId="27" fillId="18" borderId="0" xfId="1" applyNumberFormat="1" applyFont="1" applyFill="1" applyBorder="1" applyAlignment="1" applyProtection="1">
      <alignment horizontal="center"/>
    </xf>
    <xf numFmtId="0" fontId="20" fillId="18" borderId="52" xfId="0" applyFont="1" applyFill="1" applyBorder="1" applyAlignment="1" applyProtection="1">
      <alignment horizontal="left"/>
    </xf>
    <xf numFmtId="0" fontId="20" fillId="18" borderId="13" xfId="0" applyFont="1" applyFill="1" applyBorder="1" applyAlignment="1" applyProtection="1">
      <alignment horizontal="left"/>
    </xf>
    <xf numFmtId="0" fontId="17" fillId="18" borderId="0" xfId="0" applyFont="1" applyFill="1" applyBorder="1" applyAlignment="1" applyProtection="1">
      <alignment horizontal="left"/>
    </xf>
    <xf numFmtId="190" fontId="20" fillId="18" borderId="13" xfId="0" applyNumberFormat="1" applyFont="1" applyFill="1" applyBorder="1" applyAlignment="1" applyProtection="1">
      <alignment horizontal="left"/>
    </xf>
    <xf numFmtId="0" fontId="17" fillId="18" borderId="14" xfId="0" applyFont="1" applyFill="1" applyBorder="1" applyAlignment="1" applyProtection="1">
      <alignment horizontal="left"/>
    </xf>
    <xf numFmtId="0" fontId="20" fillId="18" borderId="14" xfId="0" applyFont="1" applyFill="1" applyBorder="1" applyAlignment="1" applyProtection="1">
      <alignment horizontal="left"/>
    </xf>
    <xf numFmtId="189" fontId="20" fillId="18" borderId="13" xfId="1" applyNumberFormat="1" applyFont="1" applyFill="1" applyBorder="1" applyAlignment="1" applyProtection="1">
      <alignment horizontal="left"/>
    </xf>
    <xf numFmtId="0" fontId="17" fillId="18" borderId="13" xfId="0" applyFont="1" applyFill="1" applyBorder="1" applyAlignment="1" applyProtection="1">
      <alignment horizontal="left"/>
    </xf>
    <xf numFmtId="0" fontId="20" fillId="18" borderId="13" xfId="0" applyFont="1" applyFill="1" applyBorder="1" applyAlignment="1" applyProtection="1">
      <alignment horizontal="center"/>
    </xf>
    <xf numFmtId="0" fontId="20" fillId="18" borderId="13" xfId="0" applyFont="1" applyFill="1" applyBorder="1" applyAlignment="1" applyProtection="1">
      <alignment horizontal="right"/>
    </xf>
    <xf numFmtId="188" fontId="20" fillId="18" borderId="13" xfId="0" applyNumberFormat="1" applyFont="1" applyFill="1" applyBorder="1" applyAlignment="1" applyProtection="1">
      <alignment horizontal="center"/>
    </xf>
    <xf numFmtId="0" fontId="20" fillId="18" borderId="53" xfId="0" applyFont="1" applyFill="1" applyBorder="1" applyAlignment="1" applyProtection="1">
      <alignment horizontal="right"/>
    </xf>
    <xf numFmtId="0" fontId="20" fillId="18" borderId="34" xfId="0" applyFont="1" applyFill="1" applyBorder="1" applyAlignment="1" applyProtection="1">
      <alignment horizontal="right"/>
    </xf>
    <xf numFmtId="0" fontId="22" fillId="18" borderId="44" xfId="0" applyFont="1" applyFill="1" applyBorder="1" applyAlignment="1" applyProtection="1">
      <alignment horizontal="center" vertical="center"/>
    </xf>
    <xf numFmtId="0" fontId="22" fillId="18" borderId="47" xfId="0" applyFont="1" applyFill="1" applyBorder="1" applyAlignment="1" applyProtection="1">
      <alignment horizontal="center" vertical="center"/>
    </xf>
    <xf numFmtId="0" fontId="17" fillId="18" borderId="41" xfId="0" applyFont="1" applyFill="1" applyBorder="1" applyAlignment="1" applyProtection="1">
      <alignment horizontal="center" vertical="center"/>
    </xf>
    <xf numFmtId="0" fontId="17" fillId="18" borderId="45" xfId="0" applyFont="1" applyFill="1" applyBorder="1" applyAlignment="1" applyProtection="1">
      <alignment horizontal="center" vertical="center"/>
    </xf>
    <xf numFmtId="0" fontId="21" fillId="18" borderId="52" xfId="0" applyFont="1" applyFill="1" applyBorder="1" applyAlignment="1" applyProtection="1">
      <alignment horizontal="left" vertical="center"/>
    </xf>
    <xf numFmtId="0" fontId="21" fillId="18" borderId="13" xfId="0" applyFont="1" applyFill="1" applyBorder="1" applyAlignment="1" applyProtection="1">
      <alignment horizontal="left" vertical="center"/>
    </xf>
    <xf numFmtId="0" fontId="21" fillId="18" borderId="56" xfId="0" applyFont="1" applyFill="1" applyBorder="1" applyAlignment="1" applyProtection="1">
      <alignment horizontal="left" vertical="center"/>
    </xf>
    <xf numFmtId="0" fontId="21" fillId="18" borderId="57" xfId="0" applyFont="1" applyFill="1" applyBorder="1" applyAlignment="1" applyProtection="1">
      <alignment horizontal="left" vertical="center"/>
    </xf>
    <xf numFmtId="0" fontId="23" fillId="18" borderId="52" xfId="0" applyFont="1" applyFill="1" applyBorder="1" applyAlignment="1" applyProtection="1">
      <alignment horizontal="center"/>
    </xf>
    <xf numFmtId="0" fontId="23" fillId="18" borderId="13" xfId="0" applyFont="1" applyFill="1" applyBorder="1" applyAlignment="1" applyProtection="1">
      <alignment horizontal="center"/>
    </xf>
    <xf numFmtId="0" fontId="23" fillId="18" borderId="54" xfId="0" applyFont="1" applyFill="1" applyBorder="1" applyAlignment="1" applyProtection="1">
      <alignment horizontal="center"/>
    </xf>
    <xf numFmtId="0" fontId="21" fillId="18" borderId="37" xfId="0" applyFont="1" applyFill="1" applyBorder="1" applyAlignment="1" applyProtection="1">
      <alignment horizontal="left" vertical="center"/>
    </xf>
    <xf numFmtId="0" fontId="21" fillId="18" borderId="14" xfId="0" applyFont="1" applyFill="1" applyBorder="1" applyAlignment="1" applyProtection="1">
      <alignment horizontal="left" vertical="center"/>
    </xf>
    <xf numFmtId="0" fontId="33" fillId="18" borderId="46" xfId="0" applyFont="1" applyFill="1" applyBorder="1" applyAlignment="1" applyProtection="1">
      <alignment horizontal="center"/>
    </xf>
    <xf numFmtId="0" fontId="33" fillId="18" borderId="40" xfId="0" applyFont="1" applyFill="1" applyBorder="1" applyAlignment="1" applyProtection="1">
      <alignment horizontal="center"/>
    </xf>
    <xf numFmtId="0" fontId="20" fillId="18" borderId="0" xfId="0" applyFont="1" applyFill="1" applyBorder="1" applyAlignment="1" applyProtection="1">
      <alignment horizontal="left"/>
    </xf>
    <xf numFmtId="0" fontId="17" fillId="18" borderId="42" xfId="0" applyFont="1" applyFill="1" applyBorder="1" applyAlignment="1" applyProtection="1">
      <alignment horizontal="center" vertical="center"/>
    </xf>
    <xf numFmtId="0" fontId="17" fillId="18" borderId="43" xfId="0" applyFont="1" applyFill="1" applyBorder="1" applyAlignment="1" applyProtection="1">
      <alignment horizontal="center" vertical="center"/>
    </xf>
    <xf numFmtId="0" fontId="17" fillId="18" borderId="46" xfId="0" applyFont="1" applyFill="1" applyBorder="1" applyAlignment="1" applyProtection="1">
      <alignment horizontal="center" vertical="center"/>
    </xf>
    <xf numFmtId="0" fontId="17" fillId="18" borderId="40" xfId="0" applyFont="1" applyFill="1" applyBorder="1" applyAlignment="1" applyProtection="1">
      <alignment horizontal="center" vertical="center"/>
    </xf>
    <xf numFmtId="0" fontId="20" fillId="18" borderId="42" xfId="0" applyFont="1" applyFill="1" applyBorder="1" applyAlignment="1" applyProtection="1">
      <alignment horizontal="right"/>
    </xf>
    <xf numFmtId="0" fontId="20" fillId="18" borderId="43" xfId="0" applyFont="1" applyFill="1" applyBorder="1" applyAlignment="1" applyProtection="1">
      <alignment horizontal="right"/>
    </xf>
    <xf numFmtId="0" fontId="20" fillId="18" borderId="44" xfId="0" applyFont="1" applyFill="1" applyBorder="1" applyAlignment="1" applyProtection="1">
      <alignment horizontal="right"/>
    </xf>
    <xf numFmtId="0" fontId="17" fillId="18" borderId="49" xfId="0" applyFont="1" applyFill="1" applyBorder="1" applyAlignment="1" applyProtection="1">
      <alignment horizontal="left"/>
    </xf>
    <xf numFmtId="0" fontId="17" fillId="18" borderId="50" xfId="0" applyFont="1" applyFill="1" applyBorder="1" applyAlignment="1" applyProtection="1">
      <alignment horizontal="left"/>
    </xf>
    <xf numFmtId="0" fontId="7" fillId="0" borderId="0" xfId="0" applyFont="1" applyBorder="1" applyAlignment="1">
      <alignment horizontal="center"/>
    </xf>
    <xf numFmtId="0" fontId="10" fillId="0" borderId="51" xfId="0" applyFont="1" applyBorder="1" applyAlignment="1">
      <alignment horizontal="left"/>
    </xf>
    <xf numFmtId="0" fontId="10" fillId="0" borderId="67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88" fontId="8" fillId="0" borderId="0" xfId="0" applyNumberFormat="1" applyFont="1" applyAlignment="1">
      <alignment horizontal="left"/>
    </xf>
    <xf numFmtId="0" fontId="8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5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left"/>
    </xf>
    <xf numFmtId="0" fontId="10" fillId="0" borderId="73" xfId="0" applyFont="1" applyBorder="1" applyAlignment="1">
      <alignment horizontal="left"/>
    </xf>
    <xf numFmtId="0" fontId="10" fillId="0" borderId="74" xfId="0" applyFont="1" applyBorder="1" applyAlignment="1">
      <alignment horizontal="left"/>
    </xf>
    <xf numFmtId="0" fontId="10" fillId="0" borderId="68" xfId="0" applyFont="1" applyBorder="1" applyAlignment="1">
      <alignment horizontal="left"/>
    </xf>
    <xf numFmtId="0" fontId="10" fillId="0" borderId="69" xfId="0" applyFont="1" applyBorder="1" applyAlignment="1">
      <alignment horizontal="left"/>
    </xf>
    <xf numFmtId="0" fontId="10" fillId="0" borderId="70" xfId="0" applyFont="1" applyBorder="1" applyAlignment="1">
      <alignment horizontal="left"/>
    </xf>
    <xf numFmtId="0" fontId="8" fillId="0" borderId="6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6" xfId="0" applyFont="1" applyBorder="1" applyAlignment="1">
      <alignment horizontal="left"/>
    </xf>
    <xf numFmtId="0" fontId="11" fillId="18" borderId="0" xfId="0" applyFont="1" applyFill="1" applyAlignment="1">
      <alignment horizontal="center"/>
    </xf>
    <xf numFmtId="0" fontId="8" fillId="18" borderId="0" xfId="0" applyFont="1" applyFill="1" applyAlignment="1">
      <alignment horizontal="left"/>
    </xf>
    <xf numFmtId="0" fontId="98" fillId="0" borderId="0" xfId="0" applyFont="1" applyFill="1" applyBorder="1" applyAlignment="1">
      <alignment horizontal="center"/>
    </xf>
    <xf numFmtId="0" fontId="97" fillId="0" borderId="0" xfId="0" applyFont="1" applyFill="1" applyBorder="1" applyAlignment="1">
      <alignment horizontal="left"/>
    </xf>
    <xf numFmtId="188" fontId="97" fillId="0" borderId="0" xfId="0" applyNumberFormat="1" applyFont="1" applyFill="1" applyBorder="1" applyAlignment="1">
      <alignment horizontal="left"/>
    </xf>
    <xf numFmtId="0" fontId="97" fillId="0" borderId="22" xfId="0" applyFont="1" applyFill="1" applyBorder="1" applyAlignment="1">
      <alignment horizontal="center" vertical="center" wrapText="1"/>
    </xf>
    <xf numFmtId="0" fontId="97" fillId="0" borderId="1" xfId="0" applyFont="1" applyFill="1" applyBorder="1" applyAlignment="1">
      <alignment horizontal="center" vertical="center" wrapText="1"/>
    </xf>
    <xf numFmtId="0" fontId="97" fillId="0" borderId="23" xfId="0" applyFont="1" applyFill="1" applyBorder="1" applyAlignment="1">
      <alignment horizontal="center" vertical="center" wrapText="1"/>
    </xf>
    <xf numFmtId="0" fontId="97" fillId="0" borderId="25" xfId="0" applyFont="1" applyFill="1" applyBorder="1" applyAlignment="1">
      <alignment horizontal="center" vertical="center" wrapText="1"/>
    </xf>
    <xf numFmtId="0" fontId="102" fillId="0" borderId="67" xfId="0" applyFont="1" applyFill="1" applyBorder="1" applyAlignment="1">
      <alignment horizontal="left"/>
    </xf>
    <xf numFmtId="0" fontId="102" fillId="0" borderId="51" xfId="0" applyFont="1" applyFill="1" applyBorder="1" applyAlignment="1">
      <alignment horizontal="left"/>
    </xf>
    <xf numFmtId="0" fontId="97" fillId="0" borderId="18" xfId="0" applyFont="1" applyFill="1" applyBorder="1" applyAlignment="1">
      <alignment horizontal="center" vertical="center" wrapText="1"/>
    </xf>
    <xf numFmtId="0" fontId="97" fillId="0" borderId="24" xfId="0" applyFont="1" applyFill="1" applyBorder="1" applyAlignment="1">
      <alignment horizontal="center" vertical="center" wrapText="1"/>
    </xf>
    <xf numFmtId="0" fontId="101" fillId="0" borderId="19" xfId="0" applyFont="1" applyFill="1" applyBorder="1" applyAlignment="1">
      <alignment horizontal="center" vertical="center" wrapText="1"/>
    </xf>
    <xf numFmtId="0" fontId="101" fillId="0" borderId="20" xfId="0" applyFont="1" applyFill="1" applyBorder="1" applyAlignment="1">
      <alignment horizontal="center" vertical="center" wrapText="1"/>
    </xf>
    <xf numFmtId="0" fontId="101" fillId="0" borderId="21" xfId="0" applyFont="1" applyFill="1" applyBorder="1" applyAlignment="1">
      <alignment horizontal="center" vertical="center" wrapText="1"/>
    </xf>
    <xf numFmtId="0" fontId="101" fillId="0" borderId="2" xfId="0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center" vertical="center" wrapText="1"/>
    </xf>
    <xf numFmtId="0" fontId="101" fillId="0" borderId="16" xfId="0" applyFont="1" applyFill="1" applyBorder="1" applyAlignment="1">
      <alignment horizontal="center" vertical="center" wrapText="1"/>
    </xf>
    <xf numFmtId="0" fontId="102" fillId="0" borderId="37" xfId="0" applyFont="1" applyFill="1" applyBorder="1" applyAlignment="1">
      <alignment horizontal="left"/>
    </xf>
    <xf numFmtId="0" fontId="102" fillId="0" borderId="14" xfId="0" applyFont="1" applyFill="1" applyBorder="1" applyAlignment="1">
      <alignment horizontal="left"/>
    </xf>
    <xf numFmtId="0" fontId="102" fillId="0" borderId="38" xfId="0" applyFont="1" applyFill="1" applyBorder="1" applyAlignment="1">
      <alignment horizontal="left"/>
    </xf>
    <xf numFmtId="0" fontId="102" fillId="0" borderId="31" xfId="0" applyFont="1" applyFill="1" applyBorder="1" applyAlignment="1">
      <alignment horizontal="center"/>
    </xf>
    <xf numFmtId="0" fontId="102" fillId="0" borderId="32" xfId="0" applyFont="1" applyFill="1" applyBorder="1" applyAlignment="1">
      <alignment horizontal="center"/>
    </xf>
    <xf numFmtId="0" fontId="102" fillId="0" borderId="33" xfId="0" applyFont="1" applyFill="1" applyBorder="1" applyAlignment="1">
      <alignment horizontal="center"/>
    </xf>
    <xf numFmtId="0" fontId="97" fillId="0" borderId="0" xfId="0" applyFont="1" applyFill="1" applyBorder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97" fillId="0" borderId="11" xfId="0" applyFont="1" applyFill="1" applyBorder="1" applyAlignment="1">
      <alignment horizontal="center" vertical="center" wrapText="1"/>
    </xf>
    <xf numFmtId="0" fontId="102" fillId="0" borderId="52" xfId="0" applyFont="1" applyFill="1" applyBorder="1" applyAlignment="1">
      <alignment horizontal="left"/>
    </xf>
    <xf numFmtId="0" fontId="102" fillId="0" borderId="13" xfId="0" applyFont="1" applyFill="1" applyBorder="1" applyAlignment="1">
      <alignment horizontal="left"/>
    </xf>
    <xf numFmtId="0" fontId="102" fillId="0" borderId="54" xfId="0" applyFont="1" applyFill="1" applyBorder="1" applyAlignment="1">
      <alignment horizontal="left"/>
    </xf>
    <xf numFmtId="0" fontId="97" fillId="0" borderId="3" xfId="0" applyFont="1" applyFill="1" applyBorder="1" applyAlignment="1">
      <alignment horizontal="center" vertical="center" wrapText="1"/>
    </xf>
    <xf numFmtId="0" fontId="97" fillId="0" borderId="4" xfId="0" applyFont="1" applyFill="1" applyBorder="1" applyAlignment="1">
      <alignment horizontal="center" vertical="center" wrapText="1"/>
    </xf>
    <xf numFmtId="0" fontId="97" fillId="0" borderId="5" xfId="0" applyFont="1" applyFill="1" applyBorder="1" applyAlignment="1">
      <alignment horizontal="center" vertical="center" wrapText="1"/>
    </xf>
    <xf numFmtId="0" fontId="102" fillId="0" borderId="68" xfId="0" applyFont="1" applyFill="1" applyBorder="1" applyAlignment="1">
      <alignment horizontal="left"/>
    </xf>
    <xf numFmtId="0" fontId="102" fillId="0" borderId="69" xfId="0" applyFont="1" applyFill="1" applyBorder="1" applyAlignment="1">
      <alignment horizontal="left"/>
    </xf>
    <xf numFmtId="0" fontId="102" fillId="0" borderId="70" xfId="0" applyFont="1" applyFill="1" applyBorder="1" applyAlignment="1">
      <alignment horizontal="left"/>
    </xf>
    <xf numFmtId="0" fontId="102" fillId="0" borderId="72" xfId="0" applyFont="1" applyFill="1" applyBorder="1" applyAlignment="1">
      <alignment horizontal="left"/>
    </xf>
    <xf numFmtId="0" fontId="102" fillId="0" borderId="73" xfId="0" applyFont="1" applyFill="1" applyBorder="1" applyAlignment="1">
      <alignment horizontal="left"/>
    </xf>
    <xf numFmtId="0" fontId="102" fillId="0" borderId="74" xfId="0" applyFont="1" applyFill="1" applyBorder="1" applyAlignment="1">
      <alignment horizontal="left"/>
    </xf>
    <xf numFmtId="0" fontId="100" fillId="0" borderId="35" xfId="0" applyFont="1" applyFill="1" applyBorder="1" applyAlignment="1">
      <alignment horizontal="center" vertical="center" wrapText="1"/>
    </xf>
    <xf numFmtId="0" fontId="100" fillId="0" borderId="8" xfId="0" applyFont="1" applyFill="1" applyBorder="1" applyAlignment="1">
      <alignment horizontal="center" vertical="center" wrapText="1"/>
    </xf>
    <xf numFmtId="0" fontId="100" fillId="0" borderId="9" xfId="0" applyFont="1" applyFill="1" applyBorder="1" applyAlignment="1">
      <alignment horizontal="center" vertical="center" wrapText="1"/>
    </xf>
    <xf numFmtId="0" fontId="97" fillId="0" borderId="66" xfId="0" applyFont="1" applyFill="1" applyBorder="1" applyAlignment="1">
      <alignment horizontal="center" vertical="center" wrapText="1"/>
    </xf>
    <xf numFmtId="0" fontId="101" fillId="0" borderId="7" xfId="0" applyFont="1" applyFill="1" applyBorder="1" applyAlignment="1">
      <alignment horizontal="center" vertical="center" wrapText="1"/>
    </xf>
    <xf numFmtId="0" fontId="101" fillId="0" borderId="8" xfId="0" applyFont="1" applyFill="1" applyBorder="1" applyAlignment="1">
      <alignment horizontal="center" vertical="center" wrapText="1"/>
    </xf>
    <xf numFmtId="0" fontId="101" fillId="0" borderId="9" xfId="0" applyFont="1" applyFill="1" applyBorder="1" applyAlignment="1">
      <alignment horizontal="center" vertical="center" wrapText="1"/>
    </xf>
    <xf numFmtId="0" fontId="102" fillId="0" borderId="39" xfId="0" applyFont="1" applyFill="1" applyBorder="1" applyAlignment="1">
      <alignment horizontal="center"/>
    </xf>
    <xf numFmtId="0" fontId="102" fillId="0" borderId="4" xfId="0" applyFont="1" applyFill="1" applyBorder="1" applyAlignment="1">
      <alignment horizontal="center"/>
    </xf>
    <xf numFmtId="0" fontId="102" fillId="0" borderId="5" xfId="0" applyFont="1" applyFill="1" applyBorder="1" applyAlignment="1">
      <alignment horizontal="center"/>
    </xf>
    <xf numFmtId="0" fontId="102" fillId="0" borderId="15" xfId="0" applyFont="1" applyFill="1" applyBorder="1" applyAlignment="1">
      <alignment horizontal="left"/>
    </xf>
    <xf numFmtId="0" fontId="102" fillId="0" borderId="76" xfId="0" applyFont="1" applyFill="1" applyBorder="1" applyAlignment="1">
      <alignment horizontal="left"/>
    </xf>
    <xf numFmtId="0" fontId="100" fillId="34" borderId="0" xfId="0" applyFont="1" applyFill="1" applyBorder="1" applyAlignment="1">
      <alignment horizontal="center"/>
    </xf>
    <xf numFmtId="0" fontId="97" fillId="34" borderId="0" xfId="0" applyFont="1" applyFill="1" applyBorder="1" applyAlignment="1">
      <alignment horizontal="left"/>
    </xf>
    <xf numFmtId="0" fontId="100" fillId="0" borderId="0" xfId="0" applyFont="1" applyFill="1" applyBorder="1" applyAlignment="1">
      <alignment horizontal="left"/>
    </xf>
    <xf numFmtId="189" fontId="25" fillId="18" borderId="0" xfId="1" applyNumberFormat="1" applyFont="1" applyFill="1" applyBorder="1" applyAlignment="1">
      <alignment horizontal="left"/>
    </xf>
    <xf numFmtId="0" fontId="25" fillId="18" borderId="0" xfId="0" applyFont="1" applyFill="1" applyBorder="1" applyAlignment="1" applyProtection="1">
      <alignment horizontal="right"/>
      <protection locked="0"/>
    </xf>
    <xf numFmtId="0" fontId="20" fillId="18" borderId="52" xfId="0" applyFont="1" applyFill="1" applyBorder="1" applyAlignment="1">
      <alignment horizontal="center"/>
    </xf>
    <xf numFmtId="0" fontId="20" fillId="18" borderId="13" xfId="0" applyFont="1" applyFill="1" applyBorder="1" applyAlignment="1">
      <alignment horizontal="center"/>
    </xf>
    <xf numFmtId="0" fontId="20" fillId="18" borderId="54" xfId="0" applyFont="1" applyFill="1" applyBorder="1" applyAlignment="1">
      <alignment horizontal="center"/>
    </xf>
    <xf numFmtId="43" fontId="20" fillId="18" borderId="52" xfId="1" applyFont="1" applyFill="1" applyBorder="1" applyAlignment="1">
      <alignment horizontal="center"/>
    </xf>
    <xf numFmtId="43" fontId="20" fillId="18" borderId="13" xfId="1" applyFont="1" applyFill="1" applyBorder="1" applyAlignment="1">
      <alignment horizontal="center"/>
    </xf>
    <xf numFmtId="43" fontId="20" fillId="18" borderId="54" xfId="1" applyFont="1" applyFill="1" applyBorder="1" applyAlignment="1">
      <alignment horizontal="center"/>
    </xf>
    <xf numFmtId="43" fontId="20" fillId="18" borderId="56" xfId="1" applyFont="1" applyFill="1" applyBorder="1" applyAlignment="1">
      <alignment horizontal="center"/>
    </xf>
    <xf numFmtId="43" fontId="20" fillId="18" borderId="57" xfId="1" applyFont="1" applyFill="1" applyBorder="1" applyAlignment="1">
      <alignment horizontal="center"/>
    </xf>
    <xf numFmtId="43" fontId="20" fillId="18" borderId="58" xfId="1" applyFont="1" applyFill="1" applyBorder="1" applyAlignment="1">
      <alignment horizontal="center"/>
    </xf>
    <xf numFmtId="0" fontId="20" fillId="18" borderId="56" xfId="0" applyFont="1" applyFill="1" applyBorder="1" applyAlignment="1">
      <alignment horizontal="center"/>
    </xf>
    <xf numFmtId="0" fontId="20" fillId="18" borderId="57" xfId="0" applyFont="1" applyFill="1" applyBorder="1" applyAlignment="1">
      <alignment horizontal="center"/>
    </xf>
    <xf numFmtId="0" fontId="20" fillId="18" borderId="58" xfId="0" applyFont="1" applyFill="1" applyBorder="1" applyAlignment="1">
      <alignment horizontal="center"/>
    </xf>
    <xf numFmtId="0" fontId="46" fillId="18" borderId="0" xfId="0" applyFont="1" applyFill="1" applyAlignment="1">
      <alignment horizontal="left"/>
    </xf>
    <xf numFmtId="0" fontId="25" fillId="18" borderId="0" xfId="0" applyFont="1" applyFill="1" applyBorder="1" applyAlignment="1">
      <alignment horizontal="left"/>
    </xf>
    <xf numFmtId="0" fontId="25" fillId="18" borderId="0" xfId="0" applyFont="1" applyFill="1" applyBorder="1" applyAlignment="1">
      <alignment horizontal="center"/>
    </xf>
    <xf numFmtId="0" fontId="25" fillId="18" borderId="0" xfId="0" applyFont="1" applyFill="1" applyBorder="1" applyAlignment="1">
      <alignment horizontal="right"/>
    </xf>
    <xf numFmtId="0" fontId="30" fillId="18" borderId="49" xfId="0" applyFont="1" applyFill="1" applyBorder="1" applyAlignment="1">
      <alignment horizontal="left"/>
    </xf>
    <xf numFmtId="0" fontId="30" fillId="18" borderId="50" xfId="0" applyFont="1" applyFill="1" applyBorder="1" applyAlignment="1">
      <alignment horizontal="left"/>
    </xf>
    <xf numFmtId="0" fontId="30" fillId="18" borderId="61" xfId="0" applyFont="1" applyFill="1" applyBorder="1" applyAlignment="1">
      <alignment horizontal="left"/>
    </xf>
    <xf numFmtId="189" fontId="20" fillId="18" borderId="49" xfId="1" applyNumberFormat="1" applyFont="1" applyFill="1" applyBorder="1" applyAlignment="1">
      <alignment horizontal="center"/>
    </xf>
    <xf numFmtId="189" fontId="20" fillId="18" borderId="50" xfId="1" applyNumberFormat="1" applyFont="1" applyFill="1" applyBorder="1" applyAlignment="1">
      <alignment horizontal="center"/>
    </xf>
    <xf numFmtId="189" fontId="20" fillId="18" borderId="61" xfId="1" applyNumberFormat="1" applyFont="1" applyFill="1" applyBorder="1" applyAlignment="1">
      <alignment horizontal="center"/>
    </xf>
    <xf numFmtId="0" fontId="20" fillId="18" borderId="52" xfId="0" applyFont="1" applyFill="1" applyBorder="1" applyAlignment="1">
      <alignment horizontal="left"/>
    </xf>
    <xf numFmtId="0" fontId="20" fillId="18" borderId="13" xfId="0" applyFont="1" applyFill="1" applyBorder="1" applyAlignment="1">
      <alignment horizontal="left"/>
    </xf>
    <xf numFmtId="0" fontId="20" fillId="18" borderId="54" xfId="0" applyFont="1" applyFill="1" applyBorder="1" applyAlignment="1">
      <alignment horizontal="left"/>
    </xf>
    <xf numFmtId="0" fontId="28" fillId="18" borderId="0" xfId="0" applyFont="1" applyFill="1" applyAlignment="1">
      <alignment horizontal="left"/>
    </xf>
    <xf numFmtId="0" fontId="17" fillId="18" borderId="57" xfId="0" applyFont="1" applyFill="1" applyBorder="1" applyAlignment="1">
      <alignment horizontal="left"/>
    </xf>
    <xf numFmtId="0" fontId="17" fillId="18" borderId="60" xfId="0" applyFont="1" applyFill="1" applyBorder="1" applyAlignment="1">
      <alignment horizontal="center" vertical="center"/>
    </xf>
    <xf numFmtId="0" fontId="17" fillId="18" borderId="59" xfId="0" applyFont="1" applyFill="1" applyBorder="1" applyAlignment="1">
      <alignment horizontal="center" vertical="center"/>
    </xf>
    <xf numFmtId="0" fontId="17" fillId="18" borderId="42" xfId="0" applyFont="1" applyFill="1" applyBorder="1" applyAlignment="1">
      <alignment horizontal="center" vertical="center"/>
    </xf>
    <xf numFmtId="0" fontId="17" fillId="18" borderId="43" xfId="0" applyFont="1" applyFill="1" applyBorder="1" applyAlignment="1">
      <alignment horizontal="center" vertical="center"/>
    </xf>
    <xf numFmtId="0" fontId="17" fillId="18" borderId="44" xfId="0" applyFont="1" applyFill="1" applyBorder="1" applyAlignment="1">
      <alignment horizontal="center" vertical="center"/>
    </xf>
    <xf numFmtId="0" fontId="17" fillId="18" borderId="46" xfId="0" applyFont="1" applyFill="1" applyBorder="1" applyAlignment="1">
      <alignment horizontal="center" vertical="center"/>
    </xf>
    <xf numFmtId="0" fontId="17" fillId="18" borderId="40" xfId="0" applyFont="1" applyFill="1" applyBorder="1" applyAlignment="1">
      <alignment horizontal="center" vertical="center"/>
    </xf>
    <xf numFmtId="0" fontId="17" fillId="18" borderId="47" xfId="0" applyFont="1" applyFill="1" applyBorder="1" applyAlignment="1">
      <alignment horizontal="center" vertical="center"/>
    </xf>
    <xf numFmtId="189" fontId="17" fillId="18" borderId="42" xfId="1" applyNumberFormat="1" applyFont="1" applyFill="1" applyBorder="1" applyAlignment="1">
      <alignment horizontal="center" vertical="center" wrapText="1"/>
    </xf>
    <xf numFmtId="189" fontId="17" fillId="18" borderId="43" xfId="1" applyNumberFormat="1" applyFont="1" applyFill="1" applyBorder="1" applyAlignment="1">
      <alignment horizontal="center" vertical="center" wrapText="1"/>
    </xf>
    <xf numFmtId="189" fontId="17" fillId="18" borderId="44" xfId="1" applyNumberFormat="1" applyFont="1" applyFill="1" applyBorder="1" applyAlignment="1">
      <alignment horizontal="center" vertical="center" wrapText="1"/>
    </xf>
    <xf numFmtId="189" fontId="17" fillId="18" borderId="46" xfId="1" applyNumberFormat="1" applyFont="1" applyFill="1" applyBorder="1" applyAlignment="1">
      <alignment horizontal="center" vertical="center" wrapText="1"/>
    </xf>
    <xf numFmtId="189" fontId="17" fillId="18" borderId="40" xfId="1" applyNumberFormat="1" applyFont="1" applyFill="1" applyBorder="1" applyAlignment="1">
      <alignment horizontal="center" vertical="center" wrapText="1"/>
    </xf>
    <xf numFmtId="189" fontId="17" fillId="18" borderId="47" xfId="1" applyNumberFormat="1" applyFont="1" applyFill="1" applyBorder="1" applyAlignment="1">
      <alignment horizontal="center" vertical="center" wrapText="1"/>
    </xf>
    <xf numFmtId="190" fontId="20" fillId="18" borderId="13" xfId="0" applyNumberFormat="1" applyFont="1" applyFill="1" applyBorder="1" applyAlignment="1">
      <alignment horizontal="left"/>
    </xf>
    <xf numFmtId="0" fontId="17" fillId="18" borderId="14" xfId="0" applyFont="1" applyFill="1" applyBorder="1" applyAlignment="1">
      <alignment horizontal="left"/>
    </xf>
    <xf numFmtId="0" fontId="20" fillId="18" borderId="14" xfId="0" applyFont="1" applyFill="1" applyBorder="1" applyAlignment="1">
      <alignment horizontal="left"/>
    </xf>
    <xf numFmtId="0" fontId="17" fillId="18" borderId="13" xfId="0" applyFont="1" applyFill="1" applyBorder="1" applyAlignment="1">
      <alignment horizontal="left"/>
    </xf>
    <xf numFmtId="0" fontId="29" fillId="18" borderId="13" xfId="0" applyFont="1" applyFill="1" applyBorder="1" applyAlignment="1">
      <alignment horizontal="left"/>
    </xf>
    <xf numFmtId="189" fontId="17" fillId="18" borderId="13" xfId="1" applyNumberFormat="1" applyFont="1" applyFill="1" applyBorder="1" applyAlignment="1">
      <alignment horizontal="right"/>
    </xf>
    <xf numFmtId="0" fontId="17" fillId="18" borderId="13" xfId="0" applyFont="1" applyFill="1" applyBorder="1" applyAlignment="1">
      <alignment horizontal="right"/>
    </xf>
    <xf numFmtId="188" fontId="20" fillId="18" borderId="13" xfId="0" applyNumberFormat="1" applyFont="1" applyFill="1" applyBorder="1" applyAlignment="1">
      <alignment horizontal="left"/>
    </xf>
    <xf numFmtId="0" fontId="17" fillId="18" borderId="12" xfId="0" applyFont="1" applyFill="1" applyBorder="1" applyAlignment="1">
      <alignment horizontal="center" vertical="center"/>
    </xf>
    <xf numFmtId="0" fontId="17" fillId="18" borderId="45" xfId="0" applyFont="1" applyFill="1" applyBorder="1" applyAlignment="1">
      <alignment horizontal="center" vertical="center"/>
    </xf>
    <xf numFmtId="0" fontId="20" fillId="18" borderId="42" xfId="0" applyFont="1" applyFill="1" applyBorder="1" applyAlignment="1">
      <alignment horizontal="right"/>
    </xf>
    <xf numFmtId="0" fontId="20" fillId="18" borderId="43" xfId="0" applyFont="1" applyFill="1" applyBorder="1" applyAlignment="1">
      <alignment horizontal="right"/>
    </xf>
    <xf numFmtId="0" fontId="20" fillId="18" borderId="44" xfId="0" applyFont="1" applyFill="1" applyBorder="1" applyAlignment="1">
      <alignment horizontal="right"/>
    </xf>
    <xf numFmtId="43" fontId="20" fillId="18" borderId="62" xfId="1" applyFont="1" applyFill="1" applyBorder="1" applyAlignment="1">
      <alignment horizontal="center"/>
    </xf>
    <xf numFmtId="43" fontId="20" fillId="18" borderId="63" xfId="1" applyFont="1" applyFill="1" applyBorder="1" applyAlignment="1">
      <alignment horizontal="center"/>
    </xf>
    <xf numFmtId="43" fontId="20" fillId="18" borderId="64" xfId="1" applyFont="1" applyFill="1" applyBorder="1" applyAlignment="1">
      <alignment horizontal="center"/>
    </xf>
    <xf numFmtId="0" fontId="20" fillId="18" borderId="46" xfId="0" applyFont="1" applyFill="1" applyBorder="1" applyAlignment="1">
      <alignment horizontal="center"/>
    </xf>
    <xf numFmtId="0" fontId="20" fillId="18" borderId="40" xfId="0" applyFont="1" applyFill="1" applyBorder="1" applyAlignment="1">
      <alignment horizontal="center"/>
    </xf>
    <xf numFmtId="0" fontId="60" fillId="0" borderId="97" xfId="3" applyFont="1" applyBorder="1" applyAlignment="1">
      <alignment horizontal="center" vertical="center"/>
    </xf>
    <xf numFmtId="0" fontId="60" fillId="0" borderId="10" xfId="3" applyFont="1" applyBorder="1" applyAlignment="1">
      <alignment horizontal="center" vertical="center"/>
    </xf>
    <xf numFmtId="0" fontId="60" fillId="0" borderId="77" xfId="3" applyFont="1" applyBorder="1" applyAlignment="1">
      <alignment horizontal="center" vertical="center"/>
    </xf>
    <xf numFmtId="0" fontId="60" fillId="0" borderId="35" xfId="3" applyFont="1" applyBorder="1" applyAlignment="1">
      <alignment horizontal="center" vertical="center"/>
    </xf>
    <xf numFmtId="0" fontId="60" fillId="0" borderId="8" xfId="3" applyFont="1" applyBorder="1" applyAlignment="1">
      <alignment horizontal="center" vertical="center"/>
    </xf>
    <xf numFmtId="0" fontId="60" fillId="0" borderId="9" xfId="3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59" fillId="0" borderId="0" xfId="3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60" fillId="0" borderId="92" xfId="3" applyFont="1" applyBorder="1" applyAlignment="1">
      <alignment horizontal="center" vertical="center"/>
    </xf>
    <xf numFmtId="0" fontId="60" fillId="0" borderId="22" xfId="3" applyFont="1" applyBorder="1" applyAlignment="1">
      <alignment horizontal="center" vertical="center"/>
    </xf>
    <xf numFmtId="0" fontId="60" fillId="0" borderId="94" xfId="3" applyFont="1" applyBorder="1" applyAlignment="1">
      <alignment horizontal="center" vertical="center"/>
    </xf>
    <xf numFmtId="0" fontId="60" fillId="0" borderId="95" xfId="3" applyFont="1" applyBorder="1" applyAlignment="1">
      <alignment horizontal="center" vertical="center"/>
    </xf>
    <xf numFmtId="0" fontId="62" fillId="0" borderId="93" xfId="3" applyFont="1" applyBorder="1" applyAlignment="1">
      <alignment horizontal="center" vertical="center"/>
    </xf>
    <xf numFmtId="0" fontId="62" fillId="0" borderId="96" xfId="3" applyFont="1" applyBorder="1" applyAlignment="1">
      <alignment horizontal="center" vertical="center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51" fillId="0" borderId="75" xfId="3" applyFont="1" applyBorder="1" applyAlignment="1">
      <alignment horizontal="center"/>
    </xf>
    <xf numFmtId="0" fontId="51" fillId="0" borderId="35" xfId="3" applyFont="1" applyBorder="1" applyAlignment="1">
      <alignment horizontal="center"/>
    </xf>
    <xf numFmtId="0" fontId="51" fillId="0" borderId="0" xfId="3" applyFont="1" applyAlignment="1">
      <alignment horizontal="left"/>
    </xf>
    <xf numFmtId="0" fontId="51" fillId="0" borderId="8" xfId="3" applyFont="1" applyBorder="1" applyAlignment="1">
      <alignment horizontal="left"/>
    </xf>
    <xf numFmtId="0" fontId="51" fillId="0" borderId="97" xfId="3" applyFont="1" applyBorder="1" applyAlignment="1">
      <alignment horizontal="center" vertical="center"/>
    </xf>
    <xf numFmtId="0" fontId="51" fillId="0" borderId="10" xfId="3" applyFont="1" applyBorder="1" applyAlignment="1">
      <alignment horizontal="center" vertical="center"/>
    </xf>
    <xf numFmtId="0" fontId="51" fillId="0" borderId="75" xfId="3" applyFont="1" applyBorder="1" applyAlignment="1">
      <alignment horizontal="center" vertical="center"/>
    </xf>
    <xf numFmtId="0" fontId="51" fillId="0" borderId="0" xfId="3" applyFont="1" applyAlignment="1">
      <alignment horizontal="center" vertical="center"/>
    </xf>
    <xf numFmtId="0" fontId="51" fillId="0" borderId="35" xfId="3" applyFont="1" applyBorder="1" applyAlignment="1">
      <alignment horizontal="center" vertical="center"/>
    </xf>
    <xf numFmtId="0" fontId="51" fillId="0" borderId="8" xfId="3" applyFont="1" applyBorder="1" applyAlignment="1">
      <alignment horizontal="center" vertical="center"/>
    </xf>
    <xf numFmtId="0" fontId="65" fillId="0" borderId="10" xfId="3" applyFont="1" applyBorder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67" fillId="0" borderId="8" xfId="3" applyFont="1" applyBorder="1" applyAlignment="1">
      <alignment horizontal="center" vertical="center"/>
    </xf>
    <xf numFmtId="0" fontId="66" fillId="0" borderId="10" xfId="3" applyFont="1" applyBorder="1" applyAlignment="1">
      <alignment horizontal="center" vertical="center"/>
    </xf>
    <xf numFmtId="0" fontId="51" fillId="0" borderId="77" xfId="3" applyFont="1" applyBorder="1" applyAlignment="1">
      <alignment horizontal="center"/>
    </xf>
    <xf numFmtId="0" fontId="51" fillId="0" borderId="16" xfId="3" applyFont="1" applyBorder="1" applyAlignment="1">
      <alignment horizontal="center"/>
    </xf>
    <xf numFmtId="0" fontId="51" fillId="0" borderId="9" xfId="3" applyFont="1" applyBorder="1" applyAlignment="1">
      <alignment horizontal="center"/>
    </xf>
    <xf numFmtId="0" fontId="51" fillId="0" borderId="4" xfId="3" applyFont="1" applyBorder="1" applyAlignment="1">
      <alignment horizontal="center"/>
    </xf>
    <xf numFmtId="0" fontId="68" fillId="0" borderId="0" xfId="3" applyFont="1" applyAlignment="1" applyProtection="1">
      <alignment horizontal="center"/>
      <protection locked="0"/>
    </xf>
    <xf numFmtId="0" fontId="51" fillId="0" borderId="0" xfId="3" applyFont="1" applyAlignment="1" applyProtection="1">
      <alignment horizontal="center"/>
      <protection locked="0"/>
    </xf>
    <xf numFmtId="0" fontId="51" fillId="0" borderId="97" xfId="3" applyFont="1" applyBorder="1" applyAlignment="1">
      <alignment horizontal="center" vertical="top"/>
    </xf>
    <xf numFmtId="0" fontId="51" fillId="0" borderId="75" xfId="3" applyFont="1" applyBorder="1" applyAlignment="1">
      <alignment horizontal="center" vertical="top"/>
    </xf>
    <xf numFmtId="0" fontId="51" fillId="0" borderId="35" xfId="3" applyFont="1" applyBorder="1" applyAlignment="1">
      <alignment horizontal="center" vertical="top"/>
    </xf>
    <xf numFmtId="43" fontId="51" fillId="0" borderId="10" xfId="3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7" xfId="0" applyBorder="1" applyAlignment="1">
      <alignment horizontal="left"/>
    </xf>
    <xf numFmtId="43" fontId="51" fillId="0" borderId="0" xfId="3" applyNumberFormat="1" applyFont="1" applyAlignment="1">
      <alignment horizontal="center"/>
    </xf>
    <xf numFmtId="0" fontId="51" fillId="0" borderId="0" xfId="3" applyFont="1" applyAlignment="1">
      <alignment horizontal="center"/>
    </xf>
    <xf numFmtId="191" fontId="51" fillId="0" borderId="0" xfId="3" applyNumberFormat="1" applyFont="1" applyAlignment="1">
      <alignment horizontal="center"/>
    </xf>
    <xf numFmtId="191" fontId="51" fillId="0" borderId="16" xfId="3" applyNumberFormat="1" applyFont="1" applyBorder="1" applyAlignment="1">
      <alignment horizontal="center"/>
    </xf>
    <xf numFmtId="191" fontId="51" fillId="0" borderId="8" xfId="3" applyNumberFormat="1" applyFont="1" applyBorder="1" applyAlignment="1">
      <alignment horizontal="center"/>
    </xf>
    <xf numFmtId="191" fontId="51" fillId="0" borderId="9" xfId="3" applyNumberFormat="1" applyFont="1" applyBorder="1" applyAlignment="1">
      <alignment horizontal="center"/>
    </xf>
    <xf numFmtId="0" fontId="7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43" fontId="18" fillId="0" borderId="0" xfId="1" applyFont="1" applyBorder="1" applyAlignment="1">
      <alignment horizontal="left"/>
    </xf>
    <xf numFmtId="188" fontId="24" fillId="0" borderId="0" xfId="0" applyNumberFormat="1" applyFont="1" applyAlignment="1">
      <alignment horizontal="left"/>
    </xf>
    <xf numFmtId="190" fontId="24" fillId="0" borderId="0" xfId="0" applyNumberFormat="1" applyFont="1" applyAlignment="1">
      <alignment horizontal="right"/>
    </xf>
    <xf numFmtId="0" fontId="18" fillId="0" borderId="41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189" fontId="18" fillId="0" borderId="60" xfId="1" applyNumberFormat="1" applyFont="1" applyBorder="1" applyAlignment="1">
      <alignment horizontal="center" vertical="center"/>
    </xf>
    <xf numFmtId="189" fontId="18" fillId="0" borderId="59" xfId="1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43" fontId="18" fillId="0" borderId="89" xfId="1" applyFont="1" applyBorder="1" applyAlignment="1">
      <alignment horizontal="center"/>
    </xf>
    <xf numFmtId="43" fontId="18" fillId="0" borderId="90" xfId="1" applyFont="1" applyBorder="1" applyAlignment="1">
      <alignment horizontal="center"/>
    </xf>
    <xf numFmtId="195" fontId="24" fillId="0" borderId="52" xfId="0" applyNumberFormat="1" applyFont="1" applyBorder="1" applyAlignment="1" applyProtection="1">
      <alignment horizontal="left"/>
      <protection locked="0"/>
    </xf>
    <xf numFmtId="195" fontId="24" fillId="0" borderId="13" xfId="0" applyNumberFormat="1" applyFont="1" applyBorder="1" applyAlignment="1" applyProtection="1">
      <alignment horizontal="left"/>
      <protection locked="0"/>
    </xf>
    <xf numFmtId="195" fontId="24" fillId="0" borderId="54" xfId="0" applyNumberFormat="1" applyFont="1" applyBorder="1" applyAlignment="1" applyProtection="1">
      <alignment horizontal="left"/>
      <protection locked="0"/>
    </xf>
    <xf numFmtId="43" fontId="18" fillId="0" borderId="41" xfId="1" applyFont="1" applyBorder="1" applyAlignment="1">
      <alignment horizontal="center" vertical="center" wrapText="1"/>
    </xf>
    <xf numFmtId="43" fontId="18" fillId="0" borderId="45" xfId="1" applyFont="1" applyBorder="1" applyAlignment="1">
      <alignment horizontal="center" vertical="center" wrapText="1"/>
    </xf>
    <xf numFmtId="195" fontId="18" fillId="0" borderId="52" xfId="0" applyNumberFormat="1" applyFont="1" applyBorder="1" applyAlignment="1" applyProtection="1">
      <alignment horizontal="left"/>
      <protection locked="0"/>
    </xf>
    <xf numFmtId="195" fontId="18" fillId="0" borderId="13" xfId="0" applyNumberFormat="1" applyFont="1" applyBorder="1" applyAlignment="1" applyProtection="1">
      <alignment horizontal="left"/>
      <protection locked="0"/>
    </xf>
    <xf numFmtId="195" fontId="18" fillId="0" borderId="54" xfId="0" applyNumberFormat="1" applyFont="1" applyBorder="1" applyAlignment="1" applyProtection="1">
      <alignment horizontal="left"/>
      <protection locked="0"/>
    </xf>
    <xf numFmtId="0" fontId="18" fillId="0" borderId="62" xfId="0" applyFont="1" applyBorder="1" applyAlignment="1" applyProtection="1">
      <alignment horizontal="center"/>
      <protection locked="0"/>
    </xf>
    <xf numFmtId="0" fontId="18" fillId="0" borderId="63" xfId="0" applyFont="1" applyBorder="1" applyAlignment="1" applyProtection="1">
      <alignment horizontal="center"/>
      <protection locked="0"/>
    </xf>
    <xf numFmtId="0" fontId="18" fillId="0" borderId="64" xfId="0" applyFont="1" applyBorder="1" applyAlignment="1" applyProtection="1">
      <alignment horizontal="center"/>
      <protection locked="0"/>
    </xf>
    <xf numFmtId="0" fontId="21" fillId="0" borderId="43" xfId="7" applyFont="1" applyBorder="1" applyAlignment="1">
      <alignment horizontal="right"/>
    </xf>
    <xf numFmtId="0" fontId="47" fillId="0" borderId="43" xfId="7" applyFont="1" applyBorder="1" applyAlignment="1">
      <alignment horizontal="right"/>
    </xf>
    <xf numFmtId="0" fontId="18" fillId="0" borderId="40" xfId="0" applyFont="1" applyBorder="1" applyAlignment="1">
      <alignment horizontal="left"/>
    </xf>
    <xf numFmtId="43" fontId="18" fillId="0" borderId="40" xfId="1" applyFont="1" applyBorder="1" applyAlignment="1">
      <alignment horizontal="left"/>
    </xf>
    <xf numFmtId="190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196" fontId="24" fillId="0" borderId="0" xfId="1" applyNumberFormat="1" applyFont="1" applyBorder="1" applyAlignment="1" applyProtection="1">
      <alignment horizontal="center"/>
      <protection locked="0"/>
    </xf>
    <xf numFmtId="0" fontId="18" fillId="0" borderId="42" xfId="0" applyFont="1" applyBorder="1" applyAlignment="1" applyProtection="1">
      <alignment horizontal="center"/>
      <protection locked="0"/>
    </xf>
    <xf numFmtId="0" fontId="18" fillId="0" borderId="43" xfId="0" applyFont="1" applyBorder="1" applyAlignment="1" applyProtection="1">
      <alignment horizontal="center"/>
      <protection locked="0"/>
    </xf>
    <xf numFmtId="0" fontId="18" fillId="0" borderId="44" xfId="0" applyFont="1" applyBorder="1" applyAlignment="1" applyProtection="1">
      <alignment horizontal="center"/>
      <protection locked="0"/>
    </xf>
    <xf numFmtId="0" fontId="47" fillId="0" borderId="0" xfId="7" applyFont="1" applyBorder="1" applyAlignment="1">
      <alignment horizontal="right"/>
    </xf>
    <xf numFmtId="0" fontId="21" fillId="0" borderId="0" xfId="7" applyFont="1" applyBorder="1" applyAlignment="1">
      <alignment horizontal="right"/>
    </xf>
    <xf numFmtId="0" fontId="18" fillId="0" borderId="31" xfId="0" applyFont="1" applyBorder="1" applyAlignment="1" applyProtection="1">
      <alignment horizontal="center"/>
      <protection locked="0"/>
    </xf>
    <xf numFmtId="0" fontId="18" fillId="0" borderId="32" xfId="0" applyFont="1" applyBorder="1" applyAlignment="1" applyProtection="1">
      <alignment horizontal="center"/>
      <protection locked="0"/>
    </xf>
    <xf numFmtId="0" fontId="73" fillId="0" borderId="0" xfId="0" applyFont="1" applyFill="1" applyAlignment="1">
      <alignment horizontal="center"/>
    </xf>
    <xf numFmtId="0" fontId="72" fillId="0" borderId="0" xfId="0" applyFont="1" applyAlignment="1">
      <alignment horizontal="center"/>
    </xf>
    <xf numFmtId="0" fontId="73" fillId="0" borderId="11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2" xfId="0" applyFont="1" applyBorder="1" applyAlignment="1">
      <alignment horizontal="center" vertical="center"/>
    </xf>
    <xf numFmtId="0" fontId="73" fillId="0" borderId="37" xfId="0" applyFont="1" applyBorder="1" applyAlignment="1">
      <alignment horizontal="center" vertical="center"/>
    </xf>
    <xf numFmtId="188" fontId="73" fillId="0" borderId="0" xfId="0" applyNumberFormat="1" applyFont="1" applyAlignment="1">
      <alignment horizontal="left"/>
    </xf>
    <xf numFmtId="0" fontId="73" fillId="0" borderId="0" xfId="0" applyFont="1" applyAlignment="1">
      <alignment horizontal="center"/>
    </xf>
    <xf numFmtId="0" fontId="73" fillId="0" borderId="31" xfId="0" applyFont="1" applyBorder="1" applyAlignment="1">
      <alignment horizontal="center" vertical="center"/>
    </xf>
    <xf numFmtId="0" fontId="73" fillId="0" borderId="3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6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5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10" fontId="21" fillId="0" borderId="13" xfId="0" applyNumberFormat="1" applyFont="1" applyBorder="1" applyAlignment="1">
      <alignment horizontal="center" vertical="center"/>
    </xf>
    <xf numFmtId="10" fontId="21" fillId="0" borderId="54" xfId="0" applyNumberFormat="1" applyFont="1" applyBorder="1" applyAlignment="1">
      <alignment horizontal="center" vertical="center"/>
    </xf>
    <xf numFmtId="0" fontId="21" fillId="0" borderId="5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10" fontId="21" fillId="0" borderId="34" xfId="0" applyNumberFormat="1" applyFont="1" applyBorder="1" applyAlignment="1">
      <alignment horizontal="center" vertical="center"/>
    </xf>
    <xf numFmtId="10" fontId="21" fillId="0" borderId="85" xfId="0" applyNumberFormat="1" applyFont="1" applyBorder="1" applyAlignment="1">
      <alignment horizontal="center" vertical="center"/>
    </xf>
    <xf numFmtId="0" fontId="53" fillId="28" borderId="31" xfId="0" applyFont="1" applyFill="1" applyBorder="1" applyAlignment="1">
      <alignment horizontal="right"/>
    </xf>
    <xf numFmtId="0" fontId="53" fillId="28" borderId="32" xfId="0" applyFont="1" applyFill="1" applyBorder="1" applyAlignment="1">
      <alignment horizontal="right"/>
    </xf>
    <xf numFmtId="0" fontId="53" fillId="28" borderId="33" xfId="0" applyFont="1" applyFill="1" applyBorder="1" applyAlignment="1">
      <alignment horizontal="right"/>
    </xf>
    <xf numFmtId="0" fontId="53" fillId="0" borderId="46" xfId="0" applyFont="1" applyBorder="1" applyAlignment="1">
      <alignment horizontal="center"/>
    </xf>
    <xf numFmtId="0" fontId="53" fillId="0" borderId="4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20" fillId="0" borderId="49" xfId="0" applyFont="1" applyBorder="1" applyAlignment="1">
      <alignment horizontal="left"/>
    </xf>
    <xf numFmtId="0" fontId="20" fillId="0" borderId="50" xfId="0" applyFont="1" applyBorder="1" applyAlignment="1">
      <alignment horizontal="left"/>
    </xf>
    <xf numFmtId="0" fontId="20" fillId="0" borderId="61" xfId="0" applyFont="1" applyBorder="1" applyAlignment="1">
      <alignment horizontal="left"/>
    </xf>
    <xf numFmtId="0" fontId="20" fillId="0" borderId="52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54" xfId="0" applyFont="1" applyBorder="1" applyAlignment="1">
      <alignment horizontal="left"/>
    </xf>
    <xf numFmtId="0" fontId="20" fillId="0" borderId="81" xfId="0" applyFont="1" applyBorder="1" applyAlignment="1">
      <alignment horizontal="right"/>
    </xf>
    <xf numFmtId="0" fontId="20" fillId="0" borderId="82" xfId="0" applyFont="1" applyBorder="1" applyAlignment="1">
      <alignment horizontal="right"/>
    </xf>
    <xf numFmtId="0" fontId="20" fillId="0" borderId="8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1" fillId="0" borderId="37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10" fontId="21" fillId="0" borderId="14" xfId="0" applyNumberFormat="1" applyFont="1" applyBorder="1" applyAlignment="1">
      <alignment horizontal="center" vertical="center"/>
    </xf>
    <xf numFmtId="10" fontId="21" fillId="0" borderId="38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22" fillId="8" borderId="44" xfId="0" applyFont="1" applyFill="1" applyBorder="1" applyAlignment="1">
      <alignment horizontal="center" vertical="center"/>
    </xf>
    <xf numFmtId="0" fontId="22" fillId="8" borderId="47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29" fillId="0" borderId="13" xfId="0" applyFont="1" applyBorder="1" applyAlignment="1">
      <alignment horizontal="left"/>
    </xf>
    <xf numFmtId="189" fontId="20" fillId="0" borderId="13" xfId="1" applyNumberFormat="1" applyFont="1" applyBorder="1" applyAlignment="1">
      <alignment horizontal="left"/>
    </xf>
    <xf numFmtId="0" fontId="20" fillId="0" borderId="13" xfId="0" applyFont="1" applyBorder="1" applyAlignment="1">
      <alignment horizontal="center"/>
    </xf>
    <xf numFmtId="190" fontId="24" fillId="0" borderId="13" xfId="0" applyNumberFormat="1" applyFont="1" applyBorder="1" applyAlignment="1">
      <alignment horizontal="left"/>
    </xf>
    <xf numFmtId="0" fontId="20" fillId="0" borderId="0" xfId="5" applyFont="1" applyAlignment="1">
      <alignment horizontal="center"/>
    </xf>
    <xf numFmtId="0" fontId="20" fillId="0" borderId="0" xfId="5" applyFont="1" applyAlignment="1">
      <alignment horizontal="left"/>
    </xf>
    <xf numFmtId="43" fontId="18" fillId="0" borderId="41" xfId="6" applyFont="1" applyBorder="1" applyAlignment="1">
      <alignment horizontal="center" vertical="center" wrapText="1"/>
    </xf>
    <xf numFmtId="43" fontId="18" fillId="0" borderId="45" xfId="6" applyFont="1" applyBorder="1" applyAlignment="1">
      <alignment horizontal="center" vertical="center" wrapText="1"/>
    </xf>
    <xf numFmtId="43" fontId="18" fillId="0" borderId="89" xfId="6" applyFont="1" applyBorder="1" applyAlignment="1">
      <alignment horizontal="center"/>
    </xf>
    <xf numFmtId="43" fontId="18" fillId="0" borderId="90" xfId="6" applyFont="1" applyBorder="1" applyAlignment="1">
      <alignment horizontal="center"/>
    </xf>
    <xf numFmtId="189" fontId="18" fillId="0" borderId="60" xfId="6" applyNumberFormat="1" applyFont="1" applyBorder="1" applyAlignment="1">
      <alignment horizontal="center" vertical="center"/>
    </xf>
    <xf numFmtId="189" fontId="18" fillId="0" borderId="59" xfId="6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left"/>
    </xf>
    <xf numFmtId="0" fontId="24" fillId="0" borderId="0" xfId="0" applyNumberFormat="1" applyFont="1" applyBorder="1" applyAlignment="1">
      <alignment horizontal="left"/>
    </xf>
    <xf numFmtId="43" fontId="18" fillId="0" borderId="0" xfId="6" applyFont="1" applyBorder="1" applyAlignment="1">
      <alignment horizontal="left"/>
    </xf>
    <xf numFmtId="190" fontId="24" fillId="0" borderId="0" xfId="0" applyNumberFormat="1" applyFont="1" applyBorder="1" applyAlignment="1">
      <alignment horizontal="left"/>
    </xf>
    <xf numFmtId="0" fontId="24" fillId="0" borderId="0" xfId="0" applyNumberFormat="1" applyFont="1" applyFill="1" applyBorder="1" applyAlignment="1">
      <alignment horizontal="left"/>
    </xf>
  </cellXfs>
  <cellStyles count="10">
    <cellStyle name="Comma 2" xfId="2"/>
    <cellStyle name="Comma 3" xfId="6"/>
    <cellStyle name="Normal 2" xfId="4"/>
    <cellStyle name="Normal 3" xfId="5"/>
    <cellStyle name="เครื่องหมายจุลภาค" xfId="1" builtinId="3"/>
    <cellStyle name="เครื่องหมายจุลภาค 14" xfId="9"/>
    <cellStyle name="ปกติ" xfId="0" builtinId="0"/>
    <cellStyle name="ปกติ_Part 3...adj 1" xfId="8"/>
    <cellStyle name="ปกติ_ตัวอย่างการคำนวณ FACTOR F" xfId="3"/>
    <cellStyle name="ปกติ_ปร.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26</xdr:row>
      <xdr:rowOff>9525</xdr:rowOff>
    </xdr:from>
    <xdr:to>
      <xdr:col>2</xdr:col>
      <xdr:colOff>0</xdr:colOff>
      <xdr:row>28</xdr:row>
      <xdr:rowOff>38100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752475" y="7439025"/>
          <a:ext cx="133350" cy="6381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26</xdr:row>
      <xdr:rowOff>28575</xdr:rowOff>
    </xdr:from>
    <xdr:to>
      <xdr:col>9</xdr:col>
      <xdr:colOff>142875</xdr:colOff>
      <xdr:row>28</xdr:row>
      <xdr:rowOff>28575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>
          <a:off x="5000625" y="7458075"/>
          <a:ext cx="85725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571499</xdr:colOff>
      <xdr:row>0</xdr:row>
      <xdr:rowOff>57150</xdr:rowOff>
    </xdr:from>
    <xdr:to>
      <xdr:col>12</xdr:col>
      <xdr:colOff>657224</xdr:colOff>
      <xdr:row>1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9667874" y="57150"/>
          <a:ext cx="9620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ปร.4 (ข)</a:t>
          </a:r>
          <a:endParaRPr lang="en-US" sz="1600" b="1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571499</xdr:colOff>
      <xdr:row>30</xdr:row>
      <xdr:rowOff>57150</xdr:rowOff>
    </xdr:from>
    <xdr:to>
      <xdr:col>12</xdr:col>
      <xdr:colOff>657224</xdr:colOff>
      <xdr:row>31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9667874" y="57150"/>
          <a:ext cx="9620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ปร.4 (ข)</a:t>
          </a:r>
          <a:endParaRPr lang="en-US" sz="1600" b="1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644769</xdr:colOff>
      <xdr:row>0</xdr:row>
      <xdr:rowOff>73269</xdr:rowOff>
    </xdr:from>
    <xdr:to>
      <xdr:col>5</xdr:col>
      <xdr:colOff>698256</xdr:colOff>
      <xdr:row>1</xdr:row>
      <xdr:rowOff>174382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4762500" y="73269"/>
          <a:ext cx="962025" cy="3429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</a:t>
          </a:r>
          <a:r>
            <a:rPr lang="en-US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5</a:t>
          </a: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(ข)</a:t>
          </a:r>
          <a:endParaRPr lang="en-US" sz="1600" b="1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571499</xdr:colOff>
      <xdr:row>0</xdr:row>
      <xdr:rowOff>57150</xdr:rowOff>
    </xdr:from>
    <xdr:to>
      <xdr:col>12</xdr:col>
      <xdr:colOff>657224</xdr:colOff>
      <xdr:row>1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9667874" y="57150"/>
          <a:ext cx="9620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ปร.4 (ข)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571499</xdr:colOff>
      <xdr:row>30</xdr:row>
      <xdr:rowOff>57150</xdr:rowOff>
    </xdr:from>
    <xdr:to>
      <xdr:col>12</xdr:col>
      <xdr:colOff>657224</xdr:colOff>
      <xdr:row>31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9667874" y="8420100"/>
          <a:ext cx="9620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ปร.4 (ข)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571499</xdr:colOff>
      <xdr:row>0</xdr:row>
      <xdr:rowOff>57150</xdr:rowOff>
    </xdr:from>
    <xdr:to>
      <xdr:col>12</xdr:col>
      <xdr:colOff>657224</xdr:colOff>
      <xdr:row>1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10953749" y="57150"/>
          <a:ext cx="10858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ปร.4 (ข)</a:t>
          </a:r>
          <a:endParaRPr lang="en-US" sz="1600" b="1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571499</xdr:colOff>
      <xdr:row>30</xdr:row>
      <xdr:rowOff>57150</xdr:rowOff>
    </xdr:from>
    <xdr:to>
      <xdr:col>12</xdr:col>
      <xdr:colOff>657224</xdr:colOff>
      <xdr:row>31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10953749" y="8420100"/>
          <a:ext cx="10858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ปร.4 (ข)</a:t>
          </a:r>
          <a:endParaRPr lang="en-US" sz="1600" b="1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15</xdr:col>
      <xdr:colOff>571500</xdr:colOff>
      <xdr:row>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SpPr/>
      </xdr:nvSpPr>
      <xdr:spPr>
        <a:xfrm>
          <a:off x="19050" y="38100"/>
          <a:ext cx="8201025" cy="1543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0</xdr:col>
      <xdr:colOff>19050</xdr:colOff>
      <xdr:row>5</xdr:row>
      <xdr:rowOff>38100</xdr:rowOff>
    </xdr:from>
    <xdr:to>
      <xdr:col>9</xdr:col>
      <xdr:colOff>295275</xdr:colOff>
      <xdr:row>16</xdr:row>
      <xdr:rowOff>351692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SpPr/>
      </xdr:nvSpPr>
      <xdr:spPr>
        <a:xfrm>
          <a:off x="19050" y="1562100"/>
          <a:ext cx="3038475" cy="17994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19050</xdr:colOff>
      <xdr:row>5</xdr:row>
      <xdr:rowOff>28575</xdr:rowOff>
    </xdr:from>
    <xdr:to>
      <xdr:col>15</xdr:col>
      <xdr:colOff>571500</xdr:colOff>
      <xdr:row>17</xdr:row>
      <xdr:rowOff>293077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>
        <a:xfrm>
          <a:off x="6353175" y="1552575"/>
          <a:ext cx="1866900" cy="212187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0</xdr:col>
      <xdr:colOff>9524</xdr:colOff>
      <xdr:row>17</xdr:row>
      <xdr:rowOff>304800</xdr:rowOff>
    </xdr:from>
    <xdr:to>
      <xdr:col>15</xdr:col>
      <xdr:colOff>561974</xdr:colOff>
      <xdr:row>39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SpPr/>
      </xdr:nvSpPr>
      <xdr:spPr>
        <a:xfrm>
          <a:off x="9524" y="3686175"/>
          <a:ext cx="8201025" cy="7724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0</xdr:col>
      <xdr:colOff>73269</xdr:colOff>
      <xdr:row>7</xdr:row>
      <xdr:rowOff>300404</xdr:rowOff>
    </xdr:from>
    <xdr:to>
      <xdr:col>8</xdr:col>
      <xdr:colOff>278423</xdr:colOff>
      <xdr:row>9</xdr:row>
      <xdr:rowOff>124557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73269" y="2157779"/>
          <a:ext cx="2614979" cy="500428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/>
            <a:t>ใส่ค่างานในช่องสีเหลืองนี้</a:t>
          </a:r>
        </a:p>
      </xdr:txBody>
    </xdr:sp>
    <xdr:clientData/>
  </xdr:twoCellAnchor>
  <xdr:twoCellAnchor>
    <xdr:from>
      <xdr:col>8</xdr:col>
      <xdr:colOff>271096</xdr:colOff>
      <xdr:row>8</xdr:row>
      <xdr:rowOff>51288</xdr:rowOff>
    </xdr:from>
    <xdr:to>
      <xdr:col>9</xdr:col>
      <xdr:colOff>300404</xdr:colOff>
      <xdr:row>8</xdr:row>
      <xdr:rowOff>263769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/>
      </xdr:nvSpPr>
      <xdr:spPr>
        <a:xfrm>
          <a:off x="2680921" y="2222988"/>
          <a:ext cx="381733" cy="212481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130419</xdr:colOff>
      <xdr:row>1</xdr:row>
      <xdr:rowOff>64477</xdr:rowOff>
    </xdr:from>
    <xdr:to>
      <xdr:col>14</xdr:col>
      <xdr:colOff>65943</xdr:colOff>
      <xdr:row>3</xdr:row>
      <xdr:rowOff>168520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SpPr txBox="1"/>
      </xdr:nvSpPr>
      <xdr:spPr>
        <a:xfrm>
          <a:off x="863844" y="369277"/>
          <a:ext cx="6241074" cy="71364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/>
            <a:t>การคำนวน หา </a:t>
          </a:r>
          <a:r>
            <a:rPr lang="en-US" sz="3200"/>
            <a:t>Factor F</a:t>
          </a:r>
          <a:endParaRPr lang="th-TH" sz="3200"/>
        </a:p>
      </xdr:txBody>
    </xdr:sp>
    <xdr:clientData/>
  </xdr:twoCellAnchor>
  <xdr:twoCellAnchor>
    <xdr:from>
      <xdr:col>9</xdr:col>
      <xdr:colOff>293077</xdr:colOff>
      <xdr:row>8</xdr:row>
      <xdr:rowOff>351692</xdr:rowOff>
    </xdr:from>
    <xdr:to>
      <xdr:col>13</xdr:col>
      <xdr:colOff>29308</xdr:colOff>
      <xdr:row>15</xdr:row>
      <xdr:rowOff>25645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SpPr/>
      </xdr:nvSpPr>
      <xdr:spPr>
        <a:xfrm>
          <a:off x="3055327" y="2523392"/>
          <a:ext cx="3308106" cy="48357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3</xdr:row>
      <xdr:rowOff>133350</xdr:rowOff>
    </xdr:from>
    <xdr:to>
      <xdr:col>14</xdr:col>
      <xdr:colOff>285750</xdr:colOff>
      <xdr:row>3</xdr:row>
      <xdr:rowOff>219075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SpPr>
          <a:spLocks noChangeArrowheads="1"/>
        </xdr:cNvSpPr>
      </xdr:nvSpPr>
      <xdr:spPr bwMode="auto">
        <a:xfrm>
          <a:off x="13134975" y="10477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95250</xdr:colOff>
      <xdr:row>4</xdr:row>
      <xdr:rowOff>133350</xdr:rowOff>
    </xdr:from>
    <xdr:to>
      <xdr:col>14</xdr:col>
      <xdr:colOff>285750</xdr:colOff>
      <xdr:row>4</xdr:row>
      <xdr:rowOff>219075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SpPr>
          <a:spLocks noChangeArrowheads="1"/>
        </xdr:cNvSpPr>
      </xdr:nvSpPr>
      <xdr:spPr bwMode="auto">
        <a:xfrm>
          <a:off x="13134975" y="13525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95250</xdr:colOff>
      <xdr:row>4</xdr:row>
      <xdr:rowOff>133350</xdr:rowOff>
    </xdr:from>
    <xdr:to>
      <xdr:col>14</xdr:col>
      <xdr:colOff>285750</xdr:colOff>
      <xdr:row>4</xdr:row>
      <xdr:rowOff>219075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>
          <a:spLocks noChangeArrowheads="1"/>
        </xdr:cNvSpPr>
      </xdr:nvSpPr>
      <xdr:spPr bwMode="auto">
        <a:xfrm>
          <a:off x="13134975" y="13525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381000</xdr:colOff>
      <xdr:row>3</xdr:row>
      <xdr:rowOff>133350</xdr:rowOff>
    </xdr:from>
    <xdr:to>
      <xdr:col>11</xdr:col>
      <xdr:colOff>571500</xdr:colOff>
      <xdr:row>3</xdr:row>
      <xdr:rowOff>219075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SpPr>
          <a:spLocks noChangeArrowheads="1"/>
        </xdr:cNvSpPr>
      </xdr:nvSpPr>
      <xdr:spPr bwMode="auto">
        <a:xfrm flipH="1">
          <a:off x="10496550" y="10477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381000</xdr:colOff>
      <xdr:row>2</xdr:row>
      <xdr:rowOff>133350</xdr:rowOff>
    </xdr:from>
    <xdr:to>
      <xdr:col>11</xdr:col>
      <xdr:colOff>571500</xdr:colOff>
      <xdr:row>2</xdr:row>
      <xdr:rowOff>219075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>
          <a:spLocks noChangeArrowheads="1"/>
        </xdr:cNvSpPr>
      </xdr:nvSpPr>
      <xdr:spPr bwMode="auto">
        <a:xfrm flipH="1">
          <a:off x="10496550" y="7429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381000</xdr:colOff>
      <xdr:row>4</xdr:row>
      <xdr:rowOff>133350</xdr:rowOff>
    </xdr:from>
    <xdr:to>
      <xdr:col>11</xdr:col>
      <xdr:colOff>571500</xdr:colOff>
      <xdr:row>4</xdr:row>
      <xdr:rowOff>219075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>
          <a:spLocks noChangeArrowheads="1"/>
        </xdr:cNvSpPr>
      </xdr:nvSpPr>
      <xdr:spPr bwMode="auto">
        <a:xfrm flipH="1">
          <a:off x="10496550" y="13525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371475</xdr:colOff>
      <xdr:row>5</xdr:row>
      <xdr:rowOff>142875</xdr:rowOff>
    </xdr:from>
    <xdr:to>
      <xdr:col>11</xdr:col>
      <xdr:colOff>561975</xdr:colOff>
      <xdr:row>5</xdr:row>
      <xdr:rowOff>228600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SpPr>
          <a:spLocks noChangeArrowheads="1"/>
        </xdr:cNvSpPr>
      </xdr:nvSpPr>
      <xdr:spPr bwMode="auto">
        <a:xfrm flipH="1">
          <a:off x="10487025" y="1666875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626;&#3639;&#3656;&#3629;&#3588;&#3619;&#3640;&#3616;&#3633;&#3603;&#3601;&#3660;98/Desktop/&#3626;&#3635;&#3619;&#3629;&#3591;&#3586;&#3657;&#3629;&#3617;&#3641;&#3621;14-3-64/Desktop/&#3619;&#3641;&#3611;&#3607;&#3656;&#3634;&#3609;&#3648;&#3586;&#3605;%2065/&#3649;&#3617;&#3656;&#3649;&#3592;&#3659;&#3617;/&#3585;&#3635;&#3627;&#3609;&#3604;&#3619;&#3634;&#3588;&#3634;&#3585;&#3621;&#3634;&#3591;%20&#3619;&#3634;&#3591;&#3609;&#3657;&#3635;&#3649;&#3617;&#3656;&#3649;&#3592;&#3659;&#3617;%20%20&#3611;&#3619;&#3633;&#3610;%20factor%20%2028%20&#3614;&#3618;%206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01/Downloads/&#3650;&#3611;&#3649;&#3585;&#3619;&#3617;&#3585;&#3634;&#3619;&#3585;&#3635;&#3627;&#3609;&#3604;&#3619;&#3634;&#3588;&#3634;&#3619;&#3585;&#3621;&#3634;&#3591;%20&#3626;&#3614;&#3611;.&#3621;&#3635;&#3611;&#3634;&#3591;%20&#3648;&#3586;&#3605;%203%20&#3649;&#3585;&#3657;&#3652;12%20&#3617;&#3637;&#3588;6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626;&#3639;&#3656;&#3629;&#3588;&#3619;&#3640;&#3616;&#3633;&#3603;&#3601;&#3660;98/Desktop/&#3614;&#3633;&#3602;&#3609;&#3634;&#3607;&#3633;&#3585;&#3625;&#3632;&#3585;&#3634;&#3619;&#3611;&#3619;&#3632;&#3585;&#3629;&#3610;&#3585;&#3634;&#3619;&#3608;&#3640;&#3619;&#3585;&#3636;&#3592;%20E%20&#8211;%20Commerce/New%20folder/1.&#3588;&#3641;&#3656;&#3617;&#3639;&#3629;&#3611;&#3637;%202564%20(&#3593;&#3610;&#3633;&#3610;&#3649;&#3592;&#3657;&#3591;%20&#3626;&#3614;&#3607;.)%20&#3619;&#3641;&#3611;&#3649;&#3610;&#3610;&#3652;&#3615;&#3621;&#3660;&#3605;&#3634;&#3617;&#3605;&#3657;&#3609;&#3593;&#3610;&#3633;&#3610;%20(30-10-62)/14.2%20&#3605;&#3633;&#3623;&#3629;&#3618;&#3656;&#3634;&#3591;%20&#3611;&#3619;&#3632;&#3617;&#3634;&#3603;&#3619;&#3634;&#3588;&#3634;&#3595;&#3656;&#3629;&#3617;&#3649;&#3595;&#3617;&#3607;&#3633;&#3656;&#3623;&#3652;&#3611;%20(&#3627;&#3609;&#3657;&#3634;107-111)%20(2)%20&#3611;&#3619;&#3633;&#3610;&#3651;&#3627;&#3617;&#365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d_LPG3/Downloads/22-01-2018-16-04-5320180122160417-1053551734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01/Downloads/&#3627;&#3634;&#3588;&#3656;&#3634;%20Factor%20F%20&#3611;&#3619;&#3633;&#3610;%2028%20&#3585;&#3614;%20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อธิบาย"/>
      <sheetName val="กรอกข้อมูล รร."/>
      <sheetName val="กรอกรายการ วัสดุ"/>
      <sheetName val="ปร4"/>
      <sheetName val="ปร5"/>
      <sheetName val="ปร6"/>
      <sheetName val="Sheet7"/>
      <sheetName val="Sheet8"/>
      <sheetName val="factor f"/>
      <sheetName val="สำหรับแก้ไข"/>
      <sheetName val="สำหรับแก้ไข1"/>
      <sheetName val="Sheet1"/>
      <sheetName val="ปร..5"/>
      <sheetName val="DATA"/>
      <sheetName val="ปร.4(ก)"/>
      <sheetName val="ปร.5"/>
      <sheetName val="Sheet10"/>
      <sheetName val="Sheet2"/>
    </sheetNames>
    <sheetDataSet>
      <sheetData sheetId="0"/>
      <sheetData sheetId="1">
        <row r="4">
          <cell r="B4" t="str">
            <v>สร้างรางระบายน้ำมีฝาเหล็ก ยาว 71 เมตร</v>
          </cell>
        </row>
        <row r="29">
          <cell r="C29" t="str">
            <v>(นายวิเชียร  จันทร์แดง)</v>
          </cell>
        </row>
        <row r="35">
          <cell r="C35" t="str">
            <v>ผู้อำนวยการโรงเรียนบ้านแม่แจ๋ม</v>
          </cell>
        </row>
      </sheetData>
      <sheetData sheetId="2">
        <row r="8">
          <cell r="A8">
            <v>1</v>
          </cell>
          <cell r="B8" t="str">
            <v>ขุดดิน</v>
          </cell>
          <cell r="C8">
            <v>35.5</v>
          </cell>
          <cell r="D8" t="str">
            <v>ลบ.ม.</v>
          </cell>
          <cell r="E8">
            <v>0</v>
          </cell>
          <cell r="F8">
            <v>0</v>
          </cell>
          <cell r="G8">
            <v>108</v>
          </cell>
          <cell r="H8">
            <v>3834</v>
          </cell>
          <cell r="I8">
            <v>3834</v>
          </cell>
        </row>
        <row r="9">
          <cell r="A9">
            <v>2</v>
          </cell>
          <cell r="B9" t="str">
            <v>ทรายอัดแน่น</v>
          </cell>
          <cell r="C9">
            <v>3.3369999999999997</v>
          </cell>
          <cell r="D9" t="str">
            <v>ลบ.ม.</v>
          </cell>
          <cell r="E9">
            <v>355</v>
          </cell>
          <cell r="F9">
            <v>1184.635</v>
          </cell>
          <cell r="G9">
            <v>85</v>
          </cell>
          <cell r="H9">
            <v>283.64499999999998</v>
          </cell>
          <cell r="I9">
            <v>1468.28</v>
          </cell>
        </row>
        <row r="10">
          <cell r="A10">
            <v>3</v>
          </cell>
          <cell r="B10" t="str">
            <v>คอนกรีตหยาบ 1:3:5</v>
          </cell>
          <cell r="C10">
            <v>3.3369999999999997</v>
          </cell>
          <cell r="D10" t="str">
            <v>ลบ.ม.</v>
          </cell>
          <cell r="E10">
            <v>1368</v>
          </cell>
          <cell r="F10">
            <v>4565.0159999999996</v>
          </cell>
          <cell r="G10">
            <v>345</v>
          </cell>
          <cell r="H10">
            <v>1151.2649999999999</v>
          </cell>
          <cell r="I10">
            <v>5716.280999999999</v>
          </cell>
        </row>
        <row r="11">
          <cell r="A11">
            <v>4</v>
          </cell>
          <cell r="B11" t="str">
            <v>คอนกรีต 1:2:4</v>
          </cell>
          <cell r="C11">
            <v>11.36</v>
          </cell>
          <cell r="D11" t="str">
            <v>ลบ.ม.</v>
          </cell>
          <cell r="E11">
            <v>1600</v>
          </cell>
          <cell r="F11">
            <v>18176</v>
          </cell>
          <cell r="G11">
            <v>410</v>
          </cell>
          <cell r="H11">
            <v>4657.5999999999995</v>
          </cell>
          <cell r="I11">
            <v>22833.599999999999</v>
          </cell>
        </row>
        <row r="12">
          <cell r="A12">
            <v>5</v>
          </cell>
          <cell r="B12" t="str">
            <v>ไม้แบบ</v>
          </cell>
          <cell r="C12">
            <v>85.2</v>
          </cell>
          <cell r="D12" t="str">
            <v>ตร.ม.</v>
          </cell>
          <cell r="E12">
            <v>400</v>
          </cell>
          <cell r="F12">
            <v>34080</v>
          </cell>
          <cell r="G12">
            <v>130</v>
          </cell>
          <cell r="H12">
            <v>11076</v>
          </cell>
          <cell r="I12">
            <v>45156</v>
          </cell>
        </row>
        <row r="13">
          <cell r="A13">
            <v>6</v>
          </cell>
          <cell r="B13" t="str">
            <v>ตะปู</v>
          </cell>
          <cell r="C13">
            <v>21.3</v>
          </cell>
          <cell r="D13" t="str">
            <v>กก.</v>
          </cell>
          <cell r="E13">
            <v>26</v>
          </cell>
          <cell r="F13">
            <v>553.80000000000007</v>
          </cell>
          <cell r="G13">
            <v>0</v>
          </cell>
          <cell r="H13">
            <v>0</v>
          </cell>
          <cell r="I13">
            <v>553.80000000000007</v>
          </cell>
        </row>
        <row r="14">
          <cell r="A14">
            <v>7</v>
          </cell>
          <cell r="B14" t="str">
            <v>เหล็กเส้นกลม  Ø  6 มม.</v>
          </cell>
          <cell r="C14">
            <v>95.85</v>
          </cell>
          <cell r="D14" t="str">
            <v>เส้น</v>
          </cell>
          <cell r="E14">
            <v>42</v>
          </cell>
          <cell r="F14">
            <v>4025.7</v>
          </cell>
          <cell r="G14">
            <v>10</v>
          </cell>
          <cell r="H14">
            <v>958.5</v>
          </cell>
          <cell r="I14">
            <v>4984.2</v>
          </cell>
        </row>
        <row r="15">
          <cell r="A15">
            <v>8</v>
          </cell>
          <cell r="B15" t="str">
            <v>เหล็กเส้นกลม  Ø  9 มม.</v>
          </cell>
          <cell r="C15">
            <v>29.82</v>
          </cell>
          <cell r="D15" t="str">
            <v>เส้น</v>
          </cell>
          <cell r="E15">
            <v>90</v>
          </cell>
          <cell r="F15">
            <v>2683.8</v>
          </cell>
          <cell r="G15">
            <v>21</v>
          </cell>
          <cell r="H15">
            <v>626.22</v>
          </cell>
          <cell r="I15">
            <v>3310.0200000000004</v>
          </cell>
        </row>
        <row r="16">
          <cell r="A16">
            <v>9</v>
          </cell>
          <cell r="B16" t="str">
            <v>ลวดผูกเหล็ก</v>
          </cell>
          <cell r="C16">
            <v>10.65</v>
          </cell>
          <cell r="D16" t="str">
            <v>กก.</v>
          </cell>
          <cell r="E16">
            <v>26</v>
          </cell>
          <cell r="F16">
            <v>276.90000000000003</v>
          </cell>
          <cell r="G16">
            <v>0</v>
          </cell>
          <cell r="H16">
            <v>0</v>
          </cell>
          <cell r="I16">
            <v>276.90000000000003</v>
          </cell>
        </row>
        <row r="17">
          <cell r="A17">
            <v>10</v>
          </cell>
          <cell r="B17" t="str">
            <v>เหล็กแบนกว้าง 1  1/2" หนา 3 หุน</v>
          </cell>
          <cell r="C17">
            <v>183.89</v>
          </cell>
          <cell r="D17" t="str">
            <v>เส้น</v>
          </cell>
          <cell r="E17">
            <v>351</v>
          </cell>
          <cell r="F17">
            <v>64545.389999999992</v>
          </cell>
          <cell r="G17">
            <v>161</v>
          </cell>
          <cell r="H17">
            <v>29606.289999999997</v>
          </cell>
          <cell r="I17">
            <v>94151.679999999993</v>
          </cell>
        </row>
        <row r="18">
          <cell r="C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H22">
            <v>0</v>
          </cell>
          <cell r="I22">
            <v>0</v>
          </cell>
        </row>
        <row r="23">
          <cell r="F23">
            <v>0</v>
          </cell>
          <cell r="H23">
            <v>0</v>
          </cell>
          <cell r="I23">
            <v>0</v>
          </cell>
        </row>
        <row r="24">
          <cell r="F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H27">
            <v>0</v>
          </cell>
          <cell r="I27">
            <v>0</v>
          </cell>
        </row>
        <row r="28">
          <cell r="F28">
            <v>0</v>
          </cell>
          <cell r="H28">
            <v>0</v>
          </cell>
          <cell r="I28">
            <v>0</v>
          </cell>
        </row>
        <row r="29">
          <cell r="F29">
            <v>0</v>
          </cell>
          <cell r="H29">
            <v>0</v>
          </cell>
          <cell r="I29">
            <v>0</v>
          </cell>
        </row>
        <row r="30">
          <cell r="F30">
            <v>0</v>
          </cell>
          <cell r="H30">
            <v>0</v>
          </cell>
          <cell r="I30">
            <v>0</v>
          </cell>
        </row>
        <row r="31">
          <cell r="F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H45">
            <v>0</v>
          </cell>
          <cell r="I45">
            <v>0</v>
          </cell>
        </row>
        <row r="46">
          <cell r="F46">
            <v>0</v>
          </cell>
          <cell r="H46">
            <v>0</v>
          </cell>
          <cell r="I46">
            <v>0</v>
          </cell>
        </row>
        <row r="47">
          <cell r="F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H53">
            <v>0</v>
          </cell>
          <cell r="I53">
            <v>0</v>
          </cell>
        </row>
        <row r="54">
          <cell r="F54">
            <v>0</v>
          </cell>
          <cell r="H54">
            <v>0</v>
          </cell>
          <cell r="I54">
            <v>0</v>
          </cell>
        </row>
        <row r="55">
          <cell r="F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H70">
            <v>0</v>
          </cell>
          <cell r="I70">
            <v>0</v>
          </cell>
        </row>
        <row r="71">
          <cell r="F71">
            <v>0</v>
          </cell>
          <cell r="H71">
            <v>0</v>
          </cell>
          <cell r="I71">
            <v>0</v>
          </cell>
        </row>
        <row r="72">
          <cell r="F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H78">
            <v>0</v>
          </cell>
          <cell r="I78">
            <v>0</v>
          </cell>
        </row>
        <row r="79">
          <cell r="F79">
            <v>0</v>
          </cell>
          <cell r="H79">
            <v>0</v>
          </cell>
          <cell r="I79">
            <v>0</v>
          </cell>
        </row>
        <row r="80">
          <cell r="F80">
            <v>0</v>
          </cell>
          <cell r="H80">
            <v>0</v>
          </cell>
          <cell r="I80">
            <v>0</v>
          </cell>
        </row>
        <row r="81">
          <cell r="F81">
            <v>0</v>
          </cell>
          <cell r="H81">
            <v>0</v>
          </cell>
          <cell r="I81">
            <v>0</v>
          </cell>
        </row>
        <row r="82">
          <cell r="F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H87">
            <v>0</v>
          </cell>
          <cell r="I87">
            <v>0</v>
          </cell>
        </row>
        <row r="88">
          <cell r="F88">
            <v>0</v>
          </cell>
          <cell r="H88">
            <v>0</v>
          </cell>
          <cell r="I88">
            <v>0</v>
          </cell>
        </row>
        <row r="89">
          <cell r="F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H96">
            <v>0</v>
          </cell>
          <cell r="I96">
            <v>0</v>
          </cell>
        </row>
        <row r="97">
          <cell r="F97">
            <v>0</v>
          </cell>
          <cell r="H97">
            <v>0</v>
          </cell>
          <cell r="I97">
            <v>0</v>
          </cell>
        </row>
        <row r="98">
          <cell r="F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H100">
            <v>0</v>
          </cell>
          <cell r="I100">
            <v>0</v>
          </cell>
        </row>
        <row r="101">
          <cell r="F101">
            <v>0</v>
          </cell>
          <cell r="H101">
            <v>0</v>
          </cell>
          <cell r="I101">
            <v>0</v>
          </cell>
        </row>
        <row r="102">
          <cell r="F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H107">
            <v>0</v>
          </cell>
          <cell r="I107">
            <v>0</v>
          </cell>
        </row>
        <row r="108">
          <cell r="F108">
            <v>0</v>
          </cell>
          <cell r="H108">
            <v>0</v>
          </cell>
          <cell r="I108">
            <v>0</v>
          </cell>
        </row>
        <row r="109">
          <cell r="F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H110">
            <v>0</v>
          </cell>
          <cell r="I110">
            <v>0</v>
          </cell>
        </row>
        <row r="111">
          <cell r="F111">
            <v>0</v>
          </cell>
          <cell r="H111">
            <v>0</v>
          </cell>
          <cell r="I111">
            <v>0</v>
          </cell>
        </row>
        <row r="112">
          <cell r="F112">
            <v>0</v>
          </cell>
          <cell r="H112">
            <v>0</v>
          </cell>
          <cell r="I112">
            <v>0</v>
          </cell>
        </row>
        <row r="113">
          <cell r="F113">
            <v>0</v>
          </cell>
          <cell r="H113">
            <v>0</v>
          </cell>
          <cell r="I113">
            <v>0</v>
          </cell>
        </row>
        <row r="114">
          <cell r="F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H119">
            <v>0</v>
          </cell>
          <cell r="I119">
            <v>0</v>
          </cell>
        </row>
        <row r="120">
          <cell r="F120">
            <v>0</v>
          </cell>
          <cell r="H120">
            <v>0</v>
          </cell>
          <cell r="I120">
            <v>0</v>
          </cell>
        </row>
        <row r="121">
          <cell r="F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H122">
            <v>0</v>
          </cell>
          <cell r="I122">
            <v>0</v>
          </cell>
        </row>
        <row r="123">
          <cell r="F123">
            <v>0</v>
          </cell>
          <cell r="H123">
            <v>0</v>
          </cell>
          <cell r="I123">
            <v>0</v>
          </cell>
        </row>
        <row r="124">
          <cell r="F124">
            <v>0</v>
          </cell>
          <cell r="H124">
            <v>0</v>
          </cell>
          <cell r="I124">
            <v>0</v>
          </cell>
        </row>
        <row r="125">
          <cell r="F125">
            <v>0</v>
          </cell>
          <cell r="H125">
            <v>0</v>
          </cell>
          <cell r="I125">
            <v>0</v>
          </cell>
        </row>
        <row r="126">
          <cell r="F126">
            <v>0</v>
          </cell>
          <cell r="H126">
            <v>0</v>
          </cell>
          <cell r="I126">
            <v>0</v>
          </cell>
        </row>
        <row r="127">
          <cell r="F127">
            <v>0</v>
          </cell>
          <cell r="H127">
            <v>0</v>
          </cell>
          <cell r="I127">
            <v>0</v>
          </cell>
        </row>
        <row r="128">
          <cell r="F128">
            <v>0</v>
          </cell>
          <cell r="H128">
            <v>0</v>
          </cell>
          <cell r="I128">
            <v>0</v>
          </cell>
        </row>
        <row r="129">
          <cell r="F129">
            <v>0</v>
          </cell>
          <cell r="H129">
            <v>0</v>
          </cell>
          <cell r="I129">
            <v>0</v>
          </cell>
        </row>
        <row r="130">
          <cell r="F130">
            <v>0</v>
          </cell>
          <cell r="H130">
            <v>0</v>
          </cell>
          <cell r="I130">
            <v>0</v>
          </cell>
        </row>
        <row r="131">
          <cell r="F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H132">
            <v>0</v>
          </cell>
          <cell r="I132">
            <v>0</v>
          </cell>
        </row>
        <row r="133">
          <cell r="F133">
            <v>0</v>
          </cell>
          <cell r="H133">
            <v>0</v>
          </cell>
          <cell r="I133">
            <v>0</v>
          </cell>
        </row>
        <row r="134">
          <cell r="F134">
            <v>0</v>
          </cell>
          <cell r="H134">
            <v>0</v>
          </cell>
          <cell r="I134">
            <v>0</v>
          </cell>
        </row>
        <row r="135">
          <cell r="F135">
            <v>0</v>
          </cell>
          <cell r="H135">
            <v>0</v>
          </cell>
          <cell r="I135">
            <v>0</v>
          </cell>
        </row>
        <row r="136">
          <cell r="F136">
            <v>0</v>
          </cell>
          <cell r="H136">
            <v>0</v>
          </cell>
          <cell r="I136">
            <v>0</v>
          </cell>
        </row>
        <row r="137">
          <cell r="F137">
            <v>0</v>
          </cell>
          <cell r="H137">
            <v>0</v>
          </cell>
          <cell r="I137">
            <v>0</v>
          </cell>
        </row>
        <row r="138">
          <cell r="F138">
            <v>0</v>
          </cell>
          <cell r="H138">
            <v>0</v>
          </cell>
          <cell r="I138">
            <v>0</v>
          </cell>
        </row>
        <row r="139">
          <cell r="F139">
            <v>0</v>
          </cell>
          <cell r="H139">
            <v>0</v>
          </cell>
          <cell r="I139">
            <v>0</v>
          </cell>
        </row>
        <row r="140">
          <cell r="F140">
            <v>0</v>
          </cell>
          <cell r="H140">
            <v>0</v>
          </cell>
          <cell r="I140">
            <v>0</v>
          </cell>
        </row>
        <row r="141">
          <cell r="F141">
            <v>0</v>
          </cell>
          <cell r="H141">
            <v>0</v>
          </cell>
          <cell r="I141">
            <v>0</v>
          </cell>
        </row>
        <row r="142">
          <cell r="F142">
            <v>0</v>
          </cell>
          <cell r="H142">
            <v>0</v>
          </cell>
          <cell r="I142">
            <v>0</v>
          </cell>
        </row>
        <row r="143">
          <cell r="F143">
            <v>0</v>
          </cell>
          <cell r="H143">
            <v>0</v>
          </cell>
          <cell r="I143">
            <v>0</v>
          </cell>
        </row>
        <row r="144">
          <cell r="F144">
            <v>0</v>
          </cell>
          <cell r="H144">
            <v>0</v>
          </cell>
          <cell r="I144">
            <v>0</v>
          </cell>
        </row>
        <row r="145">
          <cell r="F145">
            <v>0</v>
          </cell>
          <cell r="H145">
            <v>0</v>
          </cell>
          <cell r="I145">
            <v>0</v>
          </cell>
        </row>
        <row r="146">
          <cell r="F146">
            <v>0</v>
          </cell>
          <cell r="H146">
            <v>0</v>
          </cell>
          <cell r="I146">
            <v>0</v>
          </cell>
        </row>
        <row r="147">
          <cell r="F147">
            <v>0</v>
          </cell>
          <cell r="H147">
            <v>0</v>
          </cell>
          <cell r="I147">
            <v>0</v>
          </cell>
        </row>
        <row r="148">
          <cell r="F148">
            <v>0</v>
          </cell>
          <cell r="H148">
            <v>0</v>
          </cell>
          <cell r="I148">
            <v>0</v>
          </cell>
        </row>
        <row r="149">
          <cell r="F149">
            <v>0</v>
          </cell>
          <cell r="H149">
            <v>0</v>
          </cell>
          <cell r="I149">
            <v>0</v>
          </cell>
        </row>
        <row r="150">
          <cell r="F150">
            <v>0</v>
          </cell>
          <cell r="H150">
            <v>0</v>
          </cell>
          <cell r="I150">
            <v>0</v>
          </cell>
        </row>
        <row r="151">
          <cell r="F151">
            <v>0</v>
          </cell>
          <cell r="H151">
            <v>0</v>
          </cell>
          <cell r="I151">
            <v>0</v>
          </cell>
        </row>
        <row r="152">
          <cell r="F152">
            <v>0</v>
          </cell>
          <cell r="H152">
            <v>0</v>
          </cell>
          <cell r="I152">
            <v>0</v>
          </cell>
        </row>
        <row r="153">
          <cell r="F153">
            <v>0</v>
          </cell>
          <cell r="H153">
            <v>0</v>
          </cell>
          <cell r="I153">
            <v>0</v>
          </cell>
        </row>
        <row r="154">
          <cell r="F154">
            <v>0</v>
          </cell>
          <cell r="H154">
            <v>0</v>
          </cell>
          <cell r="I154">
            <v>0</v>
          </cell>
        </row>
        <row r="155">
          <cell r="F155">
            <v>0</v>
          </cell>
          <cell r="H155">
            <v>0</v>
          </cell>
          <cell r="I155">
            <v>0</v>
          </cell>
        </row>
        <row r="156">
          <cell r="F156">
            <v>0</v>
          </cell>
          <cell r="H156">
            <v>0</v>
          </cell>
          <cell r="I156">
            <v>0</v>
          </cell>
        </row>
        <row r="157">
          <cell r="F157">
            <v>0</v>
          </cell>
          <cell r="H157">
            <v>0</v>
          </cell>
          <cell r="I157">
            <v>0</v>
          </cell>
        </row>
        <row r="158">
          <cell r="F158">
            <v>0</v>
          </cell>
          <cell r="H158">
            <v>0</v>
          </cell>
          <cell r="I158">
            <v>0</v>
          </cell>
        </row>
        <row r="159">
          <cell r="F159">
            <v>0</v>
          </cell>
          <cell r="H159">
            <v>0</v>
          </cell>
          <cell r="I159">
            <v>0</v>
          </cell>
        </row>
        <row r="160">
          <cell r="F160">
            <v>0</v>
          </cell>
          <cell r="H160">
            <v>0</v>
          </cell>
          <cell r="I160">
            <v>0</v>
          </cell>
        </row>
        <row r="161">
          <cell r="F161">
            <v>0</v>
          </cell>
          <cell r="H161">
            <v>0</v>
          </cell>
          <cell r="I161">
            <v>0</v>
          </cell>
        </row>
        <row r="162">
          <cell r="F162">
            <v>0</v>
          </cell>
          <cell r="H162">
            <v>0</v>
          </cell>
          <cell r="I162">
            <v>0</v>
          </cell>
        </row>
        <row r="163">
          <cell r="F163">
            <v>0</v>
          </cell>
          <cell r="H163">
            <v>0</v>
          </cell>
          <cell r="I163">
            <v>0</v>
          </cell>
        </row>
        <row r="164">
          <cell r="F164">
            <v>0</v>
          </cell>
          <cell r="H164">
            <v>0</v>
          </cell>
          <cell r="I164">
            <v>0</v>
          </cell>
        </row>
        <row r="165">
          <cell r="F165">
            <v>0</v>
          </cell>
          <cell r="H165">
            <v>0</v>
          </cell>
          <cell r="I165">
            <v>0</v>
          </cell>
        </row>
        <row r="166">
          <cell r="F166">
            <v>0</v>
          </cell>
          <cell r="H166">
            <v>0</v>
          </cell>
          <cell r="I166">
            <v>0</v>
          </cell>
        </row>
        <row r="167">
          <cell r="F167">
            <v>0</v>
          </cell>
          <cell r="H167">
            <v>0</v>
          </cell>
          <cell r="I167">
            <v>0</v>
          </cell>
        </row>
        <row r="168">
          <cell r="F168">
            <v>0</v>
          </cell>
          <cell r="H168">
            <v>0</v>
          </cell>
          <cell r="I168">
            <v>0</v>
          </cell>
        </row>
        <row r="169">
          <cell r="F169">
            <v>0</v>
          </cell>
          <cell r="H169">
            <v>0</v>
          </cell>
          <cell r="I169">
            <v>0</v>
          </cell>
        </row>
        <row r="170">
          <cell r="F170">
            <v>0</v>
          </cell>
          <cell r="H170">
            <v>0</v>
          </cell>
          <cell r="I170">
            <v>0</v>
          </cell>
        </row>
        <row r="171">
          <cell r="F171">
            <v>0</v>
          </cell>
          <cell r="H171">
            <v>0</v>
          </cell>
          <cell r="I171">
            <v>0</v>
          </cell>
        </row>
        <row r="172">
          <cell r="F172">
            <v>0</v>
          </cell>
          <cell r="H172">
            <v>0</v>
          </cell>
          <cell r="I172">
            <v>0</v>
          </cell>
        </row>
        <row r="173">
          <cell r="F173">
            <v>0</v>
          </cell>
          <cell r="H173">
            <v>0</v>
          </cell>
          <cell r="I173">
            <v>0</v>
          </cell>
        </row>
        <row r="174">
          <cell r="F174">
            <v>0</v>
          </cell>
          <cell r="H174">
            <v>0</v>
          </cell>
          <cell r="I174">
            <v>0</v>
          </cell>
        </row>
        <row r="175">
          <cell r="F175">
            <v>0</v>
          </cell>
          <cell r="H175">
            <v>0</v>
          </cell>
          <cell r="I175">
            <v>0</v>
          </cell>
        </row>
        <row r="176">
          <cell r="F176">
            <v>0</v>
          </cell>
          <cell r="H176">
            <v>0</v>
          </cell>
          <cell r="I176">
            <v>0</v>
          </cell>
        </row>
        <row r="177">
          <cell r="F177">
            <v>0</v>
          </cell>
          <cell r="H177">
            <v>0</v>
          </cell>
          <cell r="I177">
            <v>0</v>
          </cell>
        </row>
        <row r="178">
          <cell r="F178">
            <v>0</v>
          </cell>
          <cell r="H178">
            <v>0</v>
          </cell>
          <cell r="I178">
            <v>0</v>
          </cell>
        </row>
        <row r="179">
          <cell r="F179">
            <v>0</v>
          </cell>
          <cell r="H179">
            <v>0</v>
          </cell>
          <cell r="I179">
            <v>0</v>
          </cell>
        </row>
        <row r="180">
          <cell r="F180">
            <v>0</v>
          </cell>
          <cell r="H180">
            <v>0</v>
          </cell>
          <cell r="I180">
            <v>0</v>
          </cell>
        </row>
        <row r="181">
          <cell r="F181">
            <v>0</v>
          </cell>
          <cell r="H181">
            <v>0</v>
          </cell>
          <cell r="I181">
            <v>0</v>
          </cell>
        </row>
        <row r="182">
          <cell r="F182">
            <v>0</v>
          </cell>
          <cell r="H182">
            <v>0</v>
          </cell>
          <cell r="I182">
            <v>0</v>
          </cell>
        </row>
        <row r="183">
          <cell r="F183">
            <v>0</v>
          </cell>
          <cell r="H183">
            <v>0</v>
          </cell>
          <cell r="I183">
            <v>0</v>
          </cell>
        </row>
        <row r="184">
          <cell r="F184">
            <v>0</v>
          </cell>
          <cell r="H184">
            <v>0</v>
          </cell>
          <cell r="I184">
            <v>0</v>
          </cell>
        </row>
        <row r="185">
          <cell r="F185">
            <v>0</v>
          </cell>
          <cell r="H185">
            <v>0</v>
          </cell>
          <cell r="I185">
            <v>0</v>
          </cell>
        </row>
        <row r="186">
          <cell r="F186">
            <v>0</v>
          </cell>
          <cell r="H186">
            <v>0</v>
          </cell>
          <cell r="I186">
            <v>0</v>
          </cell>
        </row>
        <row r="187">
          <cell r="F187">
            <v>0</v>
          </cell>
          <cell r="H187">
            <v>0</v>
          </cell>
          <cell r="I187">
            <v>0</v>
          </cell>
        </row>
        <row r="188">
          <cell r="F188">
            <v>0</v>
          </cell>
          <cell r="H188">
            <v>0</v>
          </cell>
          <cell r="I188">
            <v>0</v>
          </cell>
        </row>
        <row r="189">
          <cell r="F189">
            <v>0</v>
          </cell>
          <cell r="H189">
            <v>0</v>
          </cell>
          <cell r="I189">
            <v>0</v>
          </cell>
        </row>
        <row r="190">
          <cell r="F190">
            <v>0</v>
          </cell>
          <cell r="H190">
            <v>0</v>
          </cell>
          <cell r="I190">
            <v>0</v>
          </cell>
        </row>
        <row r="191">
          <cell r="F191">
            <v>0</v>
          </cell>
          <cell r="H191">
            <v>0</v>
          </cell>
          <cell r="I191">
            <v>0</v>
          </cell>
        </row>
        <row r="192">
          <cell r="F192">
            <v>0</v>
          </cell>
          <cell r="H192">
            <v>0</v>
          </cell>
          <cell r="I192">
            <v>0</v>
          </cell>
        </row>
        <row r="193">
          <cell r="F193">
            <v>0</v>
          </cell>
          <cell r="H193">
            <v>0</v>
          </cell>
          <cell r="I193">
            <v>0</v>
          </cell>
        </row>
        <row r="194">
          <cell r="F194">
            <v>0</v>
          </cell>
          <cell r="H194">
            <v>0</v>
          </cell>
          <cell r="I194">
            <v>0</v>
          </cell>
        </row>
        <row r="195">
          <cell r="F195">
            <v>0</v>
          </cell>
          <cell r="H195">
            <v>0</v>
          </cell>
          <cell r="I195">
            <v>0</v>
          </cell>
        </row>
        <row r="196">
          <cell r="F196">
            <v>0</v>
          </cell>
          <cell r="H196">
            <v>0</v>
          </cell>
          <cell r="I196">
            <v>0</v>
          </cell>
        </row>
        <row r="197">
          <cell r="F197">
            <v>0</v>
          </cell>
          <cell r="H197">
            <v>0</v>
          </cell>
          <cell r="I197">
            <v>0</v>
          </cell>
        </row>
        <row r="198">
          <cell r="F198">
            <v>0</v>
          </cell>
          <cell r="H198">
            <v>0</v>
          </cell>
          <cell r="I198">
            <v>0</v>
          </cell>
        </row>
        <row r="199">
          <cell r="F199">
            <v>0</v>
          </cell>
          <cell r="H199">
            <v>0</v>
          </cell>
          <cell r="I199">
            <v>0</v>
          </cell>
        </row>
        <row r="200">
          <cell r="F200">
            <v>0</v>
          </cell>
          <cell r="H200">
            <v>0</v>
          </cell>
          <cell r="I200">
            <v>0</v>
          </cell>
        </row>
        <row r="201">
          <cell r="F201">
            <v>0</v>
          </cell>
          <cell r="H201">
            <v>0</v>
          </cell>
          <cell r="I201">
            <v>0</v>
          </cell>
        </row>
        <row r="202">
          <cell r="F202">
            <v>0</v>
          </cell>
          <cell r="H202">
            <v>0</v>
          </cell>
          <cell r="I202">
            <v>0</v>
          </cell>
        </row>
        <row r="203">
          <cell r="F203">
            <v>0</v>
          </cell>
          <cell r="H203">
            <v>0</v>
          </cell>
          <cell r="I203">
            <v>0</v>
          </cell>
        </row>
        <row r="204">
          <cell r="F204">
            <v>0</v>
          </cell>
          <cell r="H204">
            <v>0</v>
          </cell>
          <cell r="I204">
            <v>0</v>
          </cell>
        </row>
        <row r="205">
          <cell r="F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H206">
            <v>0</v>
          </cell>
          <cell r="I206">
            <v>0</v>
          </cell>
        </row>
        <row r="207">
          <cell r="F207">
            <v>0</v>
          </cell>
          <cell r="H207">
            <v>0</v>
          </cell>
          <cell r="I207">
            <v>0</v>
          </cell>
        </row>
        <row r="208">
          <cell r="F208">
            <v>0</v>
          </cell>
          <cell r="H208">
            <v>0</v>
          </cell>
          <cell r="I208">
            <v>0</v>
          </cell>
        </row>
        <row r="209">
          <cell r="F209">
            <v>0</v>
          </cell>
          <cell r="H209">
            <v>0</v>
          </cell>
          <cell r="I209">
            <v>0</v>
          </cell>
        </row>
        <row r="210">
          <cell r="F210">
            <v>0</v>
          </cell>
          <cell r="H210">
            <v>0</v>
          </cell>
          <cell r="I210">
            <v>0</v>
          </cell>
        </row>
        <row r="211">
          <cell r="F211">
            <v>0</v>
          </cell>
          <cell r="H211">
            <v>0</v>
          </cell>
          <cell r="I211">
            <v>0</v>
          </cell>
        </row>
        <row r="212">
          <cell r="F212">
            <v>0</v>
          </cell>
          <cell r="H212">
            <v>0</v>
          </cell>
          <cell r="I212">
            <v>0</v>
          </cell>
        </row>
        <row r="213">
          <cell r="F213">
            <v>0</v>
          </cell>
          <cell r="H213">
            <v>0</v>
          </cell>
          <cell r="I213">
            <v>0</v>
          </cell>
        </row>
        <row r="214">
          <cell r="F214">
            <v>0</v>
          </cell>
          <cell r="H214">
            <v>0</v>
          </cell>
          <cell r="I214">
            <v>0</v>
          </cell>
        </row>
        <row r="215">
          <cell r="F215">
            <v>0</v>
          </cell>
          <cell r="H215">
            <v>0</v>
          </cell>
          <cell r="I215">
            <v>0</v>
          </cell>
        </row>
        <row r="216">
          <cell r="F216">
            <v>0</v>
          </cell>
          <cell r="H216">
            <v>0</v>
          </cell>
          <cell r="I216">
            <v>0</v>
          </cell>
        </row>
        <row r="217">
          <cell r="F217">
            <v>0</v>
          </cell>
          <cell r="H217">
            <v>0</v>
          </cell>
          <cell r="I217">
            <v>0</v>
          </cell>
        </row>
        <row r="218">
          <cell r="F218">
            <v>0</v>
          </cell>
          <cell r="H218">
            <v>0</v>
          </cell>
          <cell r="I218">
            <v>0</v>
          </cell>
        </row>
        <row r="219">
          <cell r="F219">
            <v>0</v>
          </cell>
          <cell r="H219">
            <v>0</v>
          </cell>
          <cell r="I219">
            <v>0</v>
          </cell>
        </row>
        <row r="220">
          <cell r="F220">
            <v>0</v>
          </cell>
          <cell r="H220">
            <v>0</v>
          </cell>
          <cell r="I220">
            <v>0</v>
          </cell>
        </row>
        <row r="221">
          <cell r="F221">
            <v>0</v>
          </cell>
          <cell r="H221">
            <v>0</v>
          </cell>
          <cell r="I221">
            <v>0</v>
          </cell>
        </row>
        <row r="222">
          <cell r="F222">
            <v>0</v>
          </cell>
          <cell r="H222">
            <v>0</v>
          </cell>
          <cell r="I222">
            <v>0</v>
          </cell>
        </row>
        <row r="223">
          <cell r="F223">
            <v>0</v>
          </cell>
          <cell r="H223">
            <v>0</v>
          </cell>
          <cell r="I223">
            <v>0</v>
          </cell>
        </row>
        <row r="224">
          <cell r="F224">
            <v>0</v>
          </cell>
          <cell r="H224">
            <v>0</v>
          </cell>
          <cell r="I224">
            <v>0</v>
          </cell>
        </row>
        <row r="225">
          <cell r="F225">
            <v>0</v>
          </cell>
          <cell r="H225">
            <v>0</v>
          </cell>
          <cell r="I225">
            <v>0</v>
          </cell>
        </row>
        <row r="226">
          <cell r="F226">
            <v>0</v>
          </cell>
          <cell r="H226">
            <v>0</v>
          </cell>
          <cell r="I226">
            <v>0</v>
          </cell>
        </row>
        <row r="227">
          <cell r="F227">
            <v>0</v>
          </cell>
          <cell r="H227">
            <v>0</v>
          </cell>
          <cell r="I227">
            <v>0</v>
          </cell>
        </row>
        <row r="228">
          <cell r="F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H229">
            <v>0</v>
          </cell>
          <cell r="I229">
            <v>0</v>
          </cell>
        </row>
      </sheetData>
      <sheetData sheetId="3">
        <row r="31">
          <cell r="L31">
            <v>182284.761</v>
          </cell>
        </row>
        <row r="44">
          <cell r="L44">
            <v>182284.761</v>
          </cell>
        </row>
        <row r="55">
          <cell r="L55">
            <v>182284.761</v>
          </cell>
        </row>
        <row r="68">
          <cell r="L68">
            <v>182284.761</v>
          </cell>
        </row>
        <row r="78">
          <cell r="L78">
            <v>182284.761</v>
          </cell>
        </row>
        <row r="90">
          <cell r="L90">
            <v>182284.761</v>
          </cell>
        </row>
        <row r="101">
          <cell r="L101">
            <v>182284.761</v>
          </cell>
        </row>
        <row r="112">
          <cell r="L112">
            <v>182284.761</v>
          </cell>
        </row>
        <row r="123">
          <cell r="L123">
            <v>182284.761</v>
          </cell>
        </row>
        <row r="135">
          <cell r="L135">
            <v>182284.761</v>
          </cell>
        </row>
        <row r="145">
          <cell r="L145">
            <v>182284.761</v>
          </cell>
        </row>
        <row r="157">
          <cell r="L157">
            <v>182284.761</v>
          </cell>
        </row>
        <row r="167">
          <cell r="L167">
            <v>182284.761</v>
          </cell>
        </row>
        <row r="179">
          <cell r="L179">
            <v>182284.761</v>
          </cell>
        </row>
        <row r="189">
          <cell r="L189">
            <v>182284.761</v>
          </cell>
        </row>
        <row r="201">
          <cell r="L201">
            <v>182284.761</v>
          </cell>
        </row>
        <row r="211">
          <cell r="L211">
            <v>182284.761</v>
          </cell>
        </row>
        <row r="223">
          <cell r="L223">
            <v>182284.761</v>
          </cell>
        </row>
        <row r="233">
          <cell r="L233">
            <v>182284.761</v>
          </cell>
        </row>
        <row r="245">
          <cell r="L245">
            <v>182284.761</v>
          </cell>
        </row>
        <row r="255">
          <cell r="L255">
            <v>182284.761</v>
          </cell>
        </row>
        <row r="267">
          <cell r="L267">
            <v>182284.761</v>
          </cell>
        </row>
        <row r="277">
          <cell r="L277">
            <v>182284.761</v>
          </cell>
        </row>
        <row r="289">
          <cell r="L289">
            <v>182284.761</v>
          </cell>
        </row>
        <row r="299">
          <cell r="L299">
            <v>182284.761</v>
          </cell>
        </row>
        <row r="311">
          <cell r="L311">
            <v>182284.761</v>
          </cell>
        </row>
        <row r="321">
          <cell r="L321">
            <v>182284.761</v>
          </cell>
        </row>
        <row r="333">
          <cell r="L333">
            <v>182284.761</v>
          </cell>
        </row>
        <row r="343">
          <cell r="L343">
            <v>182284.761</v>
          </cell>
        </row>
        <row r="355">
          <cell r="L355">
            <v>182284.761</v>
          </cell>
        </row>
        <row r="365">
          <cell r="L365">
            <v>182284.761</v>
          </cell>
        </row>
        <row r="377">
          <cell r="L377">
            <v>182284.761</v>
          </cell>
        </row>
        <row r="387">
          <cell r="L387">
            <v>182284.761</v>
          </cell>
        </row>
        <row r="399">
          <cell r="L399">
            <v>182284.761</v>
          </cell>
        </row>
        <row r="409">
          <cell r="L409">
            <v>182284.761</v>
          </cell>
        </row>
        <row r="421">
          <cell r="L421">
            <v>182284.761</v>
          </cell>
        </row>
        <row r="431">
          <cell r="L431">
            <v>182284.761</v>
          </cell>
        </row>
        <row r="443">
          <cell r="L443">
            <v>182284.761</v>
          </cell>
        </row>
        <row r="453">
          <cell r="L453">
            <v>182284.761</v>
          </cell>
        </row>
        <row r="465">
          <cell r="L465">
            <v>182284.761</v>
          </cell>
        </row>
        <row r="475">
          <cell r="L475">
            <v>182284.761</v>
          </cell>
        </row>
        <row r="487">
          <cell r="L487">
            <v>182284.761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อธิบาย"/>
      <sheetName val="กรอกข้อมูล รร.1"/>
      <sheetName val="กรอกรายการ วัสดุ1"/>
      <sheetName val="ปร44"/>
      <sheetName val="ปร55"/>
      <sheetName val="ปร66"/>
      <sheetName val="Sheet7"/>
      <sheetName val="Sheet8"/>
      <sheetName val="สำหรับแก้ไข"/>
      <sheetName val="สำหรับแก้ไข1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2">
          <cell r="J22" t="str">
            <v>นายช่าง  ระดับ 8</v>
          </cell>
        </row>
        <row r="23">
          <cell r="J23" t="str">
            <v>ประธานกรรมการกำหนดราคากลาง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4(ก)"/>
      <sheetName val="ปร.5"/>
      <sheetName val="ปร.6"/>
      <sheetName val="Factor F"/>
      <sheetName val="Sheet1"/>
    </sheetNames>
    <sheetDataSet>
      <sheetData sheetId="0" refreshError="1">
        <row r="2">
          <cell r="A2" t="str">
            <v>งานปรับปรุง/ซ่อมแซม</v>
          </cell>
          <cell r="B2">
            <v>0</v>
          </cell>
          <cell r="C2">
            <v>0</v>
          </cell>
          <cell r="D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4(ก)"/>
      <sheetName val="ปร.4(ข)"/>
      <sheetName val="ปร.5"/>
      <sheetName val="ปร.6"/>
      <sheetName val="Factor F"/>
      <sheetName val="Sheet1"/>
    </sheetNames>
    <sheetDataSet>
      <sheetData sheetId="0">
        <row r="1">
          <cell r="A1" t="str">
            <v>รายการปริมาณงานและราคา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</row>
        <row r="3">
          <cell r="A3" t="str">
            <v>สถานที่</v>
          </cell>
        </row>
        <row r="31">
          <cell r="A31" t="str">
            <v>งานปรับปรุง/ซ่อมแซม</v>
          </cell>
          <cell r="B31">
            <v>0</v>
          </cell>
          <cell r="C31">
            <v>0</v>
          </cell>
          <cell r="D31">
            <v>0</v>
          </cell>
          <cell r="E31" t="str">
            <v>การปรับปรุง/ซ่อมแซม..........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5"/>
      <sheetName val="ปร.4(ก)"/>
      <sheetName val="ปร.6"/>
      <sheetName val="Factor F"/>
      <sheetName val="DATA"/>
      <sheetName val="Sheet2"/>
      <sheetName val="Sheet3"/>
      <sheetName val="Sheet4"/>
      <sheetName val="Sheet5"/>
      <sheetName val="Sheet6"/>
      <sheetName val="Sheet1"/>
    </sheetNames>
    <sheetDataSet>
      <sheetData sheetId="0">
        <row r="9">
          <cell r="K9">
            <v>25600000</v>
          </cell>
        </row>
      </sheetData>
      <sheetData sheetId="1">
        <row r="2">
          <cell r="A2" t="str">
            <v>งานปรับปรุง/ซ่อมแซม</v>
          </cell>
          <cell r="E2" t="str">
            <v>การปรับปรุง/ซ่อมแซม..........</v>
          </cell>
        </row>
        <row r="3">
          <cell r="B3" t="str">
            <v>โรงเรียน</v>
          </cell>
          <cell r="J3" t="str">
            <v>ทั่วประเทศ</v>
          </cell>
        </row>
        <row r="4">
          <cell r="K4">
            <v>240378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45" zoomScaleNormal="145" workbookViewId="0">
      <selection activeCell="A23" sqref="A23"/>
    </sheetView>
  </sheetViews>
  <sheetFormatPr defaultColWidth="108.125" defaultRowHeight="14.25" x14ac:dyDescent="0.2"/>
  <cols>
    <col min="1" max="16384" width="108.125" style="422"/>
  </cols>
  <sheetData>
    <row r="1" spans="1:1" x14ac:dyDescent="0.2">
      <c r="A1" s="421" t="s">
        <v>168</v>
      </c>
    </row>
    <row r="2" spans="1:1" x14ac:dyDescent="0.2">
      <c r="A2" s="422" t="s">
        <v>303</v>
      </c>
    </row>
    <row r="3" spans="1:1" x14ac:dyDescent="0.2">
      <c r="A3" s="422" t="s">
        <v>304</v>
      </c>
    </row>
    <row r="4" spans="1:1" x14ac:dyDescent="0.2">
      <c r="A4" s="422" t="s">
        <v>87</v>
      </c>
    </row>
    <row r="5" spans="1:1" x14ac:dyDescent="0.2">
      <c r="A5" s="422" t="s">
        <v>305</v>
      </c>
    </row>
    <row r="6" spans="1:1" x14ac:dyDescent="0.2">
      <c r="A6" s="422" t="s">
        <v>88</v>
      </c>
    </row>
    <row r="7" spans="1:1" x14ac:dyDescent="0.2">
      <c r="A7" s="422" t="s">
        <v>306</v>
      </c>
    </row>
    <row r="8" spans="1:1" x14ac:dyDescent="0.2">
      <c r="A8" s="422" t="s">
        <v>307</v>
      </c>
    </row>
    <row r="9" spans="1:1" x14ac:dyDescent="0.2">
      <c r="A9" s="422" t="s">
        <v>308</v>
      </c>
    </row>
    <row r="10" spans="1:1" x14ac:dyDescent="0.2">
      <c r="A10" s="422" t="s">
        <v>309</v>
      </c>
    </row>
    <row r="11" spans="1:1" x14ac:dyDescent="0.2">
      <c r="A11" s="422" t="s">
        <v>310</v>
      </c>
    </row>
    <row r="12" spans="1:1" x14ac:dyDescent="0.2">
      <c r="A12" s="422" t="s">
        <v>311</v>
      </c>
    </row>
    <row r="13" spans="1:1" x14ac:dyDescent="0.2">
      <c r="A13" s="422" t="s">
        <v>312</v>
      </c>
    </row>
    <row r="14" spans="1:1" x14ac:dyDescent="0.2">
      <c r="A14" s="422" t="s">
        <v>313</v>
      </c>
    </row>
    <row r="15" spans="1:1" x14ac:dyDescent="0.2">
      <c r="A15" s="422" t="s">
        <v>314</v>
      </c>
    </row>
    <row r="16" spans="1:1" x14ac:dyDescent="0.2">
      <c r="A16" s="422" t="s">
        <v>315</v>
      </c>
    </row>
    <row r="17" spans="1:1" x14ac:dyDescent="0.2">
      <c r="A17" s="423" t="s">
        <v>301</v>
      </c>
    </row>
    <row r="18" spans="1:1" x14ac:dyDescent="0.2">
      <c r="A18" s="423" t="s">
        <v>302</v>
      </c>
    </row>
    <row r="19" spans="1:1" x14ac:dyDescent="0.2">
      <c r="A19" s="424" t="s">
        <v>89</v>
      </c>
    </row>
    <row r="20" spans="1:1" x14ac:dyDescent="0.2">
      <c r="A20" s="422" t="s">
        <v>316</v>
      </c>
    </row>
    <row r="21" spans="1:1" x14ac:dyDescent="0.2">
      <c r="A21" s="422" t="s">
        <v>90</v>
      </c>
    </row>
    <row r="22" spans="1:1" x14ac:dyDescent="0.2">
      <c r="A22" s="425" t="s">
        <v>91</v>
      </c>
    </row>
    <row r="23" spans="1:1" x14ac:dyDescent="0.2">
      <c r="A23" s="425" t="s">
        <v>317</v>
      </c>
    </row>
    <row r="24" spans="1:1" x14ac:dyDescent="0.2">
      <c r="A24" s="425" t="s">
        <v>103</v>
      </c>
    </row>
    <row r="26" spans="1:1" x14ac:dyDescent="0.2">
      <c r="A26" s="426" t="s">
        <v>92</v>
      </c>
    </row>
    <row r="27" spans="1:1" x14ac:dyDescent="0.2">
      <c r="A27" s="427" t="s">
        <v>93</v>
      </c>
    </row>
    <row r="28" spans="1:1" x14ac:dyDescent="0.2">
      <c r="A28" s="428"/>
    </row>
  </sheetData>
  <sheetProtection algorithmName="SHA-512" hashValue="wsOEMqahl7ztjXUyO+TmfUyNFFidBF9KUoq8sqw/J7KOZ1zSADEg95IbgeMVPT8WXhgiqlh/rVJ8lgt3NE+Hvw==" saltValue="MAx8tkXxybXDU7gQ6ZkcGg==" spinCount="100000" sheet="1" objects="1" scenarios="1"/>
  <customSheetViews>
    <customSheetView guid="{797F402C-D807-4A5C-9055-8329E2DAA52F}">
      <selection activeCell="E15" sqref="E15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tabSelected="1" zoomScaleNormal="100" workbookViewId="0">
      <selection activeCell="M22" sqref="M22"/>
    </sheetView>
  </sheetViews>
  <sheetFormatPr defaultColWidth="10.125" defaultRowHeight="24" x14ac:dyDescent="0.55000000000000004"/>
  <cols>
    <col min="1" max="1" width="9.125" style="290" customWidth="1"/>
    <col min="2" max="2" width="5.375" style="290" customWidth="1"/>
    <col min="3" max="3" width="7.75" style="290" customWidth="1"/>
    <col min="4" max="4" width="4.125" style="290" customWidth="1"/>
    <col min="5" max="5" width="13.125" style="290" customWidth="1"/>
    <col min="6" max="6" width="6.875" style="290" customWidth="1"/>
    <col min="7" max="7" width="13.125" style="290" customWidth="1"/>
    <col min="8" max="8" width="3.125" style="290" customWidth="1"/>
    <col min="9" max="9" width="12.75" style="290" customWidth="1"/>
    <col min="10" max="10" width="7.625" style="291" customWidth="1"/>
    <col min="11" max="11" width="8" style="290" customWidth="1"/>
    <col min="12" max="12" width="9.25" style="290" customWidth="1"/>
    <col min="13" max="13" width="15.375" style="290" customWidth="1"/>
    <col min="14" max="20" width="15.375" style="290" hidden="1" customWidth="1"/>
    <col min="21" max="21" width="15.375" style="292" hidden="1" customWidth="1"/>
    <col min="22" max="27" width="15.375" style="290" hidden="1" customWidth="1"/>
    <col min="28" max="28" width="17.125" style="290" customWidth="1"/>
    <col min="29" max="16384" width="10.125" style="290"/>
  </cols>
  <sheetData>
    <row r="1" spans="1:25" ht="16.5" customHeight="1" x14ac:dyDescent="0.55000000000000004"/>
    <row r="2" spans="1:25" ht="16.5" customHeight="1" x14ac:dyDescent="0.55000000000000004"/>
    <row r="3" spans="1:25" ht="27.75" x14ac:dyDescent="0.65">
      <c r="A3" s="811" t="s">
        <v>228</v>
      </c>
      <c r="B3" s="811"/>
      <c r="C3" s="811"/>
      <c r="D3" s="811"/>
      <c r="E3" s="811"/>
      <c r="F3" s="811"/>
      <c r="G3" s="811"/>
      <c r="H3" s="811"/>
      <c r="I3" s="811"/>
      <c r="J3" s="811"/>
      <c r="K3" s="811"/>
    </row>
    <row r="4" spans="1:25" ht="11.25" customHeight="1" x14ac:dyDescent="0.55000000000000004"/>
    <row r="5" spans="1:25" ht="27.75" x14ac:dyDescent="0.55000000000000004">
      <c r="A5" s="812" t="s">
        <v>229</v>
      </c>
      <c r="B5" s="812"/>
      <c r="C5" s="812"/>
      <c r="D5" s="812"/>
      <c r="E5" s="812"/>
      <c r="F5" s="812"/>
      <c r="G5" s="812"/>
      <c r="H5" s="812"/>
      <c r="I5" s="812"/>
      <c r="J5" s="812"/>
      <c r="K5" s="812"/>
      <c r="L5" s="812"/>
    </row>
    <row r="6" spans="1:25" s="295" customFormat="1" x14ac:dyDescent="0.55000000000000004">
      <c r="A6" s="293" t="str">
        <f>+'[3]ปร.4(ก)'!A2:D2</f>
        <v>งานปรับปรุง/ซ่อมแซม</v>
      </c>
      <c r="B6" s="180"/>
      <c r="C6" s="354"/>
      <c r="D6" s="820" t="str">
        <f>'กรอกข้อมูล รร.'!B4</f>
        <v>ปรับปรุงซ่อมแซมรางระบายน้ำ คสล.ฝาเหล็ก</v>
      </c>
      <c r="E6" s="820"/>
      <c r="F6" s="820"/>
      <c r="G6" s="820"/>
      <c r="H6" s="180"/>
      <c r="I6" s="180"/>
      <c r="J6" s="180"/>
      <c r="K6" s="180"/>
      <c r="L6" s="180"/>
      <c r="N6" s="296"/>
      <c r="P6" s="294"/>
      <c r="Q6" s="296"/>
      <c r="U6" s="297"/>
    </row>
    <row r="7" spans="1:25" s="295" customFormat="1" x14ac:dyDescent="0.55000000000000004">
      <c r="A7" s="298" t="s">
        <v>0</v>
      </c>
      <c r="B7" s="180"/>
      <c r="D7" s="821" t="str">
        <f>'กรอกข้อมูล รร.'!B6</f>
        <v>โรงเรียนร่องเคาะวิทยา</v>
      </c>
      <c r="E7" s="821"/>
      <c r="F7" s="821"/>
      <c r="G7" s="821"/>
      <c r="H7" s="355"/>
      <c r="I7" s="356" t="s">
        <v>230</v>
      </c>
      <c r="J7" s="289" t="str">
        <f>'กรอกข้อมูล รร.1'!B10</f>
        <v>ลำปาง เขต  3</v>
      </c>
      <c r="N7" s="299"/>
      <c r="O7" s="300"/>
      <c r="Q7" s="296"/>
      <c r="U7" s="297"/>
    </row>
    <row r="8" spans="1:25" s="295" customFormat="1" x14ac:dyDescent="0.55000000000000004">
      <c r="A8" s="298" t="s">
        <v>64</v>
      </c>
      <c r="C8" s="357">
        <v>124639</v>
      </c>
      <c r="D8" s="357"/>
      <c r="E8" s="357"/>
      <c r="F8" s="357"/>
      <c r="G8" s="301"/>
      <c r="H8" s="180"/>
      <c r="I8" s="289"/>
      <c r="J8" s="289"/>
      <c r="K8" s="289"/>
      <c r="L8" s="289"/>
      <c r="N8" s="296"/>
      <c r="Q8" s="296"/>
      <c r="U8" s="297"/>
    </row>
    <row r="9" spans="1:25" s="295" customFormat="1" ht="12.75" customHeight="1" thickBot="1" x14ac:dyDescent="0.6">
      <c r="A9" s="813"/>
      <c r="B9" s="813"/>
      <c r="C9" s="813"/>
      <c r="D9" s="813"/>
      <c r="E9" s="813"/>
      <c r="F9" s="813"/>
      <c r="G9" s="813"/>
      <c r="H9" s="813"/>
      <c r="I9" s="813"/>
      <c r="J9" s="813"/>
      <c r="K9" s="813"/>
      <c r="L9" s="813"/>
      <c r="N9" s="296"/>
      <c r="Q9" s="296"/>
      <c r="U9" s="297"/>
    </row>
    <row r="10" spans="1:25" x14ac:dyDescent="0.55000000000000004">
      <c r="A10" s="814" t="s">
        <v>176</v>
      </c>
      <c r="B10" s="815"/>
      <c r="C10" s="815"/>
      <c r="D10" s="815"/>
      <c r="E10" s="815"/>
      <c r="F10" s="815"/>
      <c r="G10" s="815"/>
      <c r="H10" s="815"/>
      <c r="I10" s="815"/>
      <c r="J10" s="815"/>
      <c r="K10" s="302" t="s">
        <v>231</v>
      </c>
      <c r="L10" s="818" t="s">
        <v>232</v>
      </c>
    </row>
    <row r="11" spans="1:25" ht="24.75" thickBot="1" x14ac:dyDescent="0.6">
      <c r="A11" s="816"/>
      <c r="B11" s="817"/>
      <c r="C11" s="817"/>
      <c r="D11" s="817"/>
      <c r="E11" s="817"/>
      <c r="F11" s="817"/>
      <c r="G11" s="817"/>
      <c r="H11" s="817"/>
      <c r="I11" s="817"/>
      <c r="J11" s="817"/>
      <c r="K11" s="303" t="s">
        <v>233</v>
      </c>
      <c r="L11" s="819"/>
      <c r="U11" s="292">
        <v>0</v>
      </c>
      <c r="V11" s="290">
        <f>V12</f>
        <v>1.3073999999999999</v>
      </c>
      <c r="X11" s="290">
        <v>0</v>
      </c>
      <c r="Y11" s="292">
        <v>500000</v>
      </c>
    </row>
    <row r="12" spans="1:25" x14ac:dyDescent="0.55000000000000004">
      <c r="A12" s="822"/>
      <c r="B12" s="824" t="s">
        <v>234</v>
      </c>
      <c r="C12" s="824"/>
      <c r="D12" s="824"/>
      <c r="E12" s="824"/>
      <c r="F12" s="824"/>
      <c r="G12" s="824"/>
      <c r="H12" s="824"/>
      <c r="I12" s="824"/>
      <c r="J12" s="304">
        <v>0</v>
      </c>
      <c r="K12" s="305" t="s">
        <v>235</v>
      </c>
      <c r="L12" s="306">
        <f t="shared" ref="L12:L35" si="0">V12</f>
        <v>1.3073999999999999</v>
      </c>
      <c r="P12" s="358">
        <f>'กรอกรายการ วัสดุ'!C1</f>
        <v>280212.5</v>
      </c>
      <c r="Q12" s="307"/>
      <c r="U12" s="308">
        <v>500000</v>
      </c>
      <c r="V12" s="239">
        <v>1.3073999999999999</v>
      </c>
      <c r="X12" s="308">
        <v>500000</v>
      </c>
      <c r="Y12" s="309">
        <v>1000000</v>
      </c>
    </row>
    <row r="13" spans="1:25" x14ac:dyDescent="0.55000000000000004">
      <c r="A13" s="822"/>
      <c r="B13" s="824" t="s">
        <v>236</v>
      </c>
      <c r="C13" s="824"/>
      <c r="D13" s="824"/>
      <c r="E13" s="824"/>
      <c r="F13" s="824"/>
      <c r="G13" s="824"/>
      <c r="H13" s="824"/>
      <c r="I13" s="824"/>
      <c r="J13" s="304">
        <v>0</v>
      </c>
      <c r="K13" s="310">
        <v>1</v>
      </c>
      <c r="L13" s="311">
        <f t="shared" si="0"/>
        <v>1.3049999999999999</v>
      </c>
      <c r="U13" s="309">
        <v>1000000</v>
      </c>
      <c r="V13" s="239">
        <v>1.3049999999999999</v>
      </c>
      <c r="X13" s="309">
        <v>1000000</v>
      </c>
      <c r="Y13" s="309">
        <v>2000000</v>
      </c>
    </row>
    <row r="14" spans="1:25" s="312" customFormat="1" x14ac:dyDescent="0.55000000000000004">
      <c r="A14" s="822"/>
      <c r="B14" s="824" t="s">
        <v>237</v>
      </c>
      <c r="C14" s="824"/>
      <c r="D14" s="824"/>
      <c r="E14" s="824"/>
      <c r="F14" s="824"/>
      <c r="G14" s="824"/>
      <c r="H14" s="824"/>
      <c r="I14" s="824"/>
      <c r="J14" s="304">
        <v>0.06</v>
      </c>
      <c r="K14" s="310">
        <v>2</v>
      </c>
      <c r="L14" s="306">
        <f t="shared" si="0"/>
        <v>1.3035000000000001</v>
      </c>
      <c r="N14" s="290" t="s">
        <v>238</v>
      </c>
      <c r="O14" s="313"/>
      <c r="P14" s="313">
        <f>P12</f>
        <v>280212.5</v>
      </c>
      <c r="Q14" s="290"/>
      <c r="S14" s="314"/>
      <c r="U14" s="309">
        <v>2000000</v>
      </c>
      <c r="V14" s="239">
        <v>1.3035000000000001</v>
      </c>
      <c r="X14" s="309">
        <v>2000000</v>
      </c>
      <c r="Y14" s="309">
        <v>5000000</v>
      </c>
    </row>
    <row r="15" spans="1:25" s="312" customFormat="1" x14ac:dyDescent="0.55000000000000004">
      <c r="A15" s="823"/>
      <c r="B15" s="825" t="s">
        <v>239</v>
      </c>
      <c r="C15" s="825"/>
      <c r="D15" s="825"/>
      <c r="E15" s="825"/>
      <c r="F15" s="825"/>
      <c r="G15" s="825"/>
      <c r="H15" s="825"/>
      <c r="I15" s="825"/>
      <c r="J15" s="304">
        <v>7.0000000000000007E-2</v>
      </c>
      <c r="K15" s="310">
        <v>5</v>
      </c>
      <c r="L15" s="306">
        <f t="shared" si="0"/>
        <v>1.3003</v>
      </c>
      <c r="N15" s="290" t="s">
        <v>240</v>
      </c>
      <c r="P15" s="315">
        <f>VLOOKUP(P12,U11:V35,1)</f>
        <v>0</v>
      </c>
      <c r="Q15" s="290" t="s">
        <v>241</v>
      </c>
      <c r="R15" s="316">
        <f>VLOOKUP(P15,U11:V35,2)</f>
        <v>1.3073999999999999</v>
      </c>
      <c r="U15" s="309">
        <v>5000000</v>
      </c>
      <c r="V15" s="239">
        <v>1.3003</v>
      </c>
      <c r="X15" s="309">
        <v>5000000</v>
      </c>
      <c r="Y15" s="317">
        <v>10000000</v>
      </c>
    </row>
    <row r="16" spans="1:25" s="312" customFormat="1" x14ac:dyDescent="0.55000000000000004">
      <c r="A16" s="805" t="s">
        <v>242</v>
      </c>
      <c r="B16" s="806"/>
      <c r="C16" s="806"/>
      <c r="D16" s="806"/>
      <c r="E16" s="806"/>
      <c r="F16" s="806"/>
      <c r="G16" s="806"/>
      <c r="H16" s="806"/>
      <c r="I16" s="806"/>
      <c r="J16" s="807"/>
      <c r="K16" s="318">
        <v>10</v>
      </c>
      <c r="L16" s="306">
        <f t="shared" si="0"/>
        <v>1.2943</v>
      </c>
      <c r="N16" s="290" t="s">
        <v>243</v>
      </c>
      <c r="P16" s="315">
        <f>VLOOKUP(P15,X11:Y35,2)</f>
        <v>500000</v>
      </c>
      <c r="Q16" s="290" t="s">
        <v>244</v>
      </c>
      <c r="R16" s="312">
        <f>VLOOKUP(P16,U11:V35,2)</f>
        <v>1.3073999999999999</v>
      </c>
      <c r="U16" s="317">
        <v>10000000</v>
      </c>
      <c r="V16" s="239">
        <v>1.2943</v>
      </c>
      <c r="X16" s="317">
        <v>10000000</v>
      </c>
      <c r="Y16" s="317">
        <v>15000000</v>
      </c>
    </row>
    <row r="17" spans="1:25" s="312" customFormat="1" x14ac:dyDescent="0.55000000000000004">
      <c r="A17" s="808"/>
      <c r="B17" s="809"/>
      <c r="C17" s="809"/>
      <c r="D17" s="809"/>
      <c r="E17" s="809"/>
      <c r="F17" s="809"/>
      <c r="G17" s="809"/>
      <c r="H17" s="809"/>
      <c r="I17" s="809"/>
      <c r="J17" s="810"/>
      <c r="K17" s="318">
        <v>15</v>
      </c>
      <c r="L17" s="306">
        <f t="shared" si="0"/>
        <v>1.2594000000000001</v>
      </c>
      <c r="N17" s="290"/>
      <c r="Q17" s="290"/>
      <c r="U17" s="317">
        <v>15000000</v>
      </c>
      <c r="V17" s="239">
        <v>1.2594000000000001</v>
      </c>
      <c r="X17" s="317">
        <v>15000000</v>
      </c>
      <c r="Y17" s="309">
        <v>20000000</v>
      </c>
    </row>
    <row r="18" spans="1:25" s="312" customFormat="1" x14ac:dyDescent="0.55000000000000004">
      <c r="A18" s="826" t="s">
        <v>245</v>
      </c>
      <c r="B18" s="827"/>
      <c r="C18" s="827"/>
      <c r="D18" s="827"/>
      <c r="E18" s="832" t="s">
        <v>246</v>
      </c>
      <c r="F18" s="835" t="s">
        <v>247</v>
      </c>
      <c r="G18" s="827"/>
      <c r="H18" s="827"/>
      <c r="I18" s="832" t="s">
        <v>248</v>
      </c>
      <c r="J18" s="836"/>
      <c r="K18" s="310">
        <v>20</v>
      </c>
      <c r="L18" s="306">
        <f t="shared" si="0"/>
        <v>1.2518</v>
      </c>
      <c r="N18" s="290"/>
      <c r="Q18" s="290"/>
      <c r="U18" s="309">
        <v>20000000</v>
      </c>
      <c r="V18" s="239">
        <v>1.2518</v>
      </c>
      <c r="X18" s="309">
        <v>20000000</v>
      </c>
      <c r="Y18" s="309">
        <v>25000000</v>
      </c>
    </row>
    <row r="19" spans="1:25" s="312" customFormat="1" x14ac:dyDescent="0.55000000000000004">
      <c r="A19" s="828"/>
      <c r="B19" s="829"/>
      <c r="C19" s="829"/>
      <c r="D19" s="829"/>
      <c r="E19" s="833"/>
      <c r="F19" s="831"/>
      <c r="G19" s="831"/>
      <c r="H19" s="831"/>
      <c r="I19" s="833"/>
      <c r="J19" s="837"/>
      <c r="K19" s="310">
        <v>25</v>
      </c>
      <c r="L19" s="306">
        <f t="shared" si="0"/>
        <v>1.2248000000000001</v>
      </c>
      <c r="N19" s="290"/>
      <c r="Q19" s="290" t="s">
        <v>67</v>
      </c>
      <c r="U19" s="309">
        <v>25000000</v>
      </c>
      <c r="V19" s="239">
        <v>1.2248000000000001</v>
      </c>
      <c r="X19" s="309">
        <v>25000000</v>
      </c>
      <c r="Y19" s="309">
        <v>30000000</v>
      </c>
    </row>
    <row r="20" spans="1:25" s="312" customFormat="1" x14ac:dyDescent="0.55000000000000004">
      <c r="A20" s="830"/>
      <c r="B20" s="831"/>
      <c r="C20" s="831"/>
      <c r="D20" s="831"/>
      <c r="E20" s="834"/>
      <c r="F20" s="839" t="s">
        <v>249</v>
      </c>
      <c r="G20" s="839"/>
      <c r="H20" s="839"/>
      <c r="I20" s="834"/>
      <c r="J20" s="838"/>
      <c r="K20" s="310">
        <v>30</v>
      </c>
      <c r="L20" s="306">
        <f t="shared" si="0"/>
        <v>1.2163999999999999</v>
      </c>
      <c r="N20" s="290"/>
      <c r="Q20" s="290"/>
      <c r="R20" s="312" t="s">
        <v>67</v>
      </c>
      <c r="U20" s="309">
        <v>30000000</v>
      </c>
      <c r="V20" s="239">
        <v>1.2163999999999999</v>
      </c>
      <c r="X20" s="309">
        <v>30000000</v>
      </c>
      <c r="Y20" s="309">
        <v>40000000</v>
      </c>
    </row>
    <row r="21" spans="1:25" s="312" customFormat="1" x14ac:dyDescent="0.55000000000000004">
      <c r="A21" s="842" t="s">
        <v>250</v>
      </c>
      <c r="B21" s="319" t="s">
        <v>251</v>
      </c>
      <c r="C21" s="319"/>
      <c r="D21" s="319"/>
      <c r="E21" s="319"/>
      <c r="F21" s="319"/>
      <c r="G21" s="320" t="s">
        <v>252</v>
      </c>
      <c r="H21" s="845">
        <v>381653</v>
      </c>
      <c r="I21" s="846"/>
      <c r="J21" s="847"/>
      <c r="K21" s="310">
        <v>40</v>
      </c>
      <c r="L21" s="306">
        <f t="shared" si="0"/>
        <v>1.2161</v>
      </c>
      <c r="N21" s="290"/>
      <c r="Q21" s="290"/>
      <c r="U21" s="309">
        <v>40000000</v>
      </c>
      <c r="V21" s="239">
        <v>1.2161</v>
      </c>
      <c r="X21" s="309">
        <v>40000000</v>
      </c>
      <c r="Y21" s="309">
        <v>50000000</v>
      </c>
    </row>
    <row r="22" spans="1:25" s="312" customFormat="1" x14ac:dyDescent="0.55000000000000004">
      <c r="A22" s="843"/>
      <c r="B22" s="321" t="s">
        <v>253</v>
      </c>
      <c r="C22" s="321"/>
      <c r="D22" s="321"/>
      <c r="E22" s="321"/>
      <c r="F22" s="321"/>
      <c r="G22" s="322" t="s">
        <v>252</v>
      </c>
      <c r="H22" s="848">
        <f>P15</f>
        <v>0</v>
      </c>
      <c r="I22" s="849"/>
      <c r="J22" s="837"/>
      <c r="K22" s="310">
        <v>50</v>
      </c>
      <c r="L22" s="306">
        <f t="shared" si="0"/>
        <v>1.2159</v>
      </c>
      <c r="N22" s="290"/>
      <c r="Q22" s="290"/>
      <c r="U22" s="309">
        <v>50000000</v>
      </c>
      <c r="V22" s="239">
        <v>1.2159</v>
      </c>
      <c r="X22" s="309">
        <v>50000000</v>
      </c>
      <c r="Y22" s="309">
        <v>60000000</v>
      </c>
    </row>
    <row r="23" spans="1:25" s="312" customFormat="1" x14ac:dyDescent="0.55000000000000004">
      <c r="A23" s="843"/>
      <c r="B23" s="321" t="s">
        <v>254</v>
      </c>
      <c r="C23" s="321"/>
      <c r="D23" s="321"/>
      <c r="E23" s="321"/>
      <c r="F23" s="321"/>
      <c r="G23" s="322" t="s">
        <v>252</v>
      </c>
      <c r="H23" s="848">
        <f>P16</f>
        <v>500000</v>
      </c>
      <c r="I23" s="849"/>
      <c r="J23" s="837"/>
      <c r="K23" s="310">
        <v>60</v>
      </c>
      <c r="L23" s="306">
        <f t="shared" si="0"/>
        <v>1.2060999999999999</v>
      </c>
      <c r="N23" s="290"/>
      <c r="P23" s="313">
        <f>+((C27-E27)*(G27-I27))/(E28-G28)</f>
        <v>0</v>
      </c>
      <c r="Q23" s="290"/>
      <c r="U23" s="309">
        <v>60000000</v>
      </c>
      <c r="V23" s="239">
        <v>1.2060999999999999</v>
      </c>
      <c r="X23" s="309">
        <v>60000000</v>
      </c>
      <c r="Y23" s="309">
        <v>70000000</v>
      </c>
    </row>
    <row r="24" spans="1:25" s="312" customFormat="1" x14ac:dyDescent="0.55000000000000004">
      <c r="A24" s="843"/>
      <c r="B24" s="321" t="s">
        <v>255</v>
      </c>
      <c r="C24" s="321"/>
      <c r="D24" s="321"/>
      <c r="E24" s="321"/>
      <c r="F24" s="321"/>
      <c r="G24" s="322" t="s">
        <v>252</v>
      </c>
      <c r="H24" s="850">
        <f>R15</f>
        <v>1.3073999999999999</v>
      </c>
      <c r="I24" s="850"/>
      <c r="J24" s="851"/>
      <c r="K24" s="310">
        <v>70</v>
      </c>
      <c r="L24" s="311">
        <f t="shared" si="0"/>
        <v>1.2050000000000001</v>
      </c>
      <c r="N24" s="290"/>
      <c r="P24" s="323">
        <f>+A27-P23</f>
        <v>1.3073999999999999</v>
      </c>
      <c r="Q24" s="290"/>
      <c r="U24" s="309">
        <v>70000000</v>
      </c>
      <c r="V24" s="239">
        <v>1.2050000000000001</v>
      </c>
      <c r="X24" s="309">
        <v>70000000</v>
      </c>
      <c r="Y24" s="309">
        <v>80000000</v>
      </c>
    </row>
    <row r="25" spans="1:25" s="312" customFormat="1" x14ac:dyDescent="0.55000000000000004">
      <c r="A25" s="844"/>
      <c r="B25" s="324" t="s">
        <v>256</v>
      </c>
      <c r="C25" s="324"/>
      <c r="D25" s="324"/>
      <c r="E25" s="324"/>
      <c r="F25" s="324"/>
      <c r="G25" s="325" t="s">
        <v>252</v>
      </c>
      <c r="H25" s="852">
        <f>R16</f>
        <v>1.3073999999999999</v>
      </c>
      <c r="I25" s="852"/>
      <c r="J25" s="853"/>
      <c r="K25" s="310">
        <v>80</v>
      </c>
      <c r="L25" s="311">
        <f t="shared" si="0"/>
        <v>1.2050000000000001</v>
      </c>
      <c r="N25" s="290"/>
      <c r="Q25" s="290"/>
      <c r="U25" s="309">
        <v>80000000</v>
      </c>
      <c r="V25" s="239">
        <v>1.2050000000000001</v>
      </c>
      <c r="X25" s="309">
        <v>80000000</v>
      </c>
      <c r="Y25" s="309">
        <v>90000000</v>
      </c>
    </row>
    <row r="26" spans="1:25" s="312" customFormat="1" x14ac:dyDescent="0.55000000000000004">
      <c r="A26" s="326"/>
      <c r="B26" s="327" t="s">
        <v>257</v>
      </c>
      <c r="C26" s="328"/>
      <c r="D26" s="328"/>
      <c r="E26" s="328"/>
      <c r="F26" s="328"/>
      <c r="G26" s="328"/>
      <c r="H26" s="328"/>
      <c r="I26" s="328"/>
      <c r="J26" s="329"/>
      <c r="K26" s="310">
        <v>90</v>
      </c>
      <c r="L26" s="306">
        <f t="shared" si="0"/>
        <v>1.2049000000000001</v>
      </c>
      <c r="N26" s="290"/>
      <c r="Q26" s="290"/>
      <c r="U26" s="309">
        <v>90000000</v>
      </c>
      <c r="V26" s="239">
        <v>1.2049000000000001</v>
      </c>
      <c r="X26" s="309">
        <v>90000000</v>
      </c>
      <c r="Y26" s="309">
        <v>100000000</v>
      </c>
    </row>
    <row r="27" spans="1:25" s="312" customFormat="1" x14ac:dyDescent="0.55000000000000004">
      <c r="A27" s="330">
        <f>R15</f>
        <v>1.3073999999999999</v>
      </c>
      <c r="B27" s="331" t="s">
        <v>258</v>
      </c>
      <c r="C27" s="332">
        <f>R15</f>
        <v>1.3073999999999999</v>
      </c>
      <c r="D27" s="332" t="s">
        <v>259</v>
      </c>
      <c r="E27" s="333">
        <f>R16</f>
        <v>1.3073999999999999</v>
      </c>
      <c r="F27" s="334" t="s">
        <v>260</v>
      </c>
      <c r="G27" s="334">
        <f>P14</f>
        <v>280212.5</v>
      </c>
      <c r="H27" s="334" t="s">
        <v>259</v>
      </c>
      <c r="I27" s="335">
        <f>P15</f>
        <v>0</v>
      </c>
      <c r="J27" s="336" t="s">
        <v>32</v>
      </c>
      <c r="K27" s="310">
        <v>100</v>
      </c>
      <c r="L27" s="306">
        <f t="shared" si="0"/>
        <v>1.2049000000000001</v>
      </c>
      <c r="N27" s="290"/>
      <c r="U27" s="309">
        <v>100000000</v>
      </c>
      <c r="V27" s="239">
        <v>1.2049000000000001</v>
      </c>
      <c r="X27" s="309">
        <v>100000000</v>
      </c>
      <c r="Y27" s="309">
        <v>150000000</v>
      </c>
    </row>
    <row r="28" spans="1:25" s="312" customFormat="1" x14ac:dyDescent="0.55000000000000004">
      <c r="A28" s="337"/>
      <c r="B28" s="338"/>
      <c r="C28" s="338"/>
      <c r="D28" s="331" t="s">
        <v>31</v>
      </c>
      <c r="E28" s="339">
        <f>P16</f>
        <v>500000</v>
      </c>
      <c r="F28" s="338" t="s">
        <v>259</v>
      </c>
      <c r="G28" s="339">
        <f>P15</f>
        <v>0</v>
      </c>
      <c r="H28" s="340" t="s">
        <v>32</v>
      </c>
      <c r="I28" s="338"/>
      <c r="J28" s="341"/>
      <c r="K28" s="310">
        <v>150</v>
      </c>
      <c r="L28" s="306">
        <f t="shared" si="0"/>
        <v>1.2022999999999999</v>
      </c>
      <c r="N28" s="290"/>
      <c r="Q28" s="290"/>
      <c r="U28" s="309">
        <v>150000000</v>
      </c>
      <c r="V28" s="239">
        <v>1.2022999999999999</v>
      </c>
      <c r="X28" s="309">
        <v>150000000</v>
      </c>
      <c r="Y28" s="309">
        <v>200000000</v>
      </c>
    </row>
    <row r="29" spans="1:25" s="312" customFormat="1" x14ac:dyDescent="0.55000000000000004">
      <c r="A29" s="337"/>
      <c r="B29" s="342"/>
      <c r="C29" s="331"/>
      <c r="D29" s="331"/>
      <c r="E29" s="331"/>
      <c r="F29"/>
      <c r="G29"/>
      <c r="H29"/>
      <c r="I29"/>
      <c r="J29" s="343"/>
      <c r="K29" s="310">
        <v>200</v>
      </c>
      <c r="L29" s="306">
        <f t="shared" si="0"/>
        <v>1.2022999999999999</v>
      </c>
      <c r="N29" s="290"/>
      <c r="Q29" s="290"/>
      <c r="R29" s="291"/>
      <c r="U29" s="309">
        <v>200000000</v>
      </c>
      <c r="V29" s="239">
        <v>1.2022999999999999</v>
      </c>
      <c r="X29" s="309">
        <v>200000000</v>
      </c>
      <c r="Y29" s="309">
        <v>250000000</v>
      </c>
    </row>
    <row r="30" spans="1:25" s="312" customFormat="1" x14ac:dyDescent="0.55000000000000004">
      <c r="A30" s="337"/>
      <c r="B30" s="338"/>
      <c r="C30" s="344" t="s">
        <v>261</v>
      </c>
      <c r="D30" s="338"/>
      <c r="E30" s="338"/>
      <c r="F30" s="338"/>
      <c r="G30" s="532">
        <f>P12</f>
        <v>280212.5</v>
      </c>
      <c r="H30" s="338"/>
      <c r="I30" s="340" t="s">
        <v>198</v>
      </c>
      <c r="J30" s="338"/>
      <c r="K30" s="310">
        <v>250</v>
      </c>
      <c r="L30" s="306">
        <f t="shared" si="0"/>
        <v>1.2013</v>
      </c>
      <c r="N30" s="290"/>
      <c r="Q30" s="290"/>
      <c r="R30" s="291"/>
      <c r="U30" s="309">
        <v>250000000</v>
      </c>
      <c r="V30" s="239">
        <v>1.2013</v>
      </c>
      <c r="X30" s="309">
        <v>250000000</v>
      </c>
      <c r="Y30" s="309">
        <v>300000000</v>
      </c>
    </row>
    <row r="31" spans="1:25" s="312" customFormat="1" ht="24.75" thickBot="1" x14ac:dyDescent="0.6">
      <c r="A31" s="337"/>
      <c r="B31" s="345"/>
      <c r="C31" s="344" t="s">
        <v>262</v>
      </c>
      <c r="D31" s="345"/>
      <c r="E31" s="345"/>
      <c r="F31" s="345"/>
      <c r="G31" s="346">
        <f>+P24</f>
        <v>1.3073999999999999</v>
      </c>
      <c r="H31" s="345"/>
      <c r="I31" s="345"/>
      <c r="J31" s="345"/>
      <c r="K31" s="310">
        <v>300</v>
      </c>
      <c r="L31" s="306">
        <f t="shared" si="0"/>
        <v>1.1951000000000001</v>
      </c>
      <c r="N31" s="290"/>
      <c r="Q31" s="290"/>
      <c r="R31" s="291"/>
      <c r="U31" s="309">
        <v>300000000</v>
      </c>
      <c r="V31" s="239">
        <v>1.1951000000000001</v>
      </c>
      <c r="X31" s="309">
        <v>300000000</v>
      </c>
      <c r="Y31" s="309">
        <v>350000000</v>
      </c>
    </row>
    <row r="32" spans="1:25" s="312" customFormat="1" ht="24.75" thickTop="1" x14ac:dyDescent="0.55000000000000004">
      <c r="A32" s="337"/>
      <c r="B32" s="345"/>
      <c r="C32" s="345"/>
      <c r="D32" s="345"/>
      <c r="E32" s="345"/>
      <c r="F32" s="345"/>
      <c r="G32" s="345"/>
      <c r="H32" s="345"/>
      <c r="I32" s="345"/>
      <c r="J32" s="345"/>
      <c r="K32" s="310">
        <v>350</v>
      </c>
      <c r="L32" s="306">
        <f t="shared" si="0"/>
        <v>1.1866000000000001</v>
      </c>
      <c r="N32" s="290"/>
      <c r="Q32" s="290"/>
      <c r="R32" s="347"/>
      <c r="U32" s="309">
        <v>350000000</v>
      </c>
      <c r="V32" s="239">
        <v>1.1866000000000001</v>
      </c>
      <c r="X32" s="309">
        <v>350000000</v>
      </c>
      <c r="Y32" s="309">
        <v>400000000</v>
      </c>
    </row>
    <row r="33" spans="1:25" s="312" customFormat="1" x14ac:dyDescent="0.55000000000000004">
      <c r="A33" s="337"/>
      <c r="B33" s="345"/>
      <c r="C33" s="345"/>
      <c r="D33" s="345"/>
      <c r="E33" s="345"/>
      <c r="F33" s="345"/>
      <c r="G33" s="345"/>
      <c r="H33" s="345"/>
      <c r="I33" s="345" t="s">
        <v>67</v>
      </c>
      <c r="J33" s="345"/>
      <c r="K33" s="310">
        <v>400</v>
      </c>
      <c r="L33" s="306">
        <f t="shared" si="0"/>
        <v>1.1858</v>
      </c>
      <c r="N33" s="290"/>
      <c r="Q33" s="290"/>
      <c r="R33" s="291"/>
      <c r="U33" s="309">
        <v>400000000</v>
      </c>
      <c r="V33" s="239">
        <v>1.1858</v>
      </c>
      <c r="X33" s="309">
        <v>400000000</v>
      </c>
      <c r="Y33" s="309">
        <v>500000000</v>
      </c>
    </row>
    <row r="34" spans="1:25" s="312" customFormat="1" ht="24.75" thickBot="1" x14ac:dyDescent="0.6">
      <c r="A34" s="337"/>
      <c r="B34" s="345"/>
      <c r="C34" s="345"/>
      <c r="D34" s="345"/>
      <c r="E34" s="345"/>
      <c r="F34" s="345"/>
      <c r="G34" s="345"/>
      <c r="H34" s="345"/>
      <c r="I34" s="345"/>
      <c r="J34" s="345"/>
      <c r="K34" s="310">
        <v>500</v>
      </c>
      <c r="L34" s="306">
        <f t="shared" si="0"/>
        <v>1.1853</v>
      </c>
      <c r="N34" s="290"/>
      <c r="Q34" s="290"/>
      <c r="R34" s="291"/>
      <c r="U34" s="309">
        <v>500000000</v>
      </c>
      <c r="V34" s="239">
        <v>1.1853</v>
      </c>
      <c r="X34" s="309">
        <v>500000000</v>
      </c>
      <c r="Y34" s="348">
        <v>500000001</v>
      </c>
    </row>
    <row r="35" spans="1:25" s="312" customFormat="1" ht="24.75" thickBot="1" x14ac:dyDescent="0.6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1" t="s">
        <v>263</v>
      </c>
      <c r="L35" s="352">
        <f t="shared" si="0"/>
        <v>1.1788000000000001</v>
      </c>
      <c r="N35" s="290"/>
      <c r="Q35" s="290"/>
      <c r="R35" s="291"/>
      <c r="U35" s="348">
        <v>500000001</v>
      </c>
      <c r="V35" s="239">
        <v>1.1788000000000001</v>
      </c>
      <c r="X35" s="348">
        <v>500000001</v>
      </c>
      <c r="Y35" s="353"/>
    </row>
    <row r="36" spans="1:25" x14ac:dyDescent="0.55000000000000004">
      <c r="A36" s="312" t="s">
        <v>264</v>
      </c>
    </row>
    <row r="37" spans="1:25" x14ac:dyDescent="0.55000000000000004">
      <c r="A37" s="312" t="s">
        <v>265</v>
      </c>
    </row>
    <row r="38" spans="1:25" x14ac:dyDescent="0.55000000000000004">
      <c r="G38" s="840" t="s">
        <v>266</v>
      </c>
      <c r="H38" s="840"/>
      <c r="I38" s="840"/>
      <c r="J38" s="840"/>
      <c r="K38" s="840"/>
    </row>
    <row r="39" spans="1:25" x14ac:dyDescent="0.55000000000000004">
      <c r="G39" s="841" t="str">
        <f>'กรอกข้อมูล รร.'!C29</f>
        <v>(นายชาติชาย  สมศักดิ์)</v>
      </c>
      <c r="H39" s="841"/>
      <c r="I39" s="841"/>
      <c r="J39" s="841"/>
    </row>
    <row r="40" spans="1:25" x14ac:dyDescent="0.55000000000000004">
      <c r="G40" s="841" t="str">
        <f>'กรอกข้อมูล รร.'!A12</f>
        <v>ประธานกรรมการกำหนดราคากลาง</v>
      </c>
      <c r="H40" s="841"/>
      <c r="I40" s="841"/>
      <c r="J40" s="841"/>
    </row>
  </sheetData>
  <sheetProtection password="C407" sheet="1" objects="1" scenarios="1"/>
  <mergeCells count="28">
    <mergeCell ref="G38:K38"/>
    <mergeCell ref="G39:J39"/>
    <mergeCell ref="G40:J40"/>
    <mergeCell ref="A21:A25"/>
    <mergeCell ref="H21:J21"/>
    <mergeCell ref="H22:J22"/>
    <mergeCell ref="H23:J23"/>
    <mergeCell ref="H24:J24"/>
    <mergeCell ref="H25:J25"/>
    <mergeCell ref="A18:D20"/>
    <mergeCell ref="E18:E20"/>
    <mergeCell ref="F18:H19"/>
    <mergeCell ref="I18:I20"/>
    <mergeCell ref="J18:J20"/>
    <mergeCell ref="F20:H20"/>
    <mergeCell ref="A16:J17"/>
    <mergeCell ref="A3:K3"/>
    <mergeCell ref="A5:L5"/>
    <mergeCell ref="A9:L9"/>
    <mergeCell ref="A10:J11"/>
    <mergeCell ref="L10:L11"/>
    <mergeCell ref="D6:G6"/>
    <mergeCell ref="D7:G7"/>
    <mergeCell ref="A12:A15"/>
    <mergeCell ref="B12:I12"/>
    <mergeCell ref="B13:I13"/>
    <mergeCell ref="B14:I14"/>
    <mergeCell ref="B15:I15"/>
  </mergeCells>
  <pageMargins left="1.1023622047244095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C19" sqref="BC19"/>
    </sheetView>
  </sheetViews>
  <sheetFormatPr defaultRowHeight="14.25" x14ac:dyDescent="0.2"/>
  <sheetData/>
  <customSheetViews>
    <customSheetView guid="{797F402C-D807-4A5C-9055-8329E2DAA52F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customSheetViews>
    <customSheetView guid="{797F402C-D807-4A5C-9055-8329E2DAA52F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"/>
  <sheetViews>
    <sheetView workbookViewId="0">
      <selection activeCell="C4" sqref="C4"/>
    </sheetView>
  </sheetViews>
  <sheetFormatPr defaultColWidth="9.125" defaultRowHeight="22.5" x14ac:dyDescent="0.3"/>
  <cols>
    <col min="1" max="1" width="9.125" style="402"/>
    <col min="2" max="2" width="11.75" style="402" customWidth="1"/>
    <col min="3" max="16384" width="9.125" style="402"/>
  </cols>
  <sheetData>
    <row r="3" spans="2:4" x14ac:dyDescent="0.3">
      <c r="B3" s="854" t="s">
        <v>282</v>
      </c>
      <c r="C3" s="854"/>
      <c r="D3" s="854"/>
    </row>
    <row r="4" spans="2:4" x14ac:dyDescent="0.3">
      <c r="B4" s="402" t="s">
        <v>281</v>
      </c>
      <c r="C4" s="402">
        <f>กรอกรายการครุภัณฑ์!C2/100</f>
        <v>7.0000000000000007E-2</v>
      </c>
      <c r="D4" s="402" t="s">
        <v>283</v>
      </c>
    </row>
  </sheetData>
  <sheetProtection algorithmName="SHA-512" hashValue="d0qCMqgYLsUWM/Oy5WmMDmyPT1GMFNMiGAprfLU5XjfK8CPb/DJm/kYofwlBUFzFKbEdp1L5QXFA9ZYJzwBysg==" saltValue="hNhRN8zUKgEslYPi/O023Q==" spinCount="100000" sheet="1" objects="1" scenarios="1"/>
  <mergeCells count="1">
    <mergeCell ref="B3:D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4" workbookViewId="0">
      <selection activeCell="I17" sqref="I17"/>
    </sheetView>
  </sheetViews>
  <sheetFormatPr defaultColWidth="9.125" defaultRowHeight="21.75" x14ac:dyDescent="0.5"/>
  <cols>
    <col min="1" max="1" width="6.625" style="360" customWidth="1"/>
    <col min="2" max="2" width="5.125" style="360" customWidth="1"/>
    <col min="3" max="3" width="2.125" style="209" customWidth="1"/>
    <col min="4" max="4" width="6.875" style="209" customWidth="1"/>
    <col min="5" max="5" width="50.125" style="209" customWidth="1"/>
    <col min="6" max="6" width="8" style="222" customWidth="1"/>
    <col min="7" max="7" width="10.375" style="209" customWidth="1"/>
    <col min="8" max="9" width="11.75" style="392" customWidth="1"/>
    <col min="10" max="10" width="11.75" style="393" customWidth="1"/>
    <col min="11" max="11" width="11.75" style="392" customWidth="1"/>
    <col min="12" max="12" width="13.125" style="392" customWidth="1"/>
    <col min="13" max="13" width="13.125" style="209" customWidth="1"/>
    <col min="14" max="16384" width="9.125" style="209"/>
  </cols>
  <sheetData>
    <row r="1" spans="1:13" ht="24" x14ac:dyDescent="0.55000000000000004">
      <c r="A1" s="855" t="str">
        <f>'[4]ปร.4(ก)'!A1:M1</f>
        <v>รายการปริมาณงานและราคา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</row>
    <row r="2" spans="1:13" x14ac:dyDescent="0.5">
      <c r="A2" s="856" t="s">
        <v>278</v>
      </c>
      <c r="B2" s="856"/>
      <c r="C2" s="857" t="s">
        <v>279</v>
      </c>
      <c r="D2" s="857"/>
      <c r="E2" s="857"/>
      <c r="F2" s="857"/>
      <c r="G2" s="857"/>
      <c r="H2" s="857"/>
      <c r="I2" s="857"/>
      <c r="J2" s="857"/>
      <c r="K2" s="857"/>
      <c r="L2" s="857"/>
      <c r="M2" s="857"/>
    </row>
    <row r="3" spans="1:13" x14ac:dyDescent="0.5">
      <c r="A3" s="381" t="str">
        <f>'[4]ปร.4(ก)'!A3</f>
        <v>สถานที่</v>
      </c>
      <c r="B3" s="857" t="str">
        <f>'กรอกข้อมูล รร.'!B6:G6</f>
        <v>โรงเรียนร่องเคาะวิทยา</v>
      </c>
      <c r="C3" s="857"/>
      <c r="D3" s="857"/>
      <c r="E3" s="857"/>
      <c r="F3" s="857"/>
      <c r="G3" s="857"/>
      <c r="H3" s="857"/>
      <c r="I3" s="382" t="s">
        <v>172</v>
      </c>
      <c r="J3" s="223" t="str">
        <f>'กรอกข้อมูล รร.'!B9</f>
        <v>ลำปาง</v>
      </c>
      <c r="K3" s="404" t="s">
        <v>284</v>
      </c>
      <c r="L3" s="223" t="str">
        <f>'กรอกข้อมูล รร.'!B10</f>
        <v>ลำปาง เขต  3</v>
      </c>
      <c r="M3" s="223"/>
    </row>
    <row r="4" spans="1:13" x14ac:dyDescent="0.5">
      <c r="A4" s="856" t="s">
        <v>1</v>
      </c>
      <c r="B4" s="856"/>
      <c r="C4" s="856"/>
      <c r="D4" s="857" t="str">
        <f>'กรอกข้อมูล รร.'!B12</f>
        <v>นายชาติชาย  สมศักดิ์</v>
      </c>
      <c r="E4" s="857"/>
      <c r="F4" s="223" t="s">
        <v>339</v>
      </c>
      <c r="G4" s="223"/>
      <c r="H4" s="223"/>
      <c r="I4" s="858" t="s">
        <v>66</v>
      </c>
      <c r="J4" s="858"/>
      <c r="K4" s="859">
        <f>'กรอกข้อมูล รร.'!B3</f>
        <v>44805</v>
      </c>
      <c r="L4" s="859"/>
      <c r="M4" s="859"/>
    </row>
    <row r="5" spans="1:13" ht="22.5" thickBot="1" x14ac:dyDescent="0.55000000000000004">
      <c r="A5" s="856" t="s">
        <v>95</v>
      </c>
      <c r="B5" s="856"/>
      <c r="C5" s="856"/>
      <c r="D5" s="857" t="str">
        <f>'กรอกข้อมูล รร.'!A12</f>
        <v>ประธานกรรมการกำหนดราคากลาง</v>
      </c>
      <c r="E5" s="857"/>
      <c r="F5" s="857"/>
      <c r="G5" s="857"/>
      <c r="H5" s="857"/>
      <c r="I5" s="858"/>
      <c r="J5" s="858"/>
      <c r="K5" s="860" t="s">
        <v>34</v>
      </c>
      <c r="L5" s="860"/>
      <c r="M5" s="860"/>
    </row>
    <row r="6" spans="1:13" ht="22.5" thickTop="1" x14ac:dyDescent="0.5">
      <c r="A6" s="861" t="s">
        <v>2</v>
      </c>
      <c r="B6" s="863" t="s">
        <v>3</v>
      </c>
      <c r="C6" s="864"/>
      <c r="D6" s="864"/>
      <c r="E6" s="864"/>
      <c r="F6" s="867" t="s">
        <v>4</v>
      </c>
      <c r="G6" s="869" t="s">
        <v>5</v>
      </c>
      <c r="H6" s="871" t="s">
        <v>6</v>
      </c>
      <c r="I6" s="872"/>
      <c r="J6" s="871" t="s">
        <v>7</v>
      </c>
      <c r="K6" s="872"/>
      <c r="L6" s="876" t="s">
        <v>8</v>
      </c>
      <c r="M6" s="861" t="s">
        <v>9</v>
      </c>
    </row>
    <row r="7" spans="1:13" ht="22.5" thickBot="1" x14ac:dyDescent="0.55000000000000004">
      <c r="A7" s="862"/>
      <c r="B7" s="865"/>
      <c r="C7" s="866"/>
      <c r="D7" s="866"/>
      <c r="E7" s="866"/>
      <c r="F7" s="868"/>
      <c r="G7" s="870"/>
      <c r="H7" s="383" t="s">
        <v>10</v>
      </c>
      <c r="I7" s="383" t="s">
        <v>11</v>
      </c>
      <c r="J7" s="383" t="s">
        <v>10</v>
      </c>
      <c r="K7" s="383" t="s">
        <v>11</v>
      </c>
      <c r="L7" s="877"/>
      <c r="M7" s="862"/>
    </row>
    <row r="8" spans="1:13" s="259" customFormat="1" ht="22.5" thickTop="1" x14ac:dyDescent="0.5">
      <c r="A8" s="252"/>
      <c r="B8" s="878" t="s">
        <v>280</v>
      </c>
      <c r="C8" s="879"/>
      <c r="D8" s="879"/>
      <c r="E8" s="880"/>
      <c r="F8" s="384"/>
      <c r="G8" s="254"/>
      <c r="H8" s="385"/>
      <c r="I8" s="386"/>
      <c r="J8" s="387"/>
      <c r="K8" s="386"/>
      <c r="L8" s="385"/>
      <c r="M8" s="388"/>
    </row>
    <row r="9" spans="1:13" s="259" customFormat="1" x14ac:dyDescent="0.5">
      <c r="A9" s="252"/>
      <c r="B9" s="873" t="s">
        <v>354</v>
      </c>
      <c r="C9" s="874"/>
      <c r="D9" s="874"/>
      <c r="E9" s="875"/>
      <c r="F9" s="405"/>
      <c r="G9" s="254" t="s">
        <v>347</v>
      </c>
      <c r="H9" s="386"/>
      <c r="I9" s="386"/>
      <c r="J9" s="387"/>
      <c r="K9" s="386"/>
      <c r="L9" s="386"/>
      <c r="M9" s="388"/>
    </row>
    <row r="10" spans="1:13" s="259" customFormat="1" x14ac:dyDescent="0.5">
      <c r="A10" s="252"/>
      <c r="B10" s="873" t="s">
        <v>355</v>
      </c>
      <c r="C10" s="874"/>
      <c r="D10" s="874"/>
      <c r="E10" s="875"/>
      <c r="F10" s="405">
        <v>14</v>
      </c>
      <c r="G10" s="254" t="s">
        <v>353</v>
      </c>
      <c r="H10" s="386">
        <v>2800</v>
      </c>
      <c r="I10" s="386"/>
      <c r="J10" s="387"/>
      <c r="K10" s="386"/>
      <c r="L10" s="386">
        <f>F10*H10</f>
        <v>39200</v>
      </c>
      <c r="M10" s="388"/>
    </row>
    <row r="11" spans="1:13" s="259" customFormat="1" x14ac:dyDescent="0.5">
      <c r="A11" s="252"/>
      <c r="B11" s="873" t="s">
        <v>356</v>
      </c>
      <c r="C11" s="874"/>
      <c r="D11" s="874"/>
      <c r="E11" s="875"/>
      <c r="F11" s="405">
        <v>28</v>
      </c>
      <c r="G11" s="254" t="s">
        <v>357</v>
      </c>
      <c r="H11" s="386">
        <v>1550</v>
      </c>
      <c r="I11" s="386"/>
      <c r="J11" s="387"/>
      <c r="K11" s="386"/>
      <c r="L11" s="386">
        <f t="shared" ref="L11:L12" si="0">F11*H11</f>
        <v>43400</v>
      </c>
      <c r="M11" s="388"/>
    </row>
    <row r="12" spans="1:13" s="259" customFormat="1" x14ac:dyDescent="0.5">
      <c r="A12" s="252"/>
      <c r="B12" s="873" t="s">
        <v>358</v>
      </c>
      <c r="C12" s="874"/>
      <c r="D12" s="874"/>
      <c r="E12" s="875"/>
      <c r="F12" s="405">
        <v>1</v>
      </c>
      <c r="G12" s="254" t="s">
        <v>353</v>
      </c>
      <c r="H12" s="386">
        <v>3500</v>
      </c>
      <c r="I12" s="386"/>
      <c r="J12" s="387" t="str">
        <f>IF(กรอกรายการครุภัณฑ์!G11&gt;0,กรอกรายการครุภัณฑ์!G11,IF(กรอกรายการครุภัณฑ์!G11=0,"-"))</f>
        <v>-</v>
      </c>
      <c r="K12" s="386" t="str">
        <f>IF(กรอกรายการครุภัณฑ์!H11&gt;0,กรอกรายการครุภัณฑ์!H11,IF(กรอกรายการครุภัณฑ์!H11=0,"-"))</f>
        <v>-</v>
      </c>
      <c r="L12" s="386">
        <f t="shared" si="0"/>
        <v>3500</v>
      </c>
      <c r="M12" s="388"/>
    </row>
    <row r="13" spans="1:13" s="259" customFormat="1" x14ac:dyDescent="0.5">
      <c r="A13" s="252"/>
      <c r="B13" s="873"/>
      <c r="C13" s="874"/>
      <c r="D13" s="874"/>
      <c r="E13" s="875"/>
      <c r="F13" s="405"/>
      <c r="G13" s="254"/>
      <c r="H13" s="386"/>
      <c r="I13" s="386"/>
      <c r="J13" s="387"/>
      <c r="K13" s="386"/>
      <c r="L13" s="386"/>
      <c r="M13" s="388"/>
    </row>
    <row r="14" spans="1:13" s="259" customFormat="1" x14ac:dyDescent="0.5">
      <c r="A14" s="252"/>
      <c r="B14" s="873"/>
      <c r="C14" s="874"/>
      <c r="D14" s="874"/>
      <c r="E14" s="875"/>
      <c r="F14" s="405"/>
      <c r="G14" s="254"/>
      <c r="H14" s="386"/>
      <c r="I14" s="386"/>
      <c r="J14" s="387"/>
      <c r="K14" s="386"/>
      <c r="L14" s="386"/>
      <c r="M14" s="388"/>
    </row>
    <row r="15" spans="1:13" s="259" customFormat="1" x14ac:dyDescent="0.5">
      <c r="A15" s="252"/>
      <c r="B15" s="873"/>
      <c r="C15" s="874"/>
      <c r="D15" s="874"/>
      <c r="E15" s="875"/>
      <c r="F15" s="405"/>
      <c r="G15" s="254"/>
      <c r="H15" s="386"/>
      <c r="I15" s="386"/>
      <c r="J15" s="387"/>
      <c r="K15" s="386"/>
      <c r="L15" s="386"/>
      <c r="M15" s="388"/>
    </row>
    <row r="16" spans="1:13" s="259" customFormat="1" x14ac:dyDescent="0.5">
      <c r="A16" s="252"/>
      <c r="B16" s="873"/>
      <c r="C16" s="874"/>
      <c r="D16" s="874"/>
      <c r="E16" s="875"/>
      <c r="F16" s="405"/>
      <c r="G16" s="254"/>
      <c r="H16" s="386"/>
      <c r="I16" s="386"/>
      <c r="J16" s="387"/>
      <c r="K16" s="386"/>
      <c r="L16" s="386"/>
      <c r="M16" s="388"/>
    </row>
    <row r="17" spans="1:13" s="259" customFormat="1" x14ac:dyDescent="0.5">
      <c r="A17" s="252"/>
      <c r="B17" s="873"/>
      <c r="C17" s="874"/>
      <c r="D17" s="874"/>
      <c r="E17" s="875"/>
      <c r="F17" s="405"/>
      <c r="G17" s="254"/>
      <c r="H17" s="386"/>
      <c r="I17" s="386"/>
      <c r="J17" s="387"/>
      <c r="K17" s="386"/>
      <c r="L17" s="386"/>
      <c r="M17" s="388"/>
    </row>
    <row r="18" spans="1:13" s="259" customFormat="1" x14ac:dyDescent="0.5">
      <c r="A18" s="252"/>
      <c r="B18" s="873"/>
      <c r="C18" s="874"/>
      <c r="D18" s="874"/>
      <c r="E18" s="875"/>
      <c r="F18" s="405"/>
      <c r="G18" s="254"/>
      <c r="H18" s="386"/>
      <c r="I18" s="386"/>
      <c r="J18" s="387"/>
      <c r="K18" s="386"/>
      <c r="L18" s="386"/>
      <c r="M18" s="388"/>
    </row>
    <row r="19" spans="1:13" s="259" customFormat="1" x14ac:dyDescent="0.5">
      <c r="A19" s="252"/>
      <c r="B19" s="873"/>
      <c r="C19" s="874"/>
      <c r="D19" s="874"/>
      <c r="E19" s="875"/>
      <c r="F19" s="405"/>
      <c r="G19" s="254"/>
      <c r="H19" s="386"/>
      <c r="I19" s="386"/>
      <c r="J19" s="387"/>
      <c r="K19" s="386"/>
      <c r="L19" s="386"/>
      <c r="M19" s="388"/>
    </row>
    <row r="20" spans="1:13" s="259" customFormat="1" x14ac:dyDescent="0.5">
      <c r="A20" s="252"/>
      <c r="B20" s="873"/>
      <c r="C20" s="874"/>
      <c r="D20" s="874"/>
      <c r="E20" s="875"/>
      <c r="F20" s="405"/>
      <c r="G20" s="254"/>
      <c r="H20" s="386"/>
      <c r="I20" s="386"/>
      <c r="J20" s="387"/>
      <c r="K20" s="386"/>
      <c r="L20" s="386"/>
      <c r="M20" s="388"/>
    </row>
    <row r="21" spans="1:13" s="259" customFormat="1" x14ac:dyDescent="0.5">
      <c r="A21" s="252"/>
      <c r="B21" s="873"/>
      <c r="C21" s="874"/>
      <c r="D21" s="874"/>
      <c r="E21" s="875"/>
      <c r="F21" s="405"/>
      <c r="G21" s="254"/>
      <c r="H21" s="386"/>
      <c r="I21" s="386"/>
      <c r="J21" s="387"/>
      <c r="K21" s="386"/>
      <c r="L21" s="386"/>
      <c r="M21" s="388"/>
    </row>
    <row r="22" spans="1:13" s="259" customFormat="1" x14ac:dyDescent="0.5">
      <c r="A22" s="252"/>
      <c r="B22" s="873"/>
      <c r="C22" s="874"/>
      <c r="D22" s="874"/>
      <c r="E22" s="875"/>
      <c r="F22" s="405"/>
      <c r="G22" s="254"/>
      <c r="H22" s="386"/>
      <c r="I22" s="386"/>
      <c r="J22" s="387"/>
      <c r="K22" s="386"/>
      <c r="L22" s="386"/>
      <c r="M22" s="388"/>
    </row>
    <row r="23" spans="1:13" s="259" customFormat="1" x14ac:dyDescent="0.5">
      <c r="A23" s="252"/>
      <c r="B23" s="873"/>
      <c r="C23" s="874"/>
      <c r="D23" s="874"/>
      <c r="E23" s="875"/>
      <c r="F23" s="405"/>
      <c r="G23" s="254"/>
      <c r="H23" s="386"/>
      <c r="I23" s="386"/>
      <c r="J23" s="387"/>
      <c r="K23" s="386"/>
      <c r="L23" s="386"/>
      <c r="M23" s="388"/>
    </row>
    <row r="24" spans="1:13" s="259" customFormat="1" ht="22.5" thickBot="1" x14ac:dyDescent="0.55000000000000004">
      <c r="A24" s="252"/>
      <c r="B24" s="873"/>
      <c r="C24" s="874"/>
      <c r="D24" s="874"/>
      <c r="E24" s="875"/>
      <c r="F24" s="405"/>
      <c r="G24" s="254"/>
      <c r="H24" s="386"/>
      <c r="I24" s="386"/>
      <c r="J24" s="387"/>
      <c r="K24" s="386"/>
      <c r="L24" s="386"/>
      <c r="M24" s="388"/>
    </row>
    <row r="25" spans="1:13" ht="23.25" thickTop="1" thickBot="1" x14ac:dyDescent="0.55000000000000004">
      <c r="A25" s="881" t="s">
        <v>288</v>
      </c>
      <c r="B25" s="882"/>
      <c r="C25" s="882"/>
      <c r="D25" s="882"/>
      <c r="E25" s="882"/>
      <c r="F25" s="882"/>
      <c r="G25" s="883"/>
      <c r="H25" s="389"/>
      <c r="I25" s="390">
        <f>SUM(I9:I24)</f>
        <v>0</v>
      </c>
      <c r="J25" s="390"/>
      <c r="K25" s="390">
        <f>SUM(K9:K24)</f>
        <v>0</v>
      </c>
      <c r="L25" s="390">
        <f>SUM(L9:L24)</f>
        <v>86100</v>
      </c>
      <c r="M25" s="391"/>
    </row>
    <row r="26" spans="1:13" s="406" customFormat="1" ht="20.25" thickTop="1" x14ac:dyDescent="0.45">
      <c r="B26" s="885" t="s">
        <v>225</v>
      </c>
      <c r="C26" s="885"/>
      <c r="D26" s="884" t="s">
        <v>226</v>
      </c>
      <c r="E26" s="884"/>
      <c r="F26" s="409" t="s">
        <v>227</v>
      </c>
      <c r="H26" s="407"/>
      <c r="I26" s="407"/>
      <c r="J26" s="408"/>
      <c r="K26" s="407"/>
      <c r="L26" s="407"/>
    </row>
    <row r="27" spans="1:13" x14ac:dyDescent="0.5">
      <c r="C27" s="394"/>
      <c r="F27" s="209" t="s">
        <v>285</v>
      </c>
      <c r="G27" s="394"/>
      <c r="I27" s="395" t="str">
        <f>'กรอกข้อมูล รร.'!A12</f>
        <v>ประธานกรรมการกำหนดราคากลาง</v>
      </c>
      <c r="J27" s="397"/>
    </row>
    <row r="28" spans="1:13" x14ac:dyDescent="0.5">
      <c r="B28" s="398"/>
      <c r="C28" s="399"/>
      <c r="F28" s="209"/>
      <c r="G28" s="890" t="str">
        <f>'กรอกข้อมูล รร.'!C29</f>
        <v>(นายชาติชาย  สมศักดิ์)</v>
      </c>
      <c r="H28" s="890"/>
      <c r="I28" s="396"/>
      <c r="J28" s="397"/>
    </row>
    <row r="29" spans="1:13" x14ac:dyDescent="0.5">
      <c r="B29" s="400"/>
      <c r="C29" s="401"/>
      <c r="F29" s="209" t="s">
        <v>285</v>
      </c>
      <c r="G29" s="401"/>
      <c r="H29" s="395"/>
      <c r="I29" s="396"/>
      <c r="J29" s="397"/>
    </row>
    <row r="30" spans="1:13" x14ac:dyDescent="0.5">
      <c r="F30" s="209"/>
      <c r="G30" s="889" t="str">
        <f>'กรอกข้อมูล รร.'!B13</f>
        <v>ผู้อำนวยการโรงเรียนร่องเคาะวิทยา</v>
      </c>
      <c r="H30" s="889"/>
      <c r="I30" s="396"/>
      <c r="J30" s="397"/>
    </row>
    <row r="31" spans="1:13" ht="24" x14ac:dyDescent="0.55000000000000004">
      <c r="A31" s="855" t="str">
        <f>'[4]ปร.4(ก)'!A31:M31</f>
        <v>งานปรับปรุง/ซ่อมแซม</v>
      </c>
      <c r="B31" s="855"/>
      <c r="C31" s="855"/>
      <c r="D31" s="855"/>
      <c r="E31" s="855"/>
      <c r="F31" s="855"/>
      <c r="G31" s="855"/>
      <c r="H31" s="855"/>
      <c r="I31" s="855"/>
      <c r="J31" s="855"/>
      <c r="K31" s="855"/>
      <c r="L31" s="855"/>
      <c r="M31" s="855"/>
    </row>
    <row r="32" spans="1:13" x14ac:dyDescent="0.5">
      <c r="A32" s="856" t="s">
        <v>278</v>
      </c>
      <c r="B32" s="856"/>
      <c r="C32" s="857" t="s">
        <v>279</v>
      </c>
      <c r="D32" s="857"/>
      <c r="E32" s="857"/>
      <c r="F32" s="857"/>
      <c r="G32" s="857"/>
      <c r="H32" s="857"/>
      <c r="I32" s="857"/>
      <c r="J32" s="857"/>
      <c r="K32" s="857"/>
      <c r="L32" s="857"/>
      <c r="M32" s="857"/>
    </row>
    <row r="33" spans="1:13" x14ac:dyDescent="0.5">
      <c r="A33" s="381" t="str">
        <f>A3</f>
        <v>สถานที่</v>
      </c>
      <c r="B33" s="857" t="str">
        <f>B3</f>
        <v>โรงเรียนร่องเคาะวิทยา</v>
      </c>
      <c r="C33" s="857"/>
      <c r="D33" s="857"/>
      <c r="E33" s="857"/>
      <c r="F33" s="857"/>
      <c r="G33" s="857"/>
      <c r="H33" s="857"/>
      <c r="I33" s="382" t="s">
        <v>172</v>
      </c>
      <c r="J33" s="223" t="str">
        <f>J3</f>
        <v>ลำปาง</v>
      </c>
      <c r="K33" s="404" t="s">
        <v>284</v>
      </c>
      <c r="L33" s="223" t="str">
        <f>L3</f>
        <v>ลำปาง เขต  3</v>
      </c>
      <c r="M33" s="223"/>
    </row>
    <row r="34" spans="1:13" x14ac:dyDescent="0.5">
      <c r="A34" s="856" t="s">
        <v>1</v>
      </c>
      <c r="B34" s="856"/>
      <c r="C34" s="856"/>
      <c r="D34" s="857" t="str">
        <f>D4</f>
        <v>นายชาติชาย  สมศักดิ์</v>
      </c>
      <c r="E34" s="857"/>
      <c r="F34" s="857"/>
      <c r="G34" s="857"/>
      <c r="H34" s="857"/>
      <c r="I34" s="858" t="s">
        <v>66</v>
      </c>
      <c r="J34" s="858"/>
      <c r="K34" s="859">
        <f>K4</f>
        <v>44805</v>
      </c>
      <c r="L34" s="859"/>
      <c r="M34" s="859"/>
    </row>
    <row r="35" spans="1:13" ht="22.5" thickBot="1" x14ac:dyDescent="0.55000000000000004">
      <c r="A35" s="886" t="s">
        <v>95</v>
      </c>
      <c r="B35" s="886"/>
      <c r="C35" s="886"/>
      <c r="D35" s="857" t="str">
        <f>D5</f>
        <v>ประธานกรรมการกำหนดราคากลาง</v>
      </c>
      <c r="E35" s="857"/>
      <c r="F35" s="857"/>
      <c r="G35" s="857"/>
      <c r="H35" s="857"/>
      <c r="I35" s="887"/>
      <c r="J35" s="887"/>
      <c r="K35" s="888" t="s">
        <v>35</v>
      </c>
      <c r="L35" s="888"/>
      <c r="M35" s="888"/>
    </row>
    <row r="36" spans="1:13" ht="22.5" thickTop="1" x14ac:dyDescent="0.5">
      <c r="A36" s="861" t="s">
        <v>2</v>
      </c>
      <c r="B36" s="863" t="s">
        <v>3</v>
      </c>
      <c r="C36" s="864"/>
      <c r="D36" s="864"/>
      <c r="E36" s="864"/>
      <c r="F36" s="867" t="s">
        <v>4</v>
      </c>
      <c r="G36" s="869" t="s">
        <v>5</v>
      </c>
      <c r="H36" s="871" t="s">
        <v>6</v>
      </c>
      <c r="I36" s="872"/>
      <c r="J36" s="871" t="s">
        <v>7</v>
      </c>
      <c r="K36" s="872"/>
      <c r="L36" s="876" t="s">
        <v>8</v>
      </c>
      <c r="M36" s="861" t="s">
        <v>9</v>
      </c>
    </row>
    <row r="37" spans="1:13" ht="22.5" thickBot="1" x14ac:dyDescent="0.55000000000000004">
      <c r="A37" s="862"/>
      <c r="B37" s="865"/>
      <c r="C37" s="866"/>
      <c r="D37" s="866"/>
      <c r="E37" s="866"/>
      <c r="F37" s="868"/>
      <c r="G37" s="870"/>
      <c r="H37" s="383" t="s">
        <v>10</v>
      </c>
      <c r="I37" s="383" t="s">
        <v>11</v>
      </c>
      <c r="J37" s="383" t="s">
        <v>10</v>
      </c>
      <c r="K37" s="383" t="s">
        <v>11</v>
      </c>
      <c r="L37" s="877"/>
      <c r="M37" s="862"/>
    </row>
    <row r="38" spans="1:13" ht="22.5" thickTop="1" x14ac:dyDescent="0.5">
      <c r="A38" s="252"/>
      <c r="B38" s="878" t="s">
        <v>287</v>
      </c>
      <c r="C38" s="879"/>
      <c r="D38" s="879"/>
      <c r="E38" s="880"/>
      <c r="F38" s="384"/>
      <c r="G38" s="254"/>
      <c r="H38" s="385"/>
      <c r="I38" s="386">
        <f>I25</f>
        <v>0</v>
      </c>
      <c r="J38" s="386"/>
      <c r="K38" s="386">
        <f t="shared" ref="K38:L38" si="1">K25</f>
        <v>0</v>
      </c>
      <c r="L38" s="386">
        <f t="shared" si="1"/>
        <v>86100</v>
      </c>
      <c r="M38" s="388"/>
    </row>
    <row r="39" spans="1:13" x14ac:dyDescent="0.5">
      <c r="A39" s="252">
        <v>17</v>
      </c>
      <c r="B39" s="873" t="str">
        <f>IF(กรอกรายการครุภัณฑ์!B24&gt;0,กรอกรายการครุภัณฑ์!B24,IF(กรอกรายการครุภัณฑ์!B24=0,"-"))</f>
        <v>-</v>
      </c>
      <c r="C39" s="874"/>
      <c r="D39" s="874"/>
      <c r="E39" s="875"/>
      <c r="F39" s="405" t="str">
        <f>IF(กรอกรายการครุภัณฑ์!C24&gt;0,กรอกรายการครุภัณฑ์!C24,IF(กรอกรายการครุภัณฑ์!C24=0,"-"))</f>
        <v>-</v>
      </c>
      <c r="G39" s="254" t="str">
        <f>IF(กรอกรายการครุภัณฑ์!D24&gt;0,กรอกรายการครุภัณฑ์!D24,IF(กรอกรายการครุภัณฑ์!D24=0,"-"))</f>
        <v>-</v>
      </c>
      <c r="H39" s="386" t="str">
        <f>IF(กรอกรายการครุภัณฑ์!E24&gt;0,กรอกรายการครุภัณฑ์!E24,IF(กรอกรายการครุภัณฑ์!E24=0,"-"))</f>
        <v>-</v>
      </c>
      <c r="I39" s="386" t="str">
        <f>IF(กรอกรายการครุภัณฑ์!F24&gt;0,กรอกรายการครุภัณฑ์!F24,IF(กรอกรายการครุภัณฑ์!F24=0,"-"))</f>
        <v>-</v>
      </c>
      <c r="J39" s="387" t="str">
        <f>IF(กรอกรายการครุภัณฑ์!G24&gt;0,กรอกรายการครุภัณฑ์!G24,IF(กรอกรายการครุภัณฑ์!G24=0,"-"))</f>
        <v>-</v>
      </c>
      <c r="K39" s="386" t="str">
        <f>IF(กรอกรายการครุภัณฑ์!H24&gt;0,กรอกรายการครุภัณฑ์!H24,IF(กรอกรายการครุภัณฑ์!H24=0,"-"))</f>
        <v>-</v>
      </c>
      <c r="L39" s="386" t="str">
        <f>IF(กรอกรายการครุภัณฑ์!I24&gt;0,กรอกรายการครุภัณฑ์!I24,IF(กรอกรายการครุภัณฑ์!I24=0,"-"))</f>
        <v>-</v>
      </c>
      <c r="M39" s="388"/>
    </row>
    <row r="40" spans="1:13" x14ac:dyDescent="0.5">
      <c r="A40" s="252">
        <f t="shared" ref="A40:A52" si="2">A39+1</f>
        <v>18</v>
      </c>
      <c r="B40" s="873" t="str">
        <f>IF(กรอกรายการครุภัณฑ์!B25&gt;0,กรอกรายการครุภัณฑ์!B25,IF(กรอกรายการครุภัณฑ์!B25=0,"-"))</f>
        <v>-</v>
      </c>
      <c r="C40" s="874"/>
      <c r="D40" s="874"/>
      <c r="E40" s="875"/>
      <c r="F40" s="405" t="str">
        <f>IF(กรอกรายการครุภัณฑ์!C25&gt;0,กรอกรายการครุภัณฑ์!C25,IF(กรอกรายการครุภัณฑ์!C25=0,"-"))</f>
        <v>-</v>
      </c>
      <c r="G40" s="254" t="str">
        <f>IF(กรอกรายการครุภัณฑ์!D25&gt;0,กรอกรายการครุภัณฑ์!D25,IF(กรอกรายการครุภัณฑ์!D25=0,"-"))</f>
        <v>-</v>
      </c>
      <c r="H40" s="386" t="str">
        <f>IF(กรอกรายการครุภัณฑ์!E25&gt;0,กรอกรายการครุภัณฑ์!E25,IF(กรอกรายการครุภัณฑ์!E25=0,"-"))</f>
        <v>-</v>
      </c>
      <c r="I40" s="386" t="str">
        <f>IF(กรอกรายการครุภัณฑ์!F25&gt;0,กรอกรายการครุภัณฑ์!F25,IF(กรอกรายการครุภัณฑ์!F25=0,"-"))</f>
        <v>-</v>
      </c>
      <c r="J40" s="387" t="str">
        <f>IF(กรอกรายการครุภัณฑ์!G25&gt;0,กรอกรายการครุภัณฑ์!G25,IF(กรอกรายการครุภัณฑ์!G25=0,"-"))</f>
        <v>-</v>
      </c>
      <c r="K40" s="386" t="str">
        <f>IF(กรอกรายการครุภัณฑ์!H25&gt;0,กรอกรายการครุภัณฑ์!H25,IF(กรอกรายการครุภัณฑ์!H25=0,"-"))</f>
        <v>-</v>
      </c>
      <c r="L40" s="386" t="str">
        <f>IF(กรอกรายการครุภัณฑ์!I25&gt;0,กรอกรายการครุภัณฑ์!I25,IF(กรอกรายการครุภัณฑ์!I25=0,"-"))</f>
        <v>-</v>
      </c>
      <c r="M40" s="388"/>
    </row>
    <row r="41" spans="1:13" x14ac:dyDescent="0.5">
      <c r="A41" s="252">
        <f t="shared" si="2"/>
        <v>19</v>
      </c>
      <c r="B41" s="873" t="str">
        <f>IF(กรอกรายการครุภัณฑ์!B26&gt;0,กรอกรายการครุภัณฑ์!B26,IF(กรอกรายการครุภัณฑ์!B26=0,"-"))</f>
        <v>-</v>
      </c>
      <c r="C41" s="874"/>
      <c r="D41" s="874"/>
      <c r="E41" s="875"/>
      <c r="F41" s="405" t="str">
        <f>IF(กรอกรายการครุภัณฑ์!C26&gt;0,กรอกรายการครุภัณฑ์!C26,IF(กรอกรายการครุภัณฑ์!C26=0,"-"))</f>
        <v>-</v>
      </c>
      <c r="G41" s="254" t="str">
        <f>IF(กรอกรายการครุภัณฑ์!D26&gt;0,กรอกรายการครุภัณฑ์!D26,IF(กรอกรายการครุภัณฑ์!D26=0,"-"))</f>
        <v>-</v>
      </c>
      <c r="H41" s="386" t="str">
        <f>IF(กรอกรายการครุภัณฑ์!E26&gt;0,กรอกรายการครุภัณฑ์!E26,IF(กรอกรายการครุภัณฑ์!E26=0,"-"))</f>
        <v>-</v>
      </c>
      <c r="I41" s="386" t="str">
        <f>IF(กรอกรายการครุภัณฑ์!F26&gt;0,กรอกรายการครุภัณฑ์!F26,IF(กรอกรายการครุภัณฑ์!F26=0,"-"))</f>
        <v>-</v>
      </c>
      <c r="J41" s="387" t="str">
        <f>IF(กรอกรายการครุภัณฑ์!G26&gt;0,กรอกรายการครุภัณฑ์!G26,IF(กรอกรายการครุภัณฑ์!G26=0,"-"))</f>
        <v>-</v>
      </c>
      <c r="K41" s="386" t="str">
        <f>IF(กรอกรายการครุภัณฑ์!H26&gt;0,กรอกรายการครุภัณฑ์!H26,IF(กรอกรายการครุภัณฑ์!H26=0,"-"))</f>
        <v>-</v>
      </c>
      <c r="L41" s="386" t="str">
        <f>IF(กรอกรายการครุภัณฑ์!I26&gt;0,กรอกรายการครุภัณฑ์!I26,IF(กรอกรายการครุภัณฑ์!I26=0,"-"))</f>
        <v>-</v>
      </c>
      <c r="M41" s="388"/>
    </row>
    <row r="42" spans="1:13" x14ac:dyDescent="0.5">
      <c r="A42" s="252">
        <f t="shared" si="2"/>
        <v>20</v>
      </c>
      <c r="B42" s="873" t="str">
        <f>IF(กรอกรายการครุภัณฑ์!B27&gt;0,กรอกรายการครุภัณฑ์!B27,IF(กรอกรายการครุภัณฑ์!B27=0,"-"))</f>
        <v>-</v>
      </c>
      <c r="C42" s="874"/>
      <c r="D42" s="874"/>
      <c r="E42" s="875"/>
      <c r="F42" s="405" t="str">
        <f>IF(กรอกรายการครุภัณฑ์!C27&gt;0,กรอกรายการครุภัณฑ์!C27,IF(กรอกรายการครุภัณฑ์!C27=0,"-"))</f>
        <v>-</v>
      </c>
      <c r="G42" s="254" t="str">
        <f>IF(กรอกรายการครุภัณฑ์!D27&gt;0,กรอกรายการครุภัณฑ์!D27,IF(กรอกรายการครุภัณฑ์!D27=0,"-"))</f>
        <v>-</v>
      </c>
      <c r="H42" s="386" t="str">
        <f>IF(กรอกรายการครุภัณฑ์!E27&gt;0,กรอกรายการครุภัณฑ์!E27,IF(กรอกรายการครุภัณฑ์!E27=0,"-"))</f>
        <v>-</v>
      </c>
      <c r="I42" s="386" t="str">
        <f>IF(กรอกรายการครุภัณฑ์!F27&gt;0,กรอกรายการครุภัณฑ์!F27,IF(กรอกรายการครุภัณฑ์!F27=0,"-"))</f>
        <v>-</v>
      </c>
      <c r="J42" s="387" t="str">
        <f>IF(กรอกรายการครุภัณฑ์!G27&gt;0,กรอกรายการครุภัณฑ์!G27,IF(กรอกรายการครุภัณฑ์!G27=0,"-"))</f>
        <v>-</v>
      </c>
      <c r="K42" s="386" t="str">
        <f>IF(กรอกรายการครุภัณฑ์!H27&gt;0,กรอกรายการครุภัณฑ์!H27,IF(กรอกรายการครุภัณฑ์!H27=0,"-"))</f>
        <v>-</v>
      </c>
      <c r="L42" s="386" t="str">
        <f>IF(กรอกรายการครุภัณฑ์!I27&gt;0,กรอกรายการครุภัณฑ์!I27,IF(กรอกรายการครุภัณฑ์!I27=0,"-"))</f>
        <v>-</v>
      </c>
      <c r="M42" s="388"/>
    </row>
    <row r="43" spans="1:13" x14ac:dyDescent="0.5">
      <c r="A43" s="252">
        <f t="shared" si="2"/>
        <v>21</v>
      </c>
      <c r="B43" s="873" t="str">
        <f>IF(กรอกรายการครุภัณฑ์!B28&gt;0,กรอกรายการครุภัณฑ์!B28,IF(กรอกรายการครุภัณฑ์!B28=0,"-"))</f>
        <v>-</v>
      </c>
      <c r="C43" s="874"/>
      <c r="D43" s="874"/>
      <c r="E43" s="875"/>
      <c r="F43" s="405" t="str">
        <f>IF(กรอกรายการครุภัณฑ์!C28&gt;0,กรอกรายการครุภัณฑ์!C28,IF(กรอกรายการครุภัณฑ์!C28=0,"-"))</f>
        <v>-</v>
      </c>
      <c r="G43" s="254" t="str">
        <f>IF(กรอกรายการครุภัณฑ์!D28&gt;0,กรอกรายการครุภัณฑ์!D28,IF(กรอกรายการครุภัณฑ์!D28=0,"-"))</f>
        <v>-</v>
      </c>
      <c r="H43" s="386" t="str">
        <f>IF(กรอกรายการครุภัณฑ์!E28&gt;0,กรอกรายการครุภัณฑ์!E28,IF(กรอกรายการครุภัณฑ์!E28=0,"-"))</f>
        <v>-</v>
      </c>
      <c r="I43" s="386" t="str">
        <f>IF(กรอกรายการครุภัณฑ์!F28&gt;0,กรอกรายการครุภัณฑ์!F28,IF(กรอกรายการครุภัณฑ์!F28=0,"-"))</f>
        <v>-</v>
      </c>
      <c r="J43" s="387" t="str">
        <f>IF(กรอกรายการครุภัณฑ์!G28&gt;0,กรอกรายการครุภัณฑ์!G28,IF(กรอกรายการครุภัณฑ์!G28=0,"-"))</f>
        <v>-</v>
      </c>
      <c r="K43" s="386" t="str">
        <f>IF(กรอกรายการครุภัณฑ์!H28&gt;0,กรอกรายการครุภัณฑ์!H28,IF(กรอกรายการครุภัณฑ์!H28=0,"-"))</f>
        <v>-</v>
      </c>
      <c r="L43" s="386" t="str">
        <f>IF(กรอกรายการครุภัณฑ์!I28&gt;0,กรอกรายการครุภัณฑ์!I28,IF(กรอกรายการครุภัณฑ์!I28=0,"-"))</f>
        <v>-</v>
      </c>
      <c r="M43" s="388"/>
    </row>
    <row r="44" spans="1:13" x14ac:dyDescent="0.5">
      <c r="A44" s="252">
        <f t="shared" si="2"/>
        <v>22</v>
      </c>
      <c r="B44" s="873" t="str">
        <f>IF(กรอกรายการครุภัณฑ์!B29&gt;0,กรอกรายการครุภัณฑ์!B29,IF(กรอกรายการครุภัณฑ์!B29=0,"-"))</f>
        <v>-</v>
      </c>
      <c r="C44" s="874"/>
      <c r="D44" s="874"/>
      <c r="E44" s="875"/>
      <c r="F44" s="405" t="str">
        <f>IF(กรอกรายการครุภัณฑ์!C29&gt;0,กรอกรายการครุภัณฑ์!C29,IF(กรอกรายการครุภัณฑ์!C29=0,"-"))</f>
        <v>-</v>
      </c>
      <c r="G44" s="254" t="str">
        <f>IF(กรอกรายการครุภัณฑ์!D29&gt;0,กรอกรายการครุภัณฑ์!D29,IF(กรอกรายการครุภัณฑ์!D29=0,"-"))</f>
        <v>-</v>
      </c>
      <c r="H44" s="386" t="str">
        <f>IF(กรอกรายการครุภัณฑ์!E29&gt;0,กรอกรายการครุภัณฑ์!E29,IF(กรอกรายการครุภัณฑ์!E29=0,"-"))</f>
        <v>-</v>
      </c>
      <c r="I44" s="386" t="str">
        <f>IF(กรอกรายการครุภัณฑ์!F29&gt;0,กรอกรายการครุภัณฑ์!F29,IF(กรอกรายการครุภัณฑ์!F29=0,"-"))</f>
        <v>-</v>
      </c>
      <c r="J44" s="387" t="str">
        <f>IF(กรอกรายการครุภัณฑ์!G29&gt;0,กรอกรายการครุภัณฑ์!G29,IF(กรอกรายการครุภัณฑ์!G29=0,"-"))</f>
        <v>-</v>
      </c>
      <c r="K44" s="386" t="str">
        <f>IF(กรอกรายการครุภัณฑ์!H29&gt;0,กรอกรายการครุภัณฑ์!H29,IF(กรอกรายการครุภัณฑ์!H29=0,"-"))</f>
        <v>-</v>
      </c>
      <c r="L44" s="386" t="str">
        <f>IF(กรอกรายการครุภัณฑ์!I29&gt;0,กรอกรายการครุภัณฑ์!I29,IF(กรอกรายการครุภัณฑ์!I29=0,"-"))</f>
        <v>-</v>
      </c>
      <c r="M44" s="388"/>
    </row>
    <row r="45" spans="1:13" x14ac:dyDescent="0.5">
      <c r="A45" s="252">
        <f t="shared" si="2"/>
        <v>23</v>
      </c>
      <c r="B45" s="873" t="str">
        <f>IF(กรอกรายการครุภัณฑ์!B30&gt;0,กรอกรายการครุภัณฑ์!B30,IF(กรอกรายการครุภัณฑ์!B30=0,"-"))</f>
        <v>-</v>
      </c>
      <c r="C45" s="874"/>
      <c r="D45" s="874"/>
      <c r="E45" s="875"/>
      <c r="F45" s="405" t="str">
        <f>IF(กรอกรายการครุภัณฑ์!C30&gt;0,กรอกรายการครุภัณฑ์!C30,IF(กรอกรายการครุภัณฑ์!C30=0,"-"))</f>
        <v>-</v>
      </c>
      <c r="G45" s="254" t="str">
        <f>IF(กรอกรายการครุภัณฑ์!D30&gt;0,กรอกรายการครุภัณฑ์!D30,IF(กรอกรายการครุภัณฑ์!D30=0,"-"))</f>
        <v>-</v>
      </c>
      <c r="H45" s="386" t="str">
        <f>IF(กรอกรายการครุภัณฑ์!E30&gt;0,กรอกรายการครุภัณฑ์!E30,IF(กรอกรายการครุภัณฑ์!E30=0,"-"))</f>
        <v>-</v>
      </c>
      <c r="I45" s="386" t="str">
        <f>IF(กรอกรายการครุภัณฑ์!F30&gt;0,กรอกรายการครุภัณฑ์!F30,IF(กรอกรายการครุภัณฑ์!F30=0,"-"))</f>
        <v>-</v>
      </c>
      <c r="J45" s="387" t="str">
        <f>IF(กรอกรายการครุภัณฑ์!G30&gt;0,กรอกรายการครุภัณฑ์!G30,IF(กรอกรายการครุภัณฑ์!G30=0,"-"))</f>
        <v>-</v>
      </c>
      <c r="K45" s="386" t="str">
        <f>IF(กรอกรายการครุภัณฑ์!H30&gt;0,กรอกรายการครุภัณฑ์!H30,IF(กรอกรายการครุภัณฑ์!H30=0,"-"))</f>
        <v>-</v>
      </c>
      <c r="L45" s="386" t="str">
        <f>IF(กรอกรายการครุภัณฑ์!I30&gt;0,กรอกรายการครุภัณฑ์!I30,IF(กรอกรายการครุภัณฑ์!I30=0,"-"))</f>
        <v>-</v>
      </c>
      <c r="M45" s="388"/>
    </row>
    <row r="46" spans="1:13" x14ac:dyDescent="0.5">
      <c r="A46" s="252">
        <f t="shared" si="2"/>
        <v>24</v>
      </c>
      <c r="B46" s="873" t="str">
        <f>IF(กรอกรายการครุภัณฑ์!B31&gt;0,กรอกรายการครุภัณฑ์!B31,IF(กรอกรายการครุภัณฑ์!B31=0,"-"))</f>
        <v>-</v>
      </c>
      <c r="C46" s="874"/>
      <c r="D46" s="874"/>
      <c r="E46" s="875"/>
      <c r="F46" s="405" t="str">
        <f>IF(กรอกรายการครุภัณฑ์!C31&gt;0,กรอกรายการครุภัณฑ์!C31,IF(กรอกรายการครุภัณฑ์!C31=0,"-"))</f>
        <v>-</v>
      </c>
      <c r="G46" s="254" t="str">
        <f>IF(กรอกรายการครุภัณฑ์!D31&gt;0,กรอกรายการครุภัณฑ์!D31,IF(กรอกรายการครุภัณฑ์!D31=0,"-"))</f>
        <v>-</v>
      </c>
      <c r="H46" s="386" t="str">
        <f>IF(กรอกรายการครุภัณฑ์!E31&gt;0,กรอกรายการครุภัณฑ์!E31,IF(กรอกรายการครุภัณฑ์!E31=0,"-"))</f>
        <v>-</v>
      </c>
      <c r="I46" s="386" t="str">
        <f>IF(กรอกรายการครุภัณฑ์!F31&gt;0,กรอกรายการครุภัณฑ์!F31,IF(กรอกรายการครุภัณฑ์!F31=0,"-"))</f>
        <v>-</v>
      </c>
      <c r="J46" s="387" t="str">
        <f>IF(กรอกรายการครุภัณฑ์!G31&gt;0,กรอกรายการครุภัณฑ์!G31,IF(กรอกรายการครุภัณฑ์!G31=0,"-"))</f>
        <v>-</v>
      </c>
      <c r="K46" s="386" t="str">
        <f>IF(กรอกรายการครุภัณฑ์!H31&gt;0,กรอกรายการครุภัณฑ์!H31,IF(กรอกรายการครุภัณฑ์!H31=0,"-"))</f>
        <v>-</v>
      </c>
      <c r="L46" s="386" t="str">
        <f>IF(กรอกรายการครุภัณฑ์!I31&gt;0,กรอกรายการครุภัณฑ์!I31,IF(กรอกรายการครุภัณฑ์!I31=0,"-"))</f>
        <v>-</v>
      </c>
      <c r="M46" s="388"/>
    </row>
    <row r="47" spans="1:13" x14ac:dyDescent="0.5">
      <c r="A47" s="252">
        <f t="shared" si="2"/>
        <v>25</v>
      </c>
      <c r="B47" s="873" t="str">
        <f>IF(กรอกรายการครุภัณฑ์!B32&gt;0,กรอกรายการครุภัณฑ์!B32,IF(กรอกรายการครุภัณฑ์!B32=0,"-"))</f>
        <v>-</v>
      </c>
      <c r="C47" s="874"/>
      <c r="D47" s="874"/>
      <c r="E47" s="875"/>
      <c r="F47" s="405" t="str">
        <f>IF(กรอกรายการครุภัณฑ์!C32&gt;0,กรอกรายการครุภัณฑ์!C32,IF(กรอกรายการครุภัณฑ์!C32=0,"-"))</f>
        <v>-</v>
      </c>
      <c r="G47" s="254" t="str">
        <f>IF(กรอกรายการครุภัณฑ์!D32&gt;0,กรอกรายการครุภัณฑ์!D32,IF(กรอกรายการครุภัณฑ์!D32=0,"-"))</f>
        <v>-</v>
      </c>
      <c r="H47" s="386" t="str">
        <f>IF(กรอกรายการครุภัณฑ์!E32&gt;0,กรอกรายการครุภัณฑ์!E32,IF(กรอกรายการครุภัณฑ์!E32=0,"-"))</f>
        <v>-</v>
      </c>
      <c r="I47" s="386" t="str">
        <f>IF(กรอกรายการครุภัณฑ์!F32&gt;0,กรอกรายการครุภัณฑ์!F32,IF(กรอกรายการครุภัณฑ์!F32=0,"-"))</f>
        <v>-</v>
      </c>
      <c r="J47" s="387" t="str">
        <f>IF(กรอกรายการครุภัณฑ์!G32&gt;0,กรอกรายการครุภัณฑ์!G32,IF(กรอกรายการครุภัณฑ์!G32=0,"-"))</f>
        <v>-</v>
      </c>
      <c r="K47" s="386" t="str">
        <f>IF(กรอกรายการครุภัณฑ์!H32&gt;0,กรอกรายการครุภัณฑ์!H32,IF(กรอกรายการครุภัณฑ์!H32=0,"-"))</f>
        <v>-</v>
      </c>
      <c r="L47" s="386" t="str">
        <f>IF(กรอกรายการครุภัณฑ์!I32&gt;0,กรอกรายการครุภัณฑ์!I32,IF(กรอกรายการครุภัณฑ์!I32=0,"-"))</f>
        <v>-</v>
      </c>
      <c r="M47" s="388"/>
    </row>
    <row r="48" spans="1:13" x14ac:dyDescent="0.5">
      <c r="A48" s="252">
        <f t="shared" si="2"/>
        <v>26</v>
      </c>
      <c r="B48" s="873" t="str">
        <f>IF(กรอกรายการครุภัณฑ์!B33&gt;0,กรอกรายการครุภัณฑ์!B33,IF(กรอกรายการครุภัณฑ์!B33=0,"-"))</f>
        <v>-</v>
      </c>
      <c r="C48" s="874"/>
      <c r="D48" s="874"/>
      <c r="E48" s="875"/>
      <c r="F48" s="405" t="str">
        <f>IF(กรอกรายการครุภัณฑ์!C33&gt;0,กรอกรายการครุภัณฑ์!C33,IF(กรอกรายการครุภัณฑ์!C33=0,"-"))</f>
        <v>-</v>
      </c>
      <c r="G48" s="254" t="str">
        <f>IF(กรอกรายการครุภัณฑ์!D33&gt;0,กรอกรายการครุภัณฑ์!D33,IF(กรอกรายการครุภัณฑ์!D33=0,"-"))</f>
        <v>-</v>
      </c>
      <c r="H48" s="386" t="str">
        <f>IF(กรอกรายการครุภัณฑ์!E33&gt;0,กรอกรายการครุภัณฑ์!E33,IF(กรอกรายการครุภัณฑ์!E33=0,"-"))</f>
        <v>-</v>
      </c>
      <c r="I48" s="386" t="str">
        <f>IF(กรอกรายการครุภัณฑ์!F33&gt;0,กรอกรายการครุภัณฑ์!F33,IF(กรอกรายการครุภัณฑ์!F33=0,"-"))</f>
        <v>-</v>
      </c>
      <c r="J48" s="387" t="str">
        <f>IF(กรอกรายการครุภัณฑ์!G33&gt;0,กรอกรายการครุภัณฑ์!G33,IF(กรอกรายการครุภัณฑ์!G33=0,"-"))</f>
        <v>-</v>
      </c>
      <c r="K48" s="386" t="str">
        <f>IF(กรอกรายการครุภัณฑ์!H33&gt;0,กรอกรายการครุภัณฑ์!H33,IF(กรอกรายการครุภัณฑ์!H33=0,"-"))</f>
        <v>-</v>
      </c>
      <c r="L48" s="386" t="str">
        <f>IF(กรอกรายการครุภัณฑ์!I33&gt;0,กรอกรายการครุภัณฑ์!I33,IF(กรอกรายการครุภัณฑ์!I33=0,"-"))</f>
        <v>-</v>
      </c>
      <c r="M48" s="388"/>
    </row>
    <row r="49" spans="1:13" x14ac:dyDescent="0.5">
      <c r="A49" s="252">
        <f t="shared" si="2"/>
        <v>27</v>
      </c>
      <c r="B49" s="873" t="str">
        <f>IF(กรอกรายการครุภัณฑ์!B34&gt;0,กรอกรายการครุภัณฑ์!B34,IF(กรอกรายการครุภัณฑ์!B34=0,"-"))</f>
        <v>-</v>
      </c>
      <c r="C49" s="874"/>
      <c r="D49" s="874"/>
      <c r="E49" s="875"/>
      <c r="F49" s="405" t="str">
        <f>IF(กรอกรายการครุภัณฑ์!C34&gt;0,กรอกรายการครุภัณฑ์!C34,IF(กรอกรายการครุภัณฑ์!C34=0,"-"))</f>
        <v>-</v>
      </c>
      <c r="G49" s="254" t="str">
        <f>IF(กรอกรายการครุภัณฑ์!D34&gt;0,กรอกรายการครุภัณฑ์!D34,IF(กรอกรายการครุภัณฑ์!D34=0,"-"))</f>
        <v>-</v>
      </c>
      <c r="H49" s="386" t="str">
        <f>IF(กรอกรายการครุภัณฑ์!E34&gt;0,กรอกรายการครุภัณฑ์!E34,IF(กรอกรายการครุภัณฑ์!E34=0,"-"))</f>
        <v>-</v>
      </c>
      <c r="I49" s="386" t="str">
        <f>IF(กรอกรายการครุภัณฑ์!F34&gt;0,กรอกรายการครุภัณฑ์!F34,IF(กรอกรายการครุภัณฑ์!F34=0,"-"))</f>
        <v>-</v>
      </c>
      <c r="J49" s="387" t="str">
        <f>IF(กรอกรายการครุภัณฑ์!G34&gt;0,กรอกรายการครุภัณฑ์!G34,IF(กรอกรายการครุภัณฑ์!G34=0,"-"))</f>
        <v>-</v>
      </c>
      <c r="K49" s="386" t="str">
        <f>IF(กรอกรายการครุภัณฑ์!H34&gt;0,กรอกรายการครุภัณฑ์!H34,IF(กรอกรายการครุภัณฑ์!H34=0,"-"))</f>
        <v>-</v>
      </c>
      <c r="L49" s="386" t="str">
        <f>IF(กรอกรายการครุภัณฑ์!I34&gt;0,กรอกรายการครุภัณฑ์!I34,IF(กรอกรายการครุภัณฑ์!I34=0,"-"))</f>
        <v>-</v>
      </c>
      <c r="M49" s="388"/>
    </row>
    <row r="50" spans="1:13" x14ac:dyDescent="0.5">
      <c r="A50" s="252">
        <f t="shared" si="2"/>
        <v>28</v>
      </c>
      <c r="B50" s="873" t="str">
        <f>IF(กรอกรายการครุภัณฑ์!B35&gt;0,กรอกรายการครุภัณฑ์!B35,IF(กรอกรายการครุภัณฑ์!B35=0,"-"))</f>
        <v>-</v>
      </c>
      <c r="C50" s="874"/>
      <c r="D50" s="874"/>
      <c r="E50" s="875"/>
      <c r="F50" s="405" t="str">
        <f>IF(กรอกรายการครุภัณฑ์!C35&gt;0,กรอกรายการครุภัณฑ์!C35,IF(กรอกรายการครุภัณฑ์!C35=0,"-"))</f>
        <v>-</v>
      </c>
      <c r="G50" s="254" t="str">
        <f>IF(กรอกรายการครุภัณฑ์!D35&gt;0,กรอกรายการครุภัณฑ์!D35,IF(กรอกรายการครุภัณฑ์!D35=0,"-"))</f>
        <v>-</v>
      </c>
      <c r="H50" s="386" t="str">
        <f>IF(กรอกรายการครุภัณฑ์!E35&gt;0,กรอกรายการครุภัณฑ์!E35,IF(กรอกรายการครุภัณฑ์!E35=0,"-"))</f>
        <v>-</v>
      </c>
      <c r="I50" s="386" t="str">
        <f>IF(กรอกรายการครุภัณฑ์!F35&gt;0,กรอกรายการครุภัณฑ์!F35,IF(กรอกรายการครุภัณฑ์!F35=0,"-"))</f>
        <v>-</v>
      </c>
      <c r="J50" s="387" t="str">
        <f>IF(กรอกรายการครุภัณฑ์!G35&gt;0,กรอกรายการครุภัณฑ์!G35,IF(กรอกรายการครุภัณฑ์!G35=0,"-"))</f>
        <v>-</v>
      </c>
      <c r="K50" s="386" t="str">
        <f>IF(กรอกรายการครุภัณฑ์!H35&gt;0,กรอกรายการครุภัณฑ์!H35,IF(กรอกรายการครุภัณฑ์!H35=0,"-"))</f>
        <v>-</v>
      </c>
      <c r="L50" s="386" t="str">
        <f>IF(กรอกรายการครุภัณฑ์!I35&gt;0,กรอกรายการครุภัณฑ์!I35,IF(กรอกรายการครุภัณฑ์!I35=0,"-"))</f>
        <v>-</v>
      </c>
      <c r="M50" s="388"/>
    </row>
    <row r="51" spans="1:13" x14ac:dyDescent="0.5">
      <c r="A51" s="252">
        <f t="shared" si="2"/>
        <v>29</v>
      </c>
      <c r="B51" s="873" t="str">
        <f>IF(กรอกรายการครุภัณฑ์!B36&gt;0,กรอกรายการครุภัณฑ์!B36,IF(กรอกรายการครุภัณฑ์!B36=0,"-"))</f>
        <v>-</v>
      </c>
      <c r="C51" s="874"/>
      <c r="D51" s="874"/>
      <c r="E51" s="875"/>
      <c r="F51" s="405" t="str">
        <f>IF(กรอกรายการครุภัณฑ์!C36&gt;0,กรอกรายการครุภัณฑ์!C36,IF(กรอกรายการครุภัณฑ์!C36=0,"-"))</f>
        <v>-</v>
      </c>
      <c r="G51" s="254" t="str">
        <f>IF(กรอกรายการครุภัณฑ์!D36&gt;0,กรอกรายการครุภัณฑ์!D36,IF(กรอกรายการครุภัณฑ์!D36=0,"-"))</f>
        <v>-</v>
      </c>
      <c r="H51" s="386" t="str">
        <f>IF(กรอกรายการครุภัณฑ์!E36&gt;0,กรอกรายการครุภัณฑ์!E36,IF(กรอกรายการครุภัณฑ์!E36=0,"-"))</f>
        <v>-</v>
      </c>
      <c r="I51" s="386" t="str">
        <f>IF(กรอกรายการครุภัณฑ์!F36&gt;0,กรอกรายการครุภัณฑ์!F36,IF(กรอกรายการครุภัณฑ์!F36=0,"-"))</f>
        <v>-</v>
      </c>
      <c r="J51" s="387" t="str">
        <f>IF(กรอกรายการครุภัณฑ์!G36&gt;0,กรอกรายการครุภัณฑ์!G36,IF(กรอกรายการครุภัณฑ์!G36=0,"-"))</f>
        <v>-</v>
      </c>
      <c r="K51" s="386" t="str">
        <f>IF(กรอกรายการครุภัณฑ์!H36&gt;0,กรอกรายการครุภัณฑ์!H36,IF(กรอกรายการครุภัณฑ์!H36=0,"-"))</f>
        <v>-</v>
      </c>
      <c r="L51" s="386" t="str">
        <f>IF(กรอกรายการครุภัณฑ์!I36&gt;0,กรอกรายการครุภัณฑ์!I36,IF(กรอกรายการครุภัณฑ์!I36=0,"-"))</f>
        <v>-</v>
      </c>
      <c r="M51" s="388"/>
    </row>
    <row r="52" spans="1:13" ht="22.5" thickBot="1" x14ac:dyDescent="0.55000000000000004">
      <c r="A52" s="252">
        <f t="shared" si="2"/>
        <v>30</v>
      </c>
      <c r="B52" s="873" t="str">
        <f>IF(กรอกรายการครุภัณฑ์!B37&gt;0,กรอกรายการครุภัณฑ์!B37,IF(กรอกรายการครุภัณฑ์!B37=0,"-"))</f>
        <v>-</v>
      </c>
      <c r="C52" s="874"/>
      <c r="D52" s="874"/>
      <c r="E52" s="875"/>
      <c r="F52" s="405" t="str">
        <f>IF(กรอกรายการครุภัณฑ์!C37&gt;0,กรอกรายการครุภัณฑ์!C37,IF(กรอกรายการครุภัณฑ์!C37=0,"-"))</f>
        <v>-</v>
      </c>
      <c r="G52" s="254" t="str">
        <f>IF(กรอกรายการครุภัณฑ์!D37&gt;0,กรอกรายการครุภัณฑ์!D37,IF(กรอกรายการครุภัณฑ์!D37=0,"-"))</f>
        <v>-</v>
      </c>
      <c r="H52" s="386" t="str">
        <f>IF(กรอกรายการครุภัณฑ์!E37&gt;0,กรอกรายการครุภัณฑ์!E37,IF(กรอกรายการครุภัณฑ์!E37=0,"-"))</f>
        <v>-</v>
      </c>
      <c r="I52" s="386" t="str">
        <f>IF(กรอกรายการครุภัณฑ์!F37&gt;0,กรอกรายการครุภัณฑ์!F37,IF(กรอกรายการครุภัณฑ์!F37=0,"-"))</f>
        <v>-</v>
      </c>
      <c r="J52" s="387" t="str">
        <f>IF(กรอกรายการครุภัณฑ์!G37&gt;0,กรอกรายการครุภัณฑ์!G37,IF(กรอกรายการครุภัณฑ์!G37=0,"-"))</f>
        <v>-</v>
      </c>
      <c r="K52" s="386" t="str">
        <f>IF(กรอกรายการครุภัณฑ์!H37&gt;0,กรอกรายการครุภัณฑ์!H37,IF(กรอกรายการครุภัณฑ์!H37=0,"-"))</f>
        <v>-</v>
      </c>
      <c r="L52" s="386" t="str">
        <f>IF(กรอกรายการครุภัณฑ์!I37&gt;0,กรอกรายการครุภัณฑ์!I37,IF(กรอกรายการครุภัณฑ์!I37=0,"-"))</f>
        <v>-</v>
      </c>
      <c r="M52" s="388"/>
    </row>
    <row r="53" spans="1:13" ht="23.25" thickTop="1" thickBot="1" x14ac:dyDescent="0.55000000000000004">
      <c r="A53" s="891" t="s">
        <v>289</v>
      </c>
      <c r="B53" s="892"/>
      <c r="C53" s="892"/>
      <c r="D53" s="892"/>
      <c r="E53" s="892"/>
      <c r="F53" s="892"/>
      <c r="G53" s="893"/>
      <c r="H53" s="410"/>
      <c r="I53" s="411">
        <f>SUM(I39:I52)</f>
        <v>0</v>
      </c>
      <c r="J53" s="411"/>
      <c r="K53" s="411">
        <f>SUM(K39:K52)</f>
        <v>0</v>
      </c>
      <c r="L53" s="411">
        <f>SUM(L39:L52)</f>
        <v>0</v>
      </c>
      <c r="M53" s="412"/>
    </row>
    <row r="54" spans="1:13" ht="22.5" thickBot="1" x14ac:dyDescent="0.55000000000000004">
      <c r="A54" s="896" t="s">
        <v>224</v>
      </c>
      <c r="B54" s="897"/>
      <c r="C54" s="897"/>
      <c r="D54" s="897"/>
      <c r="E54" s="897"/>
      <c r="F54" s="897"/>
      <c r="G54" s="897"/>
      <c r="H54" s="413"/>
      <c r="I54" s="414">
        <f>I53+I38</f>
        <v>0</v>
      </c>
      <c r="J54" s="414">
        <f t="shared" ref="J54:L54" si="3">J53+J38</f>
        <v>0</v>
      </c>
      <c r="K54" s="414">
        <f t="shared" si="3"/>
        <v>0</v>
      </c>
      <c r="L54" s="414">
        <f t="shared" si="3"/>
        <v>86100</v>
      </c>
      <c r="M54" s="415"/>
    </row>
    <row r="55" spans="1:13" x14ac:dyDescent="0.5">
      <c r="A55" s="406"/>
      <c r="B55" s="894" t="s">
        <v>225</v>
      </c>
      <c r="C55" s="894"/>
      <c r="D55" s="895" t="s">
        <v>226</v>
      </c>
      <c r="E55" s="895"/>
      <c r="F55" s="409" t="s">
        <v>227</v>
      </c>
      <c r="G55" s="406"/>
      <c r="H55" s="407"/>
      <c r="I55" s="407"/>
      <c r="J55" s="408"/>
      <c r="K55" s="407"/>
      <c r="L55" s="407"/>
      <c r="M55" s="406"/>
    </row>
    <row r="56" spans="1:13" x14ac:dyDescent="0.5">
      <c r="C56" s="394"/>
      <c r="F56" s="209" t="s">
        <v>285</v>
      </c>
      <c r="G56" s="394"/>
      <c r="I56" s="395" t="str">
        <f>I27</f>
        <v>ประธานกรรมการกำหนดราคากลาง</v>
      </c>
      <c r="J56" s="397"/>
    </row>
    <row r="57" spans="1:13" x14ac:dyDescent="0.5">
      <c r="B57" s="398"/>
      <c r="C57" s="399"/>
      <c r="F57" s="209"/>
      <c r="G57" s="890" t="str">
        <f>G28</f>
        <v>(นายชาติชาย  สมศักดิ์)</v>
      </c>
      <c r="H57" s="890"/>
      <c r="I57" s="396"/>
      <c r="J57" s="397"/>
    </row>
    <row r="58" spans="1:13" x14ac:dyDescent="0.5">
      <c r="B58" s="400"/>
      <c r="C58" s="401"/>
      <c r="F58" s="209" t="s">
        <v>285</v>
      </c>
      <c r="G58" s="401"/>
      <c r="H58" s="395"/>
      <c r="I58" s="396"/>
      <c r="J58" s="397"/>
    </row>
    <row r="59" spans="1:13" x14ac:dyDescent="0.5">
      <c r="F59" s="209"/>
      <c r="G59" s="889" t="str">
        <f>G30</f>
        <v>ผู้อำนวยการโรงเรียนร่องเคาะวิทยา</v>
      </c>
      <c r="H59" s="889"/>
      <c r="I59" s="396"/>
      <c r="J59" s="397"/>
    </row>
  </sheetData>
  <sheetProtection password="C407" sheet="1" objects="1" scenarios="1"/>
  <mergeCells count="83">
    <mergeCell ref="G59:H59"/>
    <mergeCell ref="G28:H28"/>
    <mergeCell ref="G30:H30"/>
    <mergeCell ref="A53:G53"/>
    <mergeCell ref="B55:C55"/>
    <mergeCell ref="D55:E55"/>
    <mergeCell ref="A54:G54"/>
    <mergeCell ref="G57:H57"/>
    <mergeCell ref="B48:E48"/>
    <mergeCell ref="B49:E49"/>
    <mergeCell ref="B50:E50"/>
    <mergeCell ref="B51:E51"/>
    <mergeCell ref="B52:E52"/>
    <mergeCell ref="B42:E42"/>
    <mergeCell ref="B43:E43"/>
    <mergeCell ref="B44:E44"/>
    <mergeCell ref="B45:E45"/>
    <mergeCell ref="B46:E46"/>
    <mergeCell ref="B47:E47"/>
    <mergeCell ref="L36:L37"/>
    <mergeCell ref="M36:M37"/>
    <mergeCell ref="B38:E38"/>
    <mergeCell ref="B39:E39"/>
    <mergeCell ref="B40:E40"/>
    <mergeCell ref="B41:E41"/>
    <mergeCell ref="A35:C35"/>
    <mergeCell ref="D35:H35"/>
    <mergeCell ref="I35:J35"/>
    <mergeCell ref="K35:M35"/>
    <mergeCell ref="A36:A37"/>
    <mergeCell ref="B36:E37"/>
    <mergeCell ref="F36:F37"/>
    <mergeCell ref="G36:G37"/>
    <mergeCell ref="H36:I36"/>
    <mergeCell ref="J36:K36"/>
    <mergeCell ref="A31:M31"/>
    <mergeCell ref="A32:B32"/>
    <mergeCell ref="C32:M32"/>
    <mergeCell ref="B33:H33"/>
    <mergeCell ref="A34:C34"/>
    <mergeCell ref="D34:H34"/>
    <mergeCell ref="I34:J34"/>
    <mergeCell ref="K34:M34"/>
    <mergeCell ref="B24:E24"/>
    <mergeCell ref="A25:G25"/>
    <mergeCell ref="D26:E26"/>
    <mergeCell ref="B26:C26"/>
    <mergeCell ref="B18:E18"/>
    <mergeCell ref="B19:E19"/>
    <mergeCell ref="B20:E20"/>
    <mergeCell ref="B21:E21"/>
    <mergeCell ref="B22:E22"/>
    <mergeCell ref="B23:E23"/>
    <mergeCell ref="B17:E17"/>
    <mergeCell ref="L6:L7"/>
    <mergeCell ref="M6:M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A5:C5"/>
    <mergeCell ref="D5:H5"/>
    <mergeCell ref="I5:J5"/>
    <mergeCell ref="K5:M5"/>
    <mergeCell ref="A6:A7"/>
    <mergeCell ref="B6:E7"/>
    <mergeCell ref="F6:F7"/>
    <mergeCell ref="G6:G7"/>
    <mergeCell ref="H6:I6"/>
    <mergeCell ref="J6:K6"/>
    <mergeCell ref="A1:M1"/>
    <mergeCell ref="A2:B2"/>
    <mergeCell ref="C2:M2"/>
    <mergeCell ref="B3:H3"/>
    <mergeCell ref="A4:C4"/>
    <mergeCell ref="I4:J4"/>
    <mergeCell ref="K4:M4"/>
    <mergeCell ref="D4:E4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topLeftCell="A8" zoomScale="130" zoomScaleNormal="130" workbookViewId="0">
      <selection activeCell="C15" sqref="C15"/>
    </sheetView>
  </sheetViews>
  <sheetFormatPr defaultColWidth="9" defaultRowHeight="18.75" x14ac:dyDescent="0.4"/>
  <cols>
    <col min="1" max="1" width="7.125" style="363" customWidth="1"/>
    <col min="2" max="2" width="31.375" style="363" customWidth="1"/>
    <col min="3" max="3" width="11.875" style="363" customWidth="1"/>
    <col min="4" max="4" width="11.125" style="363" customWidth="1"/>
    <col min="5" max="5" width="13.625" style="363" customWidth="1"/>
    <col min="6" max="6" width="15.625" style="363" customWidth="1"/>
    <col min="7" max="16384" width="9" style="363"/>
  </cols>
  <sheetData>
    <row r="2" spans="1:6" x14ac:dyDescent="0.4">
      <c r="A2" s="899" t="s">
        <v>300</v>
      </c>
      <c r="B2" s="899"/>
      <c r="C2" s="899"/>
      <c r="D2" s="899"/>
      <c r="E2" s="899"/>
      <c r="F2" s="899"/>
    </row>
    <row r="3" spans="1:6" x14ac:dyDescent="0.4">
      <c r="A3" s="363" t="s">
        <v>269</v>
      </c>
      <c r="C3" s="363" t="s">
        <v>293</v>
      </c>
    </row>
    <row r="4" spans="1:6" x14ac:dyDescent="0.4">
      <c r="A4" s="363" t="s">
        <v>270</v>
      </c>
      <c r="C4" s="418" t="str">
        <f>'กรอกข้อมูล รร.'!B4</f>
        <v>ปรับปรุงซ่อมแซมรางระบายน้ำ คสล.ฝาเหล็ก</v>
      </c>
    </row>
    <row r="5" spans="1:6" ht="3.75" customHeight="1" x14ac:dyDescent="0.4"/>
    <row r="6" spans="1:6" x14ac:dyDescent="0.4">
      <c r="A6" s="363" t="s">
        <v>271</v>
      </c>
      <c r="C6" s="363" t="str">
        <f>'กรอกข้อมูล รร.'!B6</f>
        <v>โรงเรียนร่องเคาะวิทยา</v>
      </c>
    </row>
    <row r="7" spans="1:6" x14ac:dyDescent="0.4">
      <c r="A7" s="363" t="s">
        <v>272</v>
      </c>
    </row>
    <row r="8" spans="1:6" x14ac:dyDescent="0.4">
      <c r="A8" s="363" t="s">
        <v>273</v>
      </c>
      <c r="C8" s="362" t="s">
        <v>26</v>
      </c>
      <c r="D8" s="363" t="str">
        <f>'กรอกข้อมูล รร.1'!B10</f>
        <v>ลำปาง เขต  3</v>
      </c>
    </row>
    <row r="9" spans="1:6" x14ac:dyDescent="0.4">
      <c r="A9" s="363" t="s">
        <v>295</v>
      </c>
      <c r="C9" s="364">
        <f>IF(ปร.4ข!L38&gt;1,1,IF(ปร.4ข!L54&gt;ปร.4ข!L38,2,0))</f>
        <v>1</v>
      </c>
      <c r="D9" s="363" t="s">
        <v>296</v>
      </c>
    </row>
    <row r="10" spans="1:6" x14ac:dyDescent="0.4">
      <c r="A10" s="363" t="s">
        <v>297</v>
      </c>
      <c r="C10" s="906">
        <f>'กรอกข้อมูล รร.'!B3</f>
        <v>44805</v>
      </c>
      <c r="D10" s="906"/>
    </row>
    <row r="11" spans="1:6" x14ac:dyDescent="0.4">
      <c r="F11" s="364" t="s">
        <v>71</v>
      </c>
    </row>
    <row r="12" spans="1:6" x14ac:dyDescent="0.4">
      <c r="A12" s="900" t="s">
        <v>2</v>
      </c>
      <c r="B12" s="900" t="s">
        <v>3</v>
      </c>
      <c r="C12" s="903" t="s">
        <v>68</v>
      </c>
      <c r="D12" s="900" t="s">
        <v>274</v>
      </c>
      <c r="E12" s="900" t="s">
        <v>70</v>
      </c>
      <c r="F12" s="900" t="s">
        <v>9</v>
      </c>
    </row>
    <row r="13" spans="1:6" x14ac:dyDescent="0.4">
      <c r="A13" s="901"/>
      <c r="B13" s="901"/>
      <c r="C13" s="904"/>
      <c r="D13" s="901"/>
      <c r="E13" s="901"/>
      <c r="F13" s="901"/>
    </row>
    <row r="14" spans="1:6" x14ac:dyDescent="0.4">
      <c r="A14" s="902"/>
      <c r="B14" s="902"/>
      <c r="C14" s="905"/>
      <c r="D14" s="417" t="s">
        <v>290</v>
      </c>
      <c r="E14" s="902"/>
      <c r="F14" s="902"/>
    </row>
    <row r="15" spans="1:6" x14ac:dyDescent="0.4">
      <c r="A15" s="366"/>
      <c r="B15" s="365" t="str">
        <f>ปร.4ข!C2</f>
        <v>รายการครุภัณฑ์จัดซื้อหรือสั่งซื้อ</v>
      </c>
      <c r="C15" s="367"/>
      <c r="D15" s="416">
        <f>กรอกรายการครุภัณฑ์!C2/100</f>
        <v>7.0000000000000007E-2</v>
      </c>
      <c r="E15" s="369">
        <f>C15*D15</f>
        <v>0</v>
      </c>
      <c r="F15" s="370"/>
    </row>
    <row r="16" spans="1:6" x14ac:dyDescent="0.4">
      <c r="A16" s="366"/>
      <c r="B16" s="365"/>
      <c r="C16" s="367"/>
      <c r="D16" s="368"/>
      <c r="E16" s="369"/>
      <c r="F16" s="371"/>
    </row>
    <row r="17" spans="1:10" x14ac:dyDescent="0.4">
      <c r="A17" s="366"/>
      <c r="B17" s="365"/>
      <c r="C17" s="367"/>
      <c r="D17" s="368"/>
      <c r="E17" s="369"/>
      <c r="F17" s="370"/>
    </row>
    <row r="18" spans="1:10" x14ac:dyDescent="0.4">
      <c r="A18" s="372"/>
      <c r="B18" s="373"/>
      <c r="C18" s="367"/>
      <c r="D18" s="374"/>
      <c r="E18" s="369"/>
      <c r="F18" s="370"/>
      <c r="J18" s="375">
        <v>7.0000000000000007E-2</v>
      </c>
    </row>
    <row r="19" spans="1:10" x14ac:dyDescent="0.4">
      <c r="A19" s="372"/>
      <c r="B19" s="376"/>
      <c r="C19" s="367"/>
      <c r="D19" s="377"/>
      <c r="E19" s="369"/>
      <c r="F19" s="370"/>
    </row>
    <row r="20" spans="1:10" x14ac:dyDescent="0.4">
      <c r="A20" s="372"/>
      <c r="B20" s="376"/>
      <c r="C20" s="369"/>
      <c r="D20" s="378"/>
      <c r="E20" s="369"/>
      <c r="F20" s="370"/>
    </row>
    <row r="21" spans="1:10" x14ac:dyDescent="0.4">
      <c r="A21" s="372"/>
      <c r="B21" s="379"/>
      <c r="C21" s="369"/>
      <c r="D21" s="378"/>
      <c r="E21" s="369"/>
      <c r="F21" s="370"/>
    </row>
    <row r="22" spans="1:10" ht="19.5" thickBot="1" x14ac:dyDescent="0.45">
      <c r="A22" s="380"/>
      <c r="B22" s="380"/>
      <c r="C22" s="429"/>
      <c r="D22" s="429"/>
      <c r="E22" s="429"/>
      <c r="F22" s="380"/>
    </row>
    <row r="23" spans="1:10" ht="19.5" thickBot="1" x14ac:dyDescent="0.45">
      <c r="C23" s="908" t="s">
        <v>319</v>
      </c>
      <c r="D23" s="909"/>
      <c r="E23" s="431">
        <f>C15+E15</f>
        <v>0</v>
      </c>
      <c r="F23" s="430"/>
    </row>
    <row r="24" spans="1:10" ht="19.5" thickBot="1" x14ac:dyDescent="0.45">
      <c r="C24" s="908" t="s">
        <v>318</v>
      </c>
      <c r="D24" s="909"/>
      <c r="E24" s="432">
        <f>ROUNDDOWN(E23,-กรอกรายการครุภัณฑ์!C4)</f>
        <v>0</v>
      </c>
    </row>
    <row r="25" spans="1:10" x14ac:dyDescent="0.4">
      <c r="C25" s="363" t="s">
        <v>285</v>
      </c>
      <c r="E25" s="363" t="str">
        <f>'กรอกข้อมูล รร.'!A12</f>
        <v>ประธานกรรมการกำหนดราคากลาง</v>
      </c>
    </row>
    <row r="26" spans="1:10" s="419" customFormat="1" x14ac:dyDescent="0.4">
      <c r="C26" s="907" t="str">
        <f>'กรอกข้อมูล รร.'!C29</f>
        <v>(นายชาติชาย  สมศักดิ์)</v>
      </c>
      <c r="D26" s="907"/>
      <c r="E26" s="363" t="s">
        <v>286</v>
      </c>
    </row>
    <row r="27" spans="1:10" s="419" customFormat="1" x14ac:dyDescent="0.4">
      <c r="C27" s="363" t="s">
        <v>285</v>
      </c>
      <c r="E27" s="419" t="str">
        <f>'กรอกข้อมูล รร.'!A14</f>
        <v>กรรมการกำหนดราคากลาง</v>
      </c>
    </row>
    <row r="28" spans="1:10" s="419" customFormat="1" x14ac:dyDescent="0.4">
      <c r="C28" s="898" t="str">
        <f>'กรอกข้อมูล รร.'!C30</f>
        <v>()</v>
      </c>
      <c r="D28" s="898"/>
    </row>
    <row r="29" spans="1:10" s="419" customFormat="1" x14ac:dyDescent="0.4">
      <c r="C29" s="363" t="s">
        <v>285</v>
      </c>
      <c r="E29" s="419" t="str">
        <f>E27</f>
        <v>กรรมการกำหนดราคากลาง</v>
      </c>
    </row>
    <row r="30" spans="1:10" s="419" customFormat="1" x14ac:dyDescent="0.4">
      <c r="C30" s="898" t="s">
        <v>344</v>
      </c>
      <c r="D30" s="898"/>
    </row>
    <row r="31" spans="1:10" s="419" customFormat="1" x14ac:dyDescent="0.4">
      <c r="C31" s="363" t="s">
        <v>285</v>
      </c>
      <c r="E31" s="419" t="str">
        <f>E29</f>
        <v>กรรมการกำหนดราคากลาง</v>
      </c>
    </row>
    <row r="32" spans="1:10" x14ac:dyDescent="0.4">
      <c r="C32" s="898" t="s">
        <v>344</v>
      </c>
      <c r="D32" s="898"/>
      <c r="E32" s="419"/>
    </row>
    <row r="33" spans="1:6" ht="22.5" customHeight="1" x14ac:dyDescent="0.4">
      <c r="C33" s="363" t="s">
        <v>285</v>
      </c>
      <c r="D33" s="419"/>
      <c r="E33" s="419" t="str">
        <f>'กรอกข้อมูล รร.'!A16</f>
        <v>กรรมการและเลขานุการกำหนดราคากลาง</v>
      </c>
      <c r="F33" s="419"/>
    </row>
    <row r="34" spans="1:6" ht="22.5" customHeight="1" x14ac:dyDescent="0.4">
      <c r="C34" s="898" t="str">
        <f>'กรอกข้อมูล รร.'!C31</f>
        <v>()</v>
      </c>
      <c r="D34" s="898"/>
      <c r="E34" s="419"/>
    </row>
    <row r="35" spans="1:6" ht="22.5" customHeight="1" x14ac:dyDescent="0.4"/>
    <row r="36" spans="1:6" x14ac:dyDescent="0.4">
      <c r="A36" s="362" t="s">
        <v>275</v>
      </c>
      <c r="B36" s="363" t="s">
        <v>276</v>
      </c>
    </row>
    <row r="37" spans="1:6" x14ac:dyDescent="0.4">
      <c r="B37" s="363" t="s">
        <v>277</v>
      </c>
    </row>
  </sheetData>
  <mergeCells count="15">
    <mergeCell ref="C30:D30"/>
    <mergeCell ref="C32:D32"/>
    <mergeCell ref="C34:D34"/>
    <mergeCell ref="C28:D28"/>
    <mergeCell ref="A2:F2"/>
    <mergeCell ref="A12:A14"/>
    <mergeCell ref="B12:B14"/>
    <mergeCell ref="C12:C14"/>
    <mergeCell ref="E12:E14"/>
    <mergeCell ref="F12:F14"/>
    <mergeCell ref="C10:D10"/>
    <mergeCell ref="C26:D26"/>
    <mergeCell ref="D12:D13"/>
    <mergeCell ref="C23:D23"/>
    <mergeCell ref="C24:D2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1"/>
  <sheetViews>
    <sheetView topLeftCell="A266" workbookViewId="0">
      <selection activeCell="F49" sqref="F49"/>
    </sheetView>
  </sheetViews>
  <sheetFormatPr defaultColWidth="9" defaultRowHeight="24" x14ac:dyDescent="0.55000000000000004"/>
  <cols>
    <col min="1" max="1" width="6.375" style="4" customWidth="1"/>
    <col min="2" max="4" width="6.375" style="1" customWidth="1"/>
    <col min="5" max="5" width="22.125" style="1" customWidth="1"/>
    <col min="6" max="7" width="9" style="1"/>
    <col min="8" max="8" width="10.75" style="1" customWidth="1"/>
    <col min="9" max="9" width="10.375" style="1" customWidth="1"/>
    <col min="10" max="10" width="11.125" style="1" customWidth="1"/>
    <col min="11" max="11" width="10.875" style="1" customWidth="1"/>
    <col min="12" max="12" width="13.125" style="1" customWidth="1"/>
    <col min="13" max="16" width="9" style="1"/>
    <col min="17" max="17" width="32.125" style="1" customWidth="1"/>
    <col min="18" max="16384" width="9" style="1"/>
  </cols>
  <sheetData>
    <row r="1" spans="1:17" ht="27.75" x14ac:dyDescent="0.65">
      <c r="A1" s="1"/>
      <c r="C1" s="660" t="s">
        <v>23</v>
      </c>
      <c r="D1" s="660"/>
      <c r="E1" s="660"/>
      <c r="F1" s="660"/>
      <c r="G1" s="660"/>
      <c r="H1" s="660"/>
      <c r="I1" s="660"/>
      <c r="J1" s="660"/>
      <c r="K1" s="660"/>
      <c r="L1" s="660" t="s">
        <v>25</v>
      </c>
      <c r="M1" s="660"/>
    </row>
    <row r="2" spans="1:17" x14ac:dyDescent="0.55000000000000004">
      <c r="A2" s="639" t="str">
        <f>'กรอกข้อมูล รร.1'!B4</f>
        <v>ซ่อมแซมสำนักงาน สพป.ลำปาง เขต 3</v>
      </c>
      <c r="B2" s="639"/>
      <c r="C2" s="639"/>
      <c r="D2" s="640" t="str">
        <f>'กรอกข้อมูล รร.1'!B5</f>
        <v>อาคารอาคารสำนักงาน สพป.ลำปาง เขต 3</v>
      </c>
      <c r="E2" s="640"/>
      <c r="F2" s="640"/>
      <c r="G2" s="640"/>
      <c r="H2" s="640"/>
      <c r="I2" s="1" t="s">
        <v>26</v>
      </c>
      <c r="J2" s="277" t="str">
        <f>'กรอกข้อมูล รร.1'!B10</f>
        <v>ลำปาง เขต  3</v>
      </c>
      <c r="M2" s="1" t="s">
        <v>34</v>
      </c>
    </row>
    <row r="3" spans="1:17" x14ac:dyDescent="0.55000000000000004">
      <c r="A3" s="277" t="s">
        <v>0</v>
      </c>
      <c r="D3" s="640" t="str">
        <f>'กรอกข้อมูล รร.1'!B6</f>
        <v>สพป.ลำปาง เขต 3</v>
      </c>
      <c r="E3" s="640"/>
      <c r="F3" s="640"/>
      <c r="G3" s="640"/>
      <c r="H3" s="640"/>
      <c r="I3" s="1" t="s">
        <v>27</v>
      </c>
      <c r="K3" s="641">
        <f>'กรอกข้อมูล รร.1'!B3</f>
        <v>44327</v>
      </c>
      <c r="L3" s="641"/>
    </row>
    <row r="4" spans="1:17" x14ac:dyDescent="0.55000000000000004">
      <c r="A4" s="283" t="s">
        <v>1</v>
      </c>
      <c r="B4" s="2"/>
      <c r="C4" s="2"/>
      <c r="D4" s="640" t="str">
        <f>'กรอกข้อมูล รร.1'!B12</f>
        <v>นายอำพร จานเก่า</v>
      </c>
      <c r="E4" s="640"/>
      <c r="F4" s="640"/>
      <c r="G4" s="640"/>
      <c r="H4" s="640"/>
      <c r="I4" s="2"/>
      <c r="J4" s="2"/>
      <c r="K4" s="2"/>
      <c r="L4" s="2"/>
      <c r="M4" s="2"/>
    </row>
    <row r="5" spans="1:17" ht="9.75" customHeight="1" thickBot="1" x14ac:dyDescent="0.6">
      <c r="A5" s="27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7" s="3" customFormat="1" ht="41.25" customHeight="1" x14ac:dyDescent="0.55000000000000004">
      <c r="A6" s="642" t="s">
        <v>2</v>
      </c>
      <c r="B6" s="644" t="s">
        <v>3</v>
      </c>
      <c r="C6" s="645"/>
      <c r="D6" s="645"/>
      <c r="E6" s="646"/>
      <c r="F6" s="650" t="s">
        <v>4</v>
      </c>
      <c r="G6" s="650" t="s">
        <v>5</v>
      </c>
      <c r="H6" s="650" t="s">
        <v>6</v>
      </c>
      <c r="I6" s="650"/>
      <c r="J6" s="650" t="s">
        <v>7</v>
      </c>
      <c r="K6" s="650"/>
      <c r="L6" s="650" t="s">
        <v>24</v>
      </c>
      <c r="M6" s="661" t="s">
        <v>9</v>
      </c>
    </row>
    <row r="7" spans="1:17" s="3" customFormat="1" ht="43.5" customHeight="1" x14ac:dyDescent="0.55000000000000004">
      <c r="A7" s="643"/>
      <c r="B7" s="647"/>
      <c r="C7" s="648"/>
      <c r="D7" s="648"/>
      <c r="E7" s="649"/>
      <c r="F7" s="663"/>
      <c r="G7" s="663"/>
      <c r="H7" s="282" t="s">
        <v>10</v>
      </c>
      <c r="I7" s="282" t="s">
        <v>11</v>
      </c>
      <c r="J7" s="282" t="s">
        <v>10</v>
      </c>
      <c r="K7" s="282" t="s">
        <v>11</v>
      </c>
      <c r="L7" s="663"/>
      <c r="M7" s="662"/>
      <c r="Q7" s="3" t="str">
        <f>'กรอกข้อมูล รร.1'!C33</f>
        <v>ช่าง ระดับ 4สพป.ลำปาง เขต 3</v>
      </c>
    </row>
    <row r="8" spans="1:17" s="5" customFormat="1" ht="20.25" customHeight="1" x14ac:dyDescent="0.5">
      <c r="A8" s="7">
        <f>IF('กรอกรายการ วัสดุ'!A8&gt;0,'กรอกรายการ วัสดุ'!A8,IF('กรอกรายการ วัสดุ'!A8=0," "))</f>
        <v>1</v>
      </c>
      <c r="B8" s="638" t="str">
        <f>IF('กรอกรายการ วัสดุ'!B8&gt;0,'กรอกรายการ วัสดุ'!B8,IF('กรอกรายการ วัสดุ'!B8=0,"-"))</f>
        <v>ปรับปรุง ซ่อมแซมรางระบายน้ำ คสล.ฝาเหล็ก 110 เมตร</v>
      </c>
      <c r="C8" s="638"/>
      <c r="D8" s="638"/>
      <c r="E8" s="638"/>
      <c r="F8" s="12" t="str">
        <f>IF('กรอกรายการ วัสดุ'!C8&gt;0,'กรอกรายการ วัสดุ'!C8,IF('กรอกรายการ วัสดุ'!C8=0,"-"))</f>
        <v>-</v>
      </c>
      <c r="G8" s="12" t="str">
        <f>IF('กรอกรายการ วัสดุ'!D8&gt;0,'กรอกรายการ วัสดุ'!D8,IF('กรอกรายการ วัสดุ'!D8=0,"-"))</f>
        <v>-</v>
      </c>
      <c r="H8" s="45" t="str">
        <f>IF('กรอกรายการ วัสดุ'!E8&gt;0,'กรอกรายการ วัสดุ'!E8,IF('กรอกรายการ วัสดุ'!E8=0,"-"))</f>
        <v>-</v>
      </c>
      <c r="I8" s="45" t="str">
        <f>IF('กรอกรายการ วัสดุ'!F8&gt;0,'กรอกรายการ วัสดุ'!F8,IF('กรอกรายการ วัสดุ'!F8=0,"-"))</f>
        <v>-</v>
      </c>
      <c r="J8" s="45" t="str">
        <f>IF('กรอกรายการ วัสดุ'!G8&gt;0,'กรอกรายการ วัสดุ'!G8,IF('กรอกรายการ วัสดุ'!G8=0,"-"))</f>
        <v>-</v>
      </c>
      <c r="K8" s="45" t="str">
        <f>IF('กรอกรายการ วัสดุ'!H8&gt;0,'กรอกรายการ วัสดุ'!H8,IF('กรอกรายการ วัสดุ'!H8=0,"-"))</f>
        <v>-</v>
      </c>
      <c r="L8" s="45" t="str">
        <f>IF('กรอกรายการ วัสดุ'!I8&gt;0,'กรอกรายการ วัสดุ'!I8,IF('กรอกรายการ วัสดุ'!I8=0,"-"))</f>
        <v>-</v>
      </c>
      <c r="M8" s="8"/>
    </row>
    <row r="9" spans="1:17" s="5" customFormat="1" ht="20.25" customHeight="1" x14ac:dyDescent="0.5">
      <c r="A9" s="9" t="str">
        <f>IF('กรอกรายการ วัสดุ'!A9&gt;0,'กรอกรายการ วัสดุ'!A9,IF('กรอกรายการ วัสดุ'!A9=0," "))</f>
        <v xml:space="preserve"> </v>
      </c>
      <c r="B9" s="637" t="str">
        <f>IF('กรอกรายการ วัสดุ'!B9&gt;0,'กรอกรายการ วัสดุ'!B9,IF('กรอกรายการ วัสดุ'!B9=0,"-"))</f>
        <v>งานดินขุด</v>
      </c>
      <c r="C9" s="637"/>
      <c r="D9" s="637"/>
      <c r="E9" s="637"/>
      <c r="F9" s="12">
        <f>IF('กรอกรายการ วัสดุ'!C9&gt;0,'กรอกรายการ วัสดุ'!C9,IF('กรอกรายการ วัสดุ'!C9=0,"-"))</f>
        <v>21</v>
      </c>
      <c r="G9" s="12" t="str">
        <f>IF('กรอกรายการ วัสดุ'!D9&gt;0,'กรอกรายการ วัสดุ'!D9,IF('กรอกรายการ วัสดุ'!D9=0,"-"))</f>
        <v>ลบ.ม.</v>
      </c>
      <c r="H9" s="45" t="str">
        <f>IF('กรอกรายการ วัสดุ'!E9&gt;0,'กรอกรายการ วัสดุ'!E9,IF('กรอกรายการ วัสดุ'!E9=0,"-"))</f>
        <v>-</v>
      </c>
      <c r="I9" s="45" t="str">
        <f>IF('กรอกรายการ วัสดุ'!F9&gt;0,'กรอกรายการ วัสดุ'!F9,IF('กรอกรายการ วัสดุ'!F9=0,"-"))</f>
        <v>-</v>
      </c>
      <c r="J9" s="45">
        <f>IF('กรอกรายการ วัสดุ'!G9&gt;0,'กรอกรายการ วัสดุ'!G9,IF('กรอกรายการ วัสดุ'!G9=0,"-"))</f>
        <v>120</v>
      </c>
      <c r="K9" s="45">
        <f>IF('กรอกรายการ วัสดุ'!H9&gt;0,'กรอกรายการ วัสดุ'!H9,IF('กรอกรายการ วัสดุ'!H9=0,"-"))</f>
        <v>2520</v>
      </c>
      <c r="L9" s="45">
        <f>IF('กรอกรายการ วัสดุ'!I9&gt;0,'กรอกรายการ วัสดุ'!I9,IF('กรอกรายการ วัสดุ'!I9=0,"-"))</f>
        <v>2520</v>
      </c>
      <c r="M9" s="10"/>
    </row>
    <row r="10" spans="1:17" s="5" customFormat="1" ht="19.5" customHeight="1" x14ac:dyDescent="0.5">
      <c r="A10" s="9" t="str">
        <f>IF('กรอกรายการ วัสดุ'!A10&gt;0,'กรอกรายการ วัสดุ'!A10,IF('กรอกรายการ วัสดุ'!A10=0," "))</f>
        <v xml:space="preserve"> </v>
      </c>
      <c r="B10" s="637" t="str">
        <f>IF('กรอกรายการ วัสดุ'!B10&gt;0,'กรอกรายการ วัสดุ'!B10,IF('กรอกรายการ วัสดุ'!B10=0,"-"))</f>
        <v>ทรายหยาบ</v>
      </c>
      <c r="C10" s="637"/>
      <c r="D10" s="637"/>
      <c r="E10" s="637"/>
      <c r="F10" s="12">
        <f>IF('กรอกรายการ วัสดุ'!C10&gt;0,'กรอกรายการ วัสดุ'!C10,IF('กรอกรายการ วัสดุ'!C10=0,"-"))</f>
        <v>4.5</v>
      </c>
      <c r="G10" s="12" t="str">
        <f>IF('กรอกรายการ วัสดุ'!D10&gt;0,'กรอกรายการ วัสดุ'!D10,IF('กรอกรายการ วัสดุ'!D10=0,"-"))</f>
        <v>ลบ.ม.</v>
      </c>
      <c r="H10" s="45">
        <f>IF('กรอกรายการ วัสดุ'!E10&gt;0,'กรอกรายการ วัสดุ'!E10,IF('กรอกรายการ วัสดุ'!E10=0,"-"))</f>
        <v>350</v>
      </c>
      <c r="I10" s="45">
        <f>IF('กรอกรายการ วัสดุ'!F10&gt;0,'กรอกรายการ วัสดุ'!F10,IF('กรอกรายการ วัสดุ'!F10=0,"-"))</f>
        <v>1575</v>
      </c>
      <c r="J10" s="45" t="str">
        <f>IF('กรอกรายการ วัสดุ'!G10&gt;0,'กรอกรายการ วัสดุ'!G10,IF('กรอกรายการ วัสดุ'!G10=0,"-"))</f>
        <v>-</v>
      </c>
      <c r="K10" s="45" t="str">
        <f>IF('กรอกรายการ วัสดุ'!H10&gt;0,'กรอกรายการ วัสดุ'!H10,IF('กรอกรายการ วัสดุ'!H10=0,"-"))</f>
        <v>-</v>
      </c>
      <c r="L10" s="45">
        <f>IF('กรอกรายการ วัสดุ'!I10&gt;0,'กรอกรายการ วัสดุ'!I10,IF('กรอกรายการ วัสดุ'!I10=0,"-"))</f>
        <v>1575</v>
      </c>
      <c r="M10" s="10"/>
    </row>
    <row r="11" spans="1:17" s="5" customFormat="1" ht="19.5" customHeight="1" x14ac:dyDescent="0.5">
      <c r="A11" s="9" t="str">
        <f>IF('กรอกรายการ วัสดุ'!A11&gt;0,'กรอกรายการ วัสดุ'!A11,IF('กรอกรายการ วัสดุ'!A11=0," "))</f>
        <v xml:space="preserve"> </v>
      </c>
      <c r="B11" s="637" t="str">
        <f>IF('กรอกรายการ วัสดุ'!B11&gt;0,'กรอกรายการ วัสดุ'!B11,IF('กรอกรายการ วัสดุ'!B11=0,"-"))</f>
        <v>คอนกรีตผสมเสร็จ 210กก./ตร.ซม./180 กก./ตร.ซม.</v>
      </c>
      <c r="C11" s="637"/>
      <c r="D11" s="637"/>
      <c r="E11" s="637"/>
      <c r="F11" s="12">
        <f>IF('กรอกรายการ วัสดุ'!C11&gt;0,'กรอกรายการ วัสดุ'!C11,IF('กรอกรายการ วัสดุ'!C11=0,"-"))</f>
        <v>16.5</v>
      </c>
      <c r="G11" s="12" t="str">
        <f>IF('กรอกรายการ วัสดุ'!D11&gt;0,'กรอกรายการ วัสดุ'!D11,IF('กรอกรายการ วัสดุ'!D11=0,"-"))</f>
        <v>ลบ.ม.</v>
      </c>
      <c r="H11" s="45">
        <f>IF('กรอกรายการ วัสดุ'!E11&gt;0,'กรอกรายการ วัสดุ'!E11,IF('กรอกรายการ วัสดุ'!E11=0,"-"))</f>
        <v>2350</v>
      </c>
      <c r="I11" s="45">
        <f>IF('กรอกรายการ วัสดุ'!F11&gt;0,'กรอกรายการ วัสดุ'!F11,IF('กรอกรายการ วัสดุ'!F11=0,"-"))</f>
        <v>38775</v>
      </c>
      <c r="J11" s="45">
        <f>IF('กรอกรายการ วัสดุ'!G11&gt;0,'กรอกรายการ วัสดุ'!G11,IF('กรอกรายการ วัสดุ'!G11=0,"-"))</f>
        <v>350</v>
      </c>
      <c r="K11" s="45">
        <f>IF('กรอกรายการ วัสดุ'!H11&gt;0,'กรอกรายการ วัสดุ'!H11,IF('กรอกรายการ วัสดุ'!H11=0,"-"))</f>
        <v>5775</v>
      </c>
      <c r="L11" s="45">
        <f>IF('กรอกรายการ วัสดุ'!I11&gt;0,'กรอกรายการ วัสดุ'!I11,IF('กรอกรายการ วัสดุ'!I11=0,"-"))</f>
        <v>44550</v>
      </c>
      <c r="M11" s="10"/>
    </row>
    <row r="12" spans="1:17" s="5" customFormat="1" ht="19.5" customHeight="1" x14ac:dyDescent="0.5">
      <c r="A12" s="9" t="str">
        <f>IF('กรอกรายการ วัสดุ'!A12&gt;0,'กรอกรายการ วัสดุ'!A12,IF('กรอกรายการ วัสดุ'!A12=0," "))</f>
        <v xml:space="preserve"> </v>
      </c>
      <c r="B12" s="637" t="str">
        <f>IF('กรอกรายการ วัสดุ'!B12&gt;0,'กรอกรายการ วัสดุ'!B12,IF('กรอกรายการ วัสดุ'!B12=0,"-"))</f>
        <v xml:space="preserve">ไม้แบบทั่วไป คิดใช้ 80% </v>
      </c>
      <c r="C12" s="637"/>
      <c r="D12" s="637"/>
      <c r="E12" s="637"/>
      <c r="F12" s="12">
        <f>IF('กรอกรายการ วัสดุ'!C12&gt;0,'กรอกรายการ วัสดุ'!C12,IF('กรอกรายการ วัสดุ'!C12=0,"-"))</f>
        <v>85.61</v>
      </c>
      <c r="G12" s="12" t="str">
        <f>IF('กรอกรายการ วัสดุ'!D12&gt;0,'กรอกรายการ วัสดุ'!D12,IF('กรอกรายการ วัสดุ'!D12=0,"-"))</f>
        <v>ลบ.ฟ.</v>
      </c>
      <c r="H12" s="45">
        <f>IF('กรอกรายการ วัสดุ'!E12&gt;0,'กรอกรายการ วัสดุ'!E12,IF('กรอกรายการ วัสดุ'!E12=0,"-"))</f>
        <v>400</v>
      </c>
      <c r="I12" s="45">
        <f>IF('กรอกรายการ วัสดุ'!F12&gt;0,'กรอกรายการ วัสดุ'!F12,IF('กรอกรายการ วัสดุ'!F12=0,"-"))</f>
        <v>34244</v>
      </c>
      <c r="J12" s="45" t="str">
        <f>IF('กรอกรายการ วัสดุ'!G12&gt;0,'กรอกรายการ วัสดุ'!G12,IF('กรอกรายการ วัสดุ'!G12=0,"-"))</f>
        <v>-</v>
      </c>
      <c r="K12" s="45" t="str">
        <f>IF('กรอกรายการ วัสดุ'!H12&gt;0,'กรอกรายการ วัสดุ'!H12,IF('กรอกรายการ วัสดุ'!H12=0,"-"))</f>
        <v>-</v>
      </c>
      <c r="L12" s="45">
        <f>IF('กรอกรายการ วัสดุ'!I12&gt;0,'กรอกรายการ วัสดุ'!I12,IF('กรอกรายการ วัสดุ'!I12=0,"-"))</f>
        <v>34244</v>
      </c>
      <c r="M12" s="10"/>
    </row>
    <row r="13" spans="1:17" s="5" customFormat="1" ht="19.5" customHeight="1" x14ac:dyDescent="0.5">
      <c r="A13" s="9" t="str">
        <f>IF('กรอกรายการ วัสดุ'!A13&gt;0,'กรอกรายการ วัสดุ'!A13,IF('กรอกรายการ วัสดุ'!A13=0," "))</f>
        <v xml:space="preserve"> </v>
      </c>
      <c r="B13" s="637" t="str">
        <f>IF('กรอกรายการ วัสดุ'!B13&gt;0,'กรอกรายการ วัสดุ'!B13,IF('กรอกรายการ วัสดุ'!B13=0,"-"))</f>
        <v xml:space="preserve">ไม้คร่าว คิดใช้ 30% </v>
      </c>
      <c r="C13" s="637"/>
      <c r="D13" s="637"/>
      <c r="E13" s="637"/>
      <c r="F13" s="12">
        <f>IF('กรอกรายการ วัสดุ'!C13&gt;0,'กรอกรายการ วัสดุ'!C13,IF('กรอกรายการ วัสดุ'!C13=0,"-"))</f>
        <v>77.680000000000007</v>
      </c>
      <c r="G13" s="12" t="str">
        <f>IF('กรอกรายการ วัสดุ'!D13&gt;0,'กรอกรายการ วัสดุ'!D13,IF('กรอกรายการ วัสดุ'!D13=0,"-"))</f>
        <v>ลบ.ฟ.</v>
      </c>
      <c r="H13" s="45">
        <f>IF('กรอกรายการ วัสดุ'!E13&gt;0,'กรอกรายการ วัสดุ'!E13,IF('กรอกรายการ วัสดุ'!E13=0,"-"))</f>
        <v>400</v>
      </c>
      <c r="I13" s="45">
        <f>IF('กรอกรายการ วัสดุ'!F13&gt;0,'กรอกรายการ วัสดุ'!F13,IF('กรอกรายการ วัสดุ'!F13=0,"-"))</f>
        <v>31072.000000000004</v>
      </c>
      <c r="J13" s="45" t="str">
        <f>IF('กรอกรายการ วัสดุ'!G13&gt;0,'กรอกรายการ วัสดุ'!G13,IF('กรอกรายการ วัสดุ'!G13=0,"-"))</f>
        <v>-</v>
      </c>
      <c r="K13" s="45" t="str">
        <f>IF('กรอกรายการ วัสดุ'!H13&gt;0,'กรอกรายการ วัสดุ'!H13,IF('กรอกรายการ วัสดุ'!H13=0,"-"))</f>
        <v>-</v>
      </c>
      <c r="L13" s="45">
        <f>IF('กรอกรายการ วัสดุ'!I13&gt;0,'กรอกรายการ วัสดุ'!I13,IF('กรอกรายการ วัสดุ'!I13=0,"-"))</f>
        <v>31072.000000000004</v>
      </c>
      <c r="M13" s="10"/>
    </row>
    <row r="14" spans="1:17" s="5" customFormat="1" ht="19.5" customHeight="1" x14ac:dyDescent="0.5">
      <c r="A14" s="9" t="str">
        <f>IF('กรอกรายการ วัสดุ'!A14&gt;0,'กรอกรายการ วัสดุ'!A14,IF('กรอกรายการ วัสดุ'!A14=0," "))</f>
        <v xml:space="preserve"> </v>
      </c>
      <c r="B14" s="637" t="str">
        <f>IF('กรอกรายการ วัสดุ'!B14&gt;0,'กรอกรายการ วัสดุ'!B14,IF('กรอกรายการ วัสดุ'!B14=0,"-"))</f>
        <v>ค่าแรงไม้แบบทั่วไป</v>
      </c>
      <c r="C14" s="637"/>
      <c r="D14" s="637"/>
      <c r="E14" s="637"/>
      <c r="F14" s="12">
        <f>IF('กรอกรายการ วัสดุ'!C14&gt;0,'กรอกรายการ วัสดุ'!C14,IF('กรอกรายการ วัสดุ'!C14=0,"-"))</f>
        <v>155.15</v>
      </c>
      <c r="G14" s="12" t="str">
        <f>IF('กรอกรายการ วัสดุ'!D14&gt;0,'กรอกรายการ วัสดุ'!D14,IF('กรอกรายการ วัสดุ'!D14=0,"-"))</f>
        <v>ตร.ม.</v>
      </c>
      <c r="H14" s="45" t="str">
        <f>IF('กรอกรายการ วัสดุ'!E14&gt;0,'กรอกรายการ วัสดุ'!E14,IF('กรอกรายการ วัสดุ'!E14=0,"-"))</f>
        <v>-</v>
      </c>
      <c r="I14" s="45" t="str">
        <f>IF('กรอกรายการ วัสดุ'!F14&gt;0,'กรอกรายการ วัสดุ'!F14,IF('กรอกรายการ วัสดุ'!F14=0,"-"))</f>
        <v>-</v>
      </c>
      <c r="J14" s="45">
        <f>IF('กรอกรายการ วัสดุ'!G14&gt;0,'กรอกรายการ วัสดุ'!G14,IF('กรอกรายการ วัสดุ'!G14=0,"-"))</f>
        <v>150</v>
      </c>
      <c r="K14" s="45">
        <f>IF('กรอกรายการ วัสดุ'!H14&gt;0,'กรอกรายการ วัสดุ'!H14,IF('กรอกรายการ วัสดุ'!H14=0,"-"))</f>
        <v>23272.5</v>
      </c>
      <c r="L14" s="45">
        <f>IF('กรอกรายการ วัสดุ'!I14&gt;0,'กรอกรายการ วัสดุ'!I14,IF('กรอกรายการ วัสดุ'!I14=0,"-"))</f>
        <v>23272.5</v>
      </c>
      <c r="M14" s="10"/>
    </row>
    <row r="15" spans="1:17" s="5" customFormat="1" ht="19.5" customHeight="1" x14ac:dyDescent="0.5">
      <c r="A15" s="9" t="str">
        <f>IF('กรอกรายการ วัสดุ'!A15&gt;0,'กรอกรายการ วัสดุ'!A15,IF('กรอกรายการ วัสดุ'!A15=0," "))</f>
        <v xml:space="preserve"> </v>
      </c>
      <c r="B15" s="637" t="str">
        <f>IF('กรอกรายการ วัสดุ'!B15&gt;0,'กรอกรายการ วัสดุ'!B15,IF('กรอกรายการ วัสดุ'!B15=0,"-"))</f>
        <v>เหล็กเส้นกลม SR.24 ขนาด RB 6 มม.(2.22กก./เส้น)</v>
      </c>
      <c r="C15" s="637"/>
      <c r="D15" s="637"/>
      <c r="E15" s="637"/>
      <c r="F15" s="12">
        <f>IF('กรอกรายการ วัสดุ'!C15&gt;0,'กรอกรายการ วัสดุ'!C15,IF('กรอกรายการ วัสดุ'!C15=0,"-"))</f>
        <v>80</v>
      </c>
      <c r="G15" s="12" t="str">
        <f>IF('กรอกรายการ วัสดุ'!D15&gt;0,'กรอกรายการ วัสดุ'!D15,IF('กรอกรายการ วัสดุ'!D15=0,"-"))</f>
        <v>เส้น</v>
      </c>
      <c r="H15" s="45">
        <f>IF('กรอกรายการ วัสดุ'!E15&gt;0,'กรอกรายการ วัสดุ'!E15,IF('กรอกรายการ วัสดุ'!E15=0,"-"))</f>
        <v>155</v>
      </c>
      <c r="I15" s="45">
        <f>IF('กรอกรายการ วัสดุ'!F15&gt;0,'กรอกรายการ วัสดุ'!F15,IF('กรอกรายการ วัสดุ'!F15=0,"-"))</f>
        <v>12400</v>
      </c>
      <c r="J15" s="45">
        <f>IF('กรอกรายการ วัสดุ'!G15&gt;0,'กรอกรายการ วัสดุ'!G15,IF('กรอกรายการ วัสดุ'!G15=0,"-"))</f>
        <v>20</v>
      </c>
      <c r="K15" s="45">
        <f>IF('กรอกรายการ วัสดุ'!H15&gt;0,'กรอกรายการ วัสดุ'!H15,IF('กรอกรายการ วัสดุ'!H15=0,"-"))</f>
        <v>1600</v>
      </c>
      <c r="L15" s="45">
        <f>IF('กรอกรายการ วัสดุ'!I15&gt;0,'กรอกรายการ วัสดุ'!I15,IF('กรอกรายการ วัสดุ'!I15=0,"-"))</f>
        <v>14000</v>
      </c>
      <c r="M15" s="10"/>
    </row>
    <row r="16" spans="1:17" s="5" customFormat="1" ht="19.5" customHeight="1" x14ac:dyDescent="0.5">
      <c r="A16" s="9" t="str">
        <f>IF('กรอกรายการ วัสดุ'!A16&gt;0,'กรอกรายการ วัสดุ'!A16,IF('กรอกรายการ วัสดุ'!A16=0," "))</f>
        <v xml:space="preserve"> </v>
      </c>
      <c r="B16" s="637" t="str">
        <f>IF('กรอกรายการ วัสดุ'!B16&gt;0,'กรอกรายการ วัสดุ'!B16,IF('กรอกรายการ วัสดุ'!B16=0,"-"))</f>
        <v>เหล็กเส้น SR.24 ขนาด DB 9 มม.(8.88กก./เส้น)</v>
      </c>
      <c r="C16" s="637"/>
      <c r="D16" s="637"/>
      <c r="E16" s="637"/>
      <c r="F16" s="12">
        <f>IF('กรอกรายการ วัสดุ'!C16&gt;0,'กรอกรายการ วัสดุ'!C16,IF('กรอกรายการ วัสดุ'!C16=0,"-"))</f>
        <v>107</v>
      </c>
      <c r="G16" s="12" t="str">
        <f>IF('กรอกรายการ วัสดุ'!D16&gt;0,'กรอกรายการ วัสดุ'!D16,IF('กรอกรายการ วัสดุ'!D16=0,"-"))</f>
        <v>เส้น</v>
      </c>
      <c r="H16" s="45">
        <f>IF('กรอกรายการ วัสดุ'!E16&gt;0,'กรอกรายการ วัสดุ'!E16,IF('กรอกรายการ วัสดุ'!E16=0,"-"))</f>
        <v>225</v>
      </c>
      <c r="I16" s="45">
        <f>IF('กรอกรายการ วัสดุ'!F16&gt;0,'กรอกรายการ วัสดุ'!F16,IF('กรอกรายการ วัสดุ'!F16=0,"-"))</f>
        <v>24075</v>
      </c>
      <c r="J16" s="45">
        <f>IF('กรอกรายการ วัสดุ'!G16&gt;0,'กรอกรายการ วัสดุ'!G16,IF('กรอกรายการ วัสดุ'!G16=0,"-"))</f>
        <v>30</v>
      </c>
      <c r="K16" s="45">
        <f>IF('กรอกรายการ วัสดุ'!H16&gt;0,'กรอกรายการ วัสดุ'!H16,IF('กรอกรายการ วัสดุ'!H16=0,"-"))</f>
        <v>3210</v>
      </c>
      <c r="L16" s="45">
        <f>IF('กรอกรายการ วัสดุ'!I16&gt;0,'กรอกรายการ วัสดุ'!I16,IF('กรอกรายการ วัสดุ'!I16=0,"-"))</f>
        <v>27285</v>
      </c>
      <c r="M16" s="10"/>
    </row>
    <row r="17" spans="1:13" s="5" customFormat="1" ht="19.5" customHeight="1" x14ac:dyDescent="0.5">
      <c r="A17" s="9" t="str">
        <f>IF('กรอกรายการ วัสดุ'!A17&gt;0,'กรอกรายการ วัสดุ'!A17,IF('กรอกรายการ วัสดุ'!A17=0," "))</f>
        <v xml:space="preserve"> </v>
      </c>
      <c r="B17" s="637" t="str">
        <f>IF('กรอกรายการ วัสดุ'!B17&gt;0,'กรอกรายการ วัสดุ'!B17,IF('กรอกรายการ วัสดุ'!B17=0,"-"))</f>
        <v>ลวดผูกเหล็ก  30 กก./ตัน</v>
      </c>
      <c r="C17" s="637"/>
      <c r="D17" s="637"/>
      <c r="E17" s="637"/>
      <c r="F17" s="12">
        <f>IF('กรอกรายการ วัสดุ'!C17&gt;0,'กรอกรายการ วัสดุ'!C17,IF('กรอกรายการ วัสดุ'!C17=0,"-"))</f>
        <v>17</v>
      </c>
      <c r="G17" s="12" t="str">
        <f>IF('กรอกรายการ วัสดุ'!D17&gt;0,'กรอกรายการ วัสดุ'!D17,IF('กรอกรายการ วัสดุ'!D17=0,"-"))</f>
        <v>กก.</v>
      </c>
      <c r="H17" s="45">
        <f>IF('กรอกรายการ วัสดุ'!E17&gt;0,'กรอกรายการ วัสดุ'!E17,IF('กรอกรายการ วัสดุ'!E17=0,"-"))</f>
        <v>60</v>
      </c>
      <c r="I17" s="45">
        <f>IF('กรอกรายการ วัสดุ'!F17&gt;0,'กรอกรายการ วัสดุ'!F17,IF('กรอกรายการ วัสดุ'!F17=0,"-"))</f>
        <v>1020</v>
      </c>
      <c r="J17" s="45" t="str">
        <f>IF('กรอกรายการ วัสดุ'!G17&gt;0,'กรอกรายการ วัสดุ'!G17,IF('กรอกรายการ วัสดุ'!G17=0,"-"))</f>
        <v>-</v>
      </c>
      <c r="K17" s="45" t="str">
        <f>IF('กรอกรายการ วัสดุ'!H17&gt;0,'กรอกรายการ วัสดุ'!H17,IF('กรอกรายการ วัสดุ'!H17=0,"-"))</f>
        <v>-</v>
      </c>
      <c r="L17" s="45">
        <f>IF('กรอกรายการ วัสดุ'!I17&gt;0,'กรอกรายการ วัสดุ'!I17,IF('กรอกรายการ วัสดุ'!I17=0,"-"))</f>
        <v>1020</v>
      </c>
      <c r="M17" s="10"/>
    </row>
    <row r="18" spans="1:13" s="5" customFormat="1" ht="19.5" customHeight="1" thickBot="1" x14ac:dyDescent="0.55000000000000004">
      <c r="A18" s="17" t="str">
        <f>IF('กรอกรายการ วัสดุ'!A18&gt;0,'กรอกรายการ วัสดุ'!A18,IF('กรอกรายการ วัสดุ'!A18=0," "))</f>
        <v xml:space="preserve"> </v>
      </c>
      <c r="B18" s="652" t="str">
        <f>IF('กรอกรายการ วัสดุ'!B18&gt;0,'กรอกรายการ วัสดุ'!B18,IF('กรอกรายการ วัสดุ'!B18=0,"-"))</f>
        <v xml:space="preserve">เหล็กฉากฝาท่อ  ขนาด 2"x 2" x 4 มม. </v>
      </c>
      <c r="C18" s="653"/>
      <c r="D18" s="653"/>
      <c r="E18" s="654"/>
      <c r="F18" s="12">
        <f>IF('กรอกรายการ วัสดุ'!C18&gt;0,'กรอกรายการ วัสดุ'!C18,IF('กรอกรายการ วัสดุ'!C18=0,"-"))</f>
        <v>37</v>
      </c>
      <c r="G18" s="12" t="str">
        <f>IF('กรอกรายการ วัสดุ'!D18&gt;0,'กรอกรายการ วัสดุ'!D18,IF('กรอกรายการ วัสดุ'!D18=0,"-"))</f>
        <v>ท่อน</v>
      </c>
      <c r="H18" s="45">
        <f>IF('กรอกรายการ วัสดุ'!E18&gt;0,'กรอกรายการ วัสดุ'!E18,IF('กรอกรายการ วัสดุ'!E18=0,"-"))</f>
        <v>605</v>
      </c>
      <c r="I18" s="45">
        <f>IF('กรอกรายการ วัสดุ'!F18&gt;0,'กรอกรายการ วัสดุ'!F18,IF('กรอกรายการ วัสดุ'!F18=0,"-"))</f>
        <v>22385</v>
      </c>
      <c r="J18" s="45">
        <f>IF('กรอกรายการ วัสดุ'!G18&gt;0,'กรอกรายการ วัสดุ'!G18,IF('กรอกรายการ วัสดุ'!G18=0,"-"))</f>
        <v>57</v>
      </c>
      <c r="K18" s="45">
        <f>IF('กรอกรายการ วัสดุ'!H18&gt;0,'กรอกรายการ วัสดุ'!H18,IF('กรอกรายการ วัสดุ'!H18=0,"-"))</f>
        <v>2109</v>
      </c>
      <c r="L18" s="45">
        <f>IF('กรอกรายการ วัสดุ'!I18&gt;0,'กรอกรายการ วัสดุ'!I18,IF('กรอกรายการ วัสดุ'!I18=0,"-"))</f>
        <v>24494</v>
      </c>
      <c r="M18" s="11"/>
    </row>
    <row r="19" spans="1:13" s="5" customFormat="1" ht="19.5" customHeight="1" thickBot="1" x14ac:dyDescent="0.55000000000000004">
      <c r="A19" s="657" t="s">
        <v>41</v>
      </c>
      <c r="B19" s="658"/>
      <c r="C19" s="658"/>
      <c r="D19" s="658"/>
      <c r="E19" s="658"/>
      <c r="F19" s="658"/>
      <c r="G19" s="658"/>
      <c r="H19" s="659"/>
      <c r="I19" s="46">
        <f>SUM(I8:I18)</f>
        <v>165546</v>
      </c>
      <c r="J19" s="20"/>
      <c r="K19" s="46">
        <f>SUM(K8:K18)</f>
        <v>38486.5</v>
      </c>
      <c r="L19" s="46">
        <f>SUM(L8:L18)</f>
        <v>204032.5</v>
      </c>
      <c r="M19" s="14"/>
    </row>
    <row r="20" spans="1:13" s="6" customFormat="1" ht="22.5" customHeight="1" x14ac:dyDescent="0.5">
      <c r="A20" s="13"/>
      <c r="B20" s="13"/>
      <c r="C20" s="13"/>
      <c r="D20" s="13"/>
      <c r="E20" s="13"/>
      <c r="F20" s="13"/>
      <c r="G20" s="13"/>
      <c r="H20" s="13"/>
    </row>
    <row r="21" spans="1:13" s="2" customFormat="1" x14ac:dyDescent="0.55000000000000004">
      <c r="A21" s="279"/>
      <c r="C21" s="118"/>
      <c r="D21" s="118" t="s">
        <v>28</v>
      </c>
      <c r="E21" s="118" t="s">
        <v>29</v>
      </c>
      <c r="F21" s="2" t="s">
        <v>30</v>
      </c>
      <c r="H21" s="119" t="s">
        <v>28</v>
      </c>
      <c r="I21" s="118" t="s">
        <v>33</v>
      </c>
    </row>
    <row r="22" spans="1:13" s="2" customFormat="1" x14ac:dyDescent="0.55000000000000004">
      <c r="A22" s="279"/>
      <c r="B22" s="118"/>
      <c r="C22" s="118"/>
      <c r="D22" s="119"/>
      <c r="E22" s="279" t="str">
        <f>'กรอกข้อมูล รร.1'!C28</f>
        <v>(นายอำพร จานเก่า)</v>
      </c>
      <c r="H22" s="119"/>
      <c r="I22" s="655" t="str">
        <f>'กรอกข้อมูล รร.1'!C29</f>
        <v>(นางสาวจริยา ขัดแก้ว)</v>
      </c>
      <c r="J22" s="655"/>
    </row>
    <row r="23" spans="1:13" s="2" customFormat="1" x14ac:dyDescent="0.55000000000000004">
      <c r="A23" s="279"/>
      <c r="C23" s="118"/>
      <c r="D23" s="655" t="str">
        <f>'กรอกข้อมูล รร.1'!B13</f>
        <v>ช่าง ระดับ 4</v>
      </c>
      <c r="E23" s="655"/>
      <c r="F23" s="655"/>
      <c r="H23" s="655" t="str">
        <f>'กรอกข้อมูล รร.1'!B15</f>
        <v>ผู้อำนวยการกลุ่มอำนวยการ</v>
      </c>
      <c r="I23" s="655"/>
      <c r="J23" s="655"/>
      <c r="K23" s="655"/>
    </row>
    <row r="24" spans="1:13" s="2" customFormat="1" ht="9" customHeight="1" x14ac:dyDescent="0.55000000000000004">
      <c r="A24" s="279"/>
      <c r="C24" s="118"/>
      <c r="D24" s="279"/>
      <c r="E24" s="279"/>
      <c r="F24" s="279"/>
      <c r="H24" s="279"/>
      <c r="I24" s="279"/>
      <c r="J24" s="279"/>
      <c r="K24" s="279"/>
    </row>
    <row r="25" spans="1:13" s="2" customFormat="1" ht="27.75" x14ac:dyDescent="0.65">
      <c r="C25" s="636" t="s">
        <v>23</v>
      </c>
      <c r="D25" s="636"/>
      <c r="E25" s="636"/>
      <c r="F25" s="636"/>
      <c r="G25" s="636"/>
      <c r="H25" s="636"/>
      <c r="I25" s="636"/>
      <c r="J25" s="636"/>
      <c r="K25" s="636"/>
      <c r="L25" s="636" t="s">
        <v>25</v>
      </c>
      <c r="M25" s="636"/>
    </row>
    <row r="26" spans="1:13" s="2" customFormat="1" x14ac:dyDescent="0.55000000000000004">
      <c r="A26" s="639" t="str">
        <f>A2</f>
        <v>ซ่อมแซมสำนักงาน สพป.ลำปาง เขต 3</v>
      </c>
      <c r="B26" s="639"/>
      <c r="C26" s="639"/>
      <c r="D26" s="667" t="str">
        <f>D2</f>
        <v>อาคารอาคารสำนักงาน สพป.ลำปาง เขต 3</v>
      </c>
      <c r="E26" s="667"/>
      <c r="F26" s="667"/>
      <c r="G26" s="667"/>
      <c r="H26" s="667"/>
      <c r="I26" s="2" t="s">
        <v>26</v>
      </c>
      <c r="J26" s="283" t="str">
        <f>J2</f>
        <v>ลำปาง เขต  3</v>
      </c>
      <c r="M26" s="2" t="s">
        <v>35</v>
      </c>
    </row>
    <row r="27" spans="1:13" ht="24.75" thickBot="1" x14ac:dyDescent="0.6">
      <c r="A27" s="277" t="s">
        <v>0</v>
      </c>
      <c r="D27" s="640" t="str">
        <f>D3</f>
        <v>สพป.ลำปาง เขต 3</v>
      </c>
      <c r="E27" s="640"/>
      <c r="F27" s="640"/>
      <c r="G27" s="640"/>
      <c r="H27" s="640"/>
      <c r="K27" s="641"/>
      <c r="L27" s="641"/>
    </row>
    <row r="28" spans="1:13" ht="9.75" hidden="1" customHeight="1" x14ac:dyDescent="0.55000000000000004">
      <c r="A28" s="27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s="3" customFormat="1" ht="41.25" customHeight="1" x14ac:dyDescent="0.55000000000000004">
      <c r="A29" s="642" t="s">
        <v>2</v>
      </c>
      <c r="B29" s="644" t="s">
        <v>3</v>
      </c>
      <c r="C29" s="645"/>
      <c r="D29" s="645"/>
      <c r="E29" s="646"/>
      <c r="F29" s="650" t="s">
        <v>4</v>
      </c>
      <c r="G29" s="650" t="s">
        <v>5</v>
      </c>
      <c r="H29" s="650" t="s">
        <v>6</v>
      </c>
      <c r="I29" s="650"/>
      <c r="J29" s="650" t="s">
        <v>7</v>
      </c>
      <c r="K29" s="650"/>
      <c r="L29" s="650" t="s">
        <v>24</v>
      </c>
      <c r="M29" s="661" t="s">
        <v>9</v>
      </c>
    </row>
    <row r="30" spans="1:13" s="3" customFormat="1" ht="43.5" customHeight="1" x14ac:dyDescent="0.55000000000000004">
      <c r="A30" s="643"/>
      <c r="B30" s="647"/>
      <c r="C30" s="648"/>
      <c r="D30" s="648"/>
      <c r="E30" s="649"/>
      <c r="F30" s="651"/>
      <c r="G30" s="651"/>
      <c r="H30" s="278" t="s">
        <v>10</v>
      </c>
      <c r="I30" s="278" t="s">
        <v>11</v>
      </c>
      <c r="J30" s="278" t="s">
        <v>10</v>
      </c>
      <c r="K30" s="278" t="s">
        <v>11</v>
      </c>
      <c r="L30" s="651"/>
      <c r="M30" s="662"/>
    </row>
    <row r="31" spans="1:13" s="3" customFormat="1" ht="24.75" customHeight="1" x14ac:dyDescent="0.55000000000000004">
      <c r="A31" s="669" t="s">
        <v>42</v>
      </c>
      <c r="B31" s="670"/>
      <c r="C31" s="670"/>
      <c r="D31" s="670"/>
      <c r="E31" s="670"/>
      <c r="F31" s="670"/>
      <c r="G31" s="670"/>
      <c r="H31" s="671"/>
      <c r="I31" s="276">
        <f>I19</f>
        <v>165546</v>
      </c>
      <c r="J31" s="16"/>
      <c r="K31" s="47">
        <f>K19</f>
        <v>38486.5</v>
      </c>
      <c r="L31" s="47">
        <f>L19</f>
        <v>204032.5</v>
      </c>
      <c r="M31" s="281"/>
    </row>
    <row r="32" spans="1:13" s="5" customFormat="1" ht="19.5" customHeight="1" x14ac:dyDescent="0.5">
      <c r="A32" s="7" t="str">
        <f>IF('กรอกรายการ วัสดุ'!A19&gt;0,'กรอกรายการ วัสดุ'!A19,IF('กรอกรายการ วัสดุ'!A19=0," "))</f>
        <v xml:space="preserve"> </v>
      </c>
      <c r="B32" s="675" t="str">
        <f>IF('กรอกรายการ วัสดุ'!B19&gt;0,'กรอกรายการ วัสดุ'!B19,IF('กรอกรายการ วัสดุ'!B19=0,"-"))</f>
        <v>เหล็กฝาท่อ ขนาด 1.00x0.30 หนา 3 มม.</v>
      </c>
      <c r="C32" s="676"/>
      <c r="D32" s="676"/>
      <c r="E32" s="677"/>
      <c r="F32" s="12">
        <f>IF('กรอกรายการ วัสดุ'!C19&gt;0,'กรอกรายการ วัสดุ'!C19,IF('กรอกรายการ วัสดุ'!C19=0,"-"))</f>
        <v>110</v>
      </c>
      <c r="G32" s="12" t="str">
        <f>IF('กรอกรายการ วัสดุ'!D19&gt;0,'กรอกรายการ วัสดุ'!D19,IF('กรอกรายการ วัสดุ'!D19=0,"-"))</f>
        <v>เมตร</v>
      </c>
      <c r="H32" s="45">
        <f>IF('กรอกรายการ วัสดุ'!E19&gt;0,'กรอกรายการ วัสดุ'!E19,IF('กรอกรายการ วัสดุ'!E19=0,"-"))</f>
        <v>620</v>
      </c>
      <c r="I32" s="45">
        <f>IF('กรอกรายการ วัสดุ'!F19&gt;0,'กรอกรายการ วัสดุ'!F19,IF('กรอกรายการ วัสดุ'!F19=0,"-"))</f>
        <v>68200</v>
      </c>
      <c r="J32" s="45">
        <f>IF('กรอกรายการ วัสดุ'!G19&gt;0,'กรอกรายการ วัสดุ'!G19,IF('กรอกรายการ วัสดุ'!G19=0,"-"))</f>
        <v>50</v>
      </c>
      <c r="K32" s="45">
        <f>IF('กรอกรายการ วัสดุ'!H19&gt;0,'กรอกรายการ วัสดุ'!H19,IF('กรอกรายการ วัสดุ'!H19=0,"-"))</f>
        <v>5500</v>
      </c>
      <c r="L32" s="45">
        <f>IF('กรอกรายการ วัสดุ'!I19&gt;0,'กรอกรายการ วัสดุ'!I19,IF('กรอกรายการ วัสดุ'!I19=0,"-"))</f>
        <v>73700</v>
      </c>
      <c r="M32" s="8"/>
    </row>
    <row r="33" spans="1:13" s="5" customFormat="1" ht="19.5" customHeight="1" x14ac:dyDescent="0.5">
      <c r="A33" s="9" t="str">
        <f>IF('กรอกรายการ วัสดุ'!A20&gt;0,'กรอกรายการ วัสดุ'!A20,IF('กรอกรายการ วัสดุ'!A20=0," "))</f>
        <v xml:space="preserve"> </v>
      </c>
      <c r="B33" s="664" t="str">
        <f>IF('กรอกรายการ วัสดุ'!B20&gt;0,'กรอกรายการ วัสดุ'!B20,IF('กรอกรายการ วัสดุ'!B20=0,"-"))</f>
        <v>ตะปู ขนาดต่างๆ</v>
      </c>
      <c r="C33" s="665"/>
      <c r="D33" s="665"/>
      <c r="E33" s="666"/>
      <c r="F33" s="12">
        <f>IF('กรอกรายการ วัสดุ'!C20&gt;0,'กรอกรายการ วัสดุ'!C20,IF('กรอกรายการ วัสดุ'!C20=0,"-"))</f>
        <v>40</v>
      </c>
      <c r="G33" s="12" t="str">
        <f>IF('กรอกรายการ วัสดุ'!D20&gt;0,'กรอกรายการ วัสดุ'!D20,IF('กรอกรายการ วัสดุ'!D20=0,"-"))</f>
        <v>กก.</v>
      </c>
      <c r="H33" s="45">
        <f>IF('กรอกรายการ วัสดุ'!E20&gt;0,'กรอกรายการ วัสดุ'!E20,IF('กรอกรายการ วัสดุ'!E20=0,"-"))</f>
        <v>62</v>
      </c>
      <c r="I33" s="45">
        <f>IF('กรอกรายการ วัสดุ'!F20&gt;0,'กรอกรายการ วัสดุ'!F20,IF('กรอกรายการ วัสดุ'!F20=0,"-"))</f>
        <v>2480</v>
      </c>
      <c r="J33" s="45" t="str">
        <f>IF('กรอกรายการ วัสดุ'!G20&gt;0,'กรอกรายการ วัสดุ'!G20,IF('กรอกรายการ วัสดุ'!G20=0,"-"))</f>
        <v>-</v>
      </c>
      <c r="K33" s="45" t="str">
        <f>IF('กรอกรายการ วัสดุ'!H20&gt;0,'กรอกรายการ วัสดุ'!H20,IF('กรอกรายการ วัสดุ'!H20=0,"-"))</f>
        <v>-</v>
      </c>
      <c r="L33" s="45">
        <f>IF('กรอกรายการ วัสดุ'!I20&gt;0,'กรอกรายการ วัสดุ'!I20,IF('กรอกรายการ วัสดุ'!I20=0,"-"))</f>
        <v>2480</v>
      </c>
      <c r="M33" s="10"/>
    </row>
    <row r="34" spans="1:13" s="5" customFormat="1" ht="19.5" customHeight="1" x14ac:dyDescent="0.5">
      <c r="A34" s="9" t="str">
        <f>IF('กรอกรายการ วัสดุ'!A21&gt;0,'กรอกรายการ วัสดุ'!A21,IF('กรอกรายการ วัสดุ'!A21=0," "))</f>
        <v xml:space="preserve"> </v>
      </c>
      <c r="B34" s="664" t="str">
        <f>IF('กรอกรายการ วัสดุ'!B21&gt;0,'กรอกรายการ วัสดุ'!B21,IF('กรอกรายการ วัสดุ'!B21=0,"-"))</f>
        <v>-</v>
      </c>
      <c r="C34" s="665"/>
      <c r="D34" s="665"/>
      <c r="E34" s="666"/>
      <c r="F34" s="12" t="str">
        <f>IF('กรอกรายการ วัสดุ'!C21&gt;0,'กรอกรายการ วัสดุ'!C21,IF('กรอกรายการ วัสดุ'!C21=0,"-"))</f>
        <v>-</v>
      </c>
      <c r="G34" s="12" t="str">
        <f>IF('กรอกรายการ วัสดุ'!D21&gt;0,'กรอกรายการ วัสดุ'!D21,IF('กรอกรายการ วัสดุ'!D21=0,"-"))</f>
        <v>-</v>
      </c>
      <c r="H34" s="45" t="str">
        <f>IF('กรอกรายการ วัสดุ'!E21&gt;0,'กรอกรายการ วัสดุ'!E21,IF('กรอกรายการ วัสดุ'!E21=0,"-"))</f>
        <v>-</v>
      </c>
      <c r="I34" s="45" t="str">
        <f>IF('กรอกรายการ วัสดุ'!F21&gt;0,'กรอกรายการ วัสดุ'!F21,IF('กรอกรายการ วัสดุ'!F21=0,"-"))</f>
        <v>-</v>
      </c>
      <c r="J34" s="45" t="str">
        <f>IF('กรอกรายการ วัสดุ'!G21&gt;0,'กรอกรายการ วัสดุ'!G21,IF('กรอกรายการ วัสดุ'!G21=0,"-"))</f>
        <v>-</v>
      </c>
      <c r="K34" s="45" t="str">
        <f>IF('กรอกรายการ วัสดุ'!H21&gt;0,'กรอกรายการ วัสดุ'!H21,IF('กรอกรายการ วัสดุ'!H21=0,"-"))</f>
        <v>-</v>
      </c>
      <c r="L34" s="45" t="str">
        <f>IF('กรอกรายการ วัสดุ'!I21&gt;0,'กรอกรายการ วัสดุ'!I21,IF('กรอกรายการ วัสดุ'!I21=0,"-"))</f>
        <v>-</v>
      </c>
      <c r="M34" s="10"/>
    </row>
    <row r="35" spans="1:13" s="5" customFormat="1" ht="19.5" customHeight="1" x14ac:dyDescent="0.5">
      <c r="A35" s="9" t="str">
        <f>IF('กรอกรายการ วัสดุ'!A22&gt;0,'กรอกรายการ วัสดุ'!A22,IF('กรอกรายการ วัสดุ'!A22=0," "))</f>
        <v xml:space="preserve"> </v>
      </c>
      <c r="B35" s="664" t="str">
        <f>IF('กรอกรายการ วัสดุ'!B22&gt;0,'กรอกรายการ วัสดุ'!B22,IF('กรอกรายการ วัสดุ'!B22=0,"-"))</f>
        <v>-</v>
      </c>
      <c r="C35" s="665"/>
      <c r="D35" s="665"/>
      <c r="E35" s="666"/>
      <c r="F35" s="12" t="str">
        <f>IF('กรอกรายการ วัสดุ'!C22&gt;0,'กรอกรายการ วัสดุ'!C22,IF('กรอกรายการ วัสดุ'!C22=0,"-"))</f>
        <v>-</v>
      </c>
      <c r="G35" s="12" t="str">
        <f>IF('กรอกรายการ วัสดุ'!D22&gt;0,'กรอกรายการ วัสดุ'!D22,IF('กรอกรายการ วัสดุ'!D22=0,"-"))</f>
        <v>-</v>
      </c>
      <c r="H35" s="45" t="str">
        <f>IF('กรอกรายการ วัสดุ'!E22&gt;0,'กรอกรายการ วัสดุ'!E22,IF('กรอกรายการ วัสดุ'!E22=0,"-"))</f>
        <v>-</v>
      </c>
      <c r="I35" s="45" t="str">
        <f>IF('กรอกรายการ วัสดุ'!F22&gt;0,'กรอกรายการ วัสดุ'!F22,IF('กรอกรายการ วัสดุ'!F22=0,"-"))</f>
        <v>-</v>
      </c>
      <c r="J35" s="45" t="str">
        <f>IF('กรอกรายการ วัสดุ'!G22&gt;0,'กรอกรายการ วัสดุ'!G22,IF('กรอกรายการ วัสดุ'!G22=0,"-"))</f>
        <v>-</v>
      </c>
      <c r="K35" s="45" t="str">
        <f>IF('กรอกรายการ วัสดุ'!H22&gt;0,'กรอกรายการ วัสดุ'!H22,IF('กรอกรายการ วัสดุ'!H22=0,"-"))</f>
        <v>-</v>
      </c>
      <c r="L35" s="45" t="str">
        <f>IF('กรอกรายการ วัสดุ'!I22&gt;0,'กรอกรายการ วัสดุ'!I22,IF('กรอกรายการ วัสดุ'!I22=0,"-"))</f>
        <v>-</v>
      </c>
      <c r="M35" s="10"/>
    </row>
    <row r="36" spans="1:13" s="5" customFormat="1" ht="19.5" customHeight="1" x14ac:dyDescent="0.5">
      <c r="A36" s="9" t="str">
        <f>IF('กรอกรายการ วัสดุ'!A23&gt;0,'กรอกรายการ วัสดุ'!A23,IF('กรอกรายการ วัสดุ'!A23=0," "))</f>
        <v xml:space="preserve"> </v>
      </c>
      <c r="B36" s="664" t="str">
        <f>IF('กรอกรายการ วัสดุ'!B23&gt;0,'กรอกรายการ วัสดุ'!B23,IF('กรอกรายการ วัสดุ'!B23=0,"-"))</f>
        <v>-</v>
      </c>
      <c r="C36" s="665"/>
      <c r="D36" s="665"/>
      <c r="E36" s="666"/>
      <c r="F36" s="12" t="str">
        <f>IF('กรอกรายการ วัสดุ'!C23&gt;0,'กรอกรายการ วัสดุ'!C23,IF('กรอกรายการ วัสดุ'!C23=0,"-"))</f>
        <v>-</v>
      </c>
      <c r="G36" s="12" t="str">
        <f>IF('กรอกรายการ วัสดุ'!D23&gt;0,'กรอกรายการ วัสดุ'!D23,IF('กรอกรายการ วัสดุ'!D23=0,"-"))</f>
        <v>-</v>
      </c>
      <c r="H36" s="45" t="str">
        <f>IF('กรอกรายการ วัสดุ'!E23&gt;0,'กรอกรายการ วัสดุ'!E23,IF('กรอกรายการ วัสดุ'!E23=0,"-"))</f>
        <v>-</v>
      </c>
      <c r="I36" s="45" t="str">
        <f>IF('กรอกรายการ วัสดุ'!F23&gt;0,'กรอกรายการ วัสดุ'!F23,IF('กรอกรายการ วัสดุ'!F23=0,"-"))</f>
        <v>-</v>
      </c>
      <c r="J36" s="45" t="str">
        <f>IF('กรอกรายการ วัสดุ'!G23&gt;0,'กรอกรายการ วัสดุ'!G23,IF('กรอกรายการ วัสดุ'!G23=0,"-"))</f>
        <v>-</v>
      </c>
      <c r="K36" s="45" t="str">
        <f>IF('กรอกรายการ วัสดุ'!H23&gt;0,'กรอกรายการ วัสดุ'!H23,IF('กรอกรายการ วัสดุ'!H23=0,"-"))</f>
        <v>-</v>
      </c>
      <c r="L36" s="45" t="str">
        <f>IF('กรอกรายการ วัสดุ'!I23&gt;0,'กรอกรายการ วัสดุ'!I23,IF('กรอกรายการ วัสดุ'!I23=0,"-"))</f>
        <v>-</v>
      </c>
      <c r="M36" s="10"/>
    </row>
    <row r="37" spans="1:13" s="5" customFormat="1" ht="19.5" customHeight="1" x14ac:dyDescent="0.5">
      <c r="A37" s="9" t="str">
        <f>IF('กรอกรายการ วัสดุ'!A24&gt;0,'กรอกรายการ วัสดุ'!A24,IF('กรอกรายการ วัสดุ'!A24=0," "))</f>
        <v xml:space="preserve"> </v>
      </c>
      <c r="B37" s="664" t="str">
        <f>IF('กรอกรายการ วัสดุ'!B24&gt;0,'กรอกรายการ วัสดุ'!B24,IF('กรอกรายการ วัสดุ'!B24=0,"-"))</f>
        <v>-</v>
      </c>
      <c r="C37" s="665"/>
      <c r="D37" s="665"/>
      <c r="E37" s="666"/>
      <c r="F37" s="12" t="str">
        <f>IF('กรอกรายการ วัสดุ'!C24&gt;0,'กรอกรายการ วัสดุ'!C24,IF('กรอกรายการ วัสดุ'!C24=0,"-"))</f>
        <v>-</v>
      </c>
      <c r="G37" s="12" t="str">
        <f>IF('กรอกรายการ วัสดุ'!D24&gt;0,'กรอกรายการ วัสดุ'!D24,IF('กรอกรายการ วัสดุ'!D24=0,"-"))</f>
        <v>-</v>
      </c>
      <c r="H37" s="45" t="str">
        <f>IF('กรอกรายการ วัสดุ'!E24&gt;0,'กรอกรายการ วัสดุ'!E24,IF('กรอกรายการ วัสดุ'!E24=0,"-"))</f>
        <v>-</v>
      </c>
      <c r="I37" s="45" t="str">
        <f>IF('กรอกรายการ วัสดุ'!F24&gt;0,'กรอกรายการ วัสดุ'!F24,IF('กรอกรายการ วัสดุ'!F24=0,"-"))</f>
        <v>-</v>
      </c>
      <c r="J37" s="45" t="str">
        <f>IF('กรอกรายการ วัสดุ'!G24&gt;0,'กรอกรายการ วัสดุ'!G24,IF('กรอกรายการ วัสดุ'!G24=0,"-"))</f>
        <v>-</v>
      </c>
      <c r="K37" s="45" t="str">
        <f>IF('กรอกรายการ วัสดุ'!H24&gt;0,'กรอกรายการ วัสดุ'!H24,IF('กรอกรายการ วัสดุ'!H24=0,"-"))</f>
        <v>-</v>
      </c>
      <c r="L37" s="45" t="str">
        <f>IF('กรอกรายการ วัสดุ'!I24&gt;0,'กรอกรายการ วัสดุ'!I24,IF('กรอกรายการ วัสดุ'!I24=0,"-"))</f>
        <v>-</v>
      </c>
      <c r="M37" s="10"/>
    </row>
    <row r="38" spans="1:13" s="5" customFormat="1" ht="19.5" customHeight="1" x14ac:dyDescent="0.5">
      <c r="A38" s="9" t="str">
        <f>IF('กรอกรายการ วัสดุ'!A25&gt;0,'กรอกรายการ วัสดุ'!A25,IF('กรอกรายการ วัสดุ'!A25=0," "))</f>
        <v xml:space="preserve"> </v>
      </c>
      <c r="B38" s="664" t="str">
        <f>IF('กรอกรายการ วัสดุ'!B25&gt;0,'กรอกรายการ วัสดุ'!B25,IF('กรอกรายการ วัสดุ'!B25=0,"-"))</f>
        <v>-</v>
      </c>
      <c r="C38" s="665"/>
      <c r="D38" s="665"/>
      <c r="E38" s="666"/>
      <c r="F38" s="12" t="str">
        <f>IF('กรอกรายการ วัสดุ'!C25&gt;0,'กรอกรายการ วัสดุ'!C25,IF('กรอกรายการ วัสดุ'!C25=0,"-"))</f>
        <v>-</v>
      </c>
      <c r="G38" s="12" t="str">
        <f>IF('กรอกรายการ วัสดุ'!D25&gt;0,'กรอกรายการ วัสดุ'!D25,IF('กรอกรายการ วัสดุ'!D25=0,"-"))</f>
        <v>-</v>
      </c>
      <c r="H38" s="45" t="str">
        <f>IF('กรอกรายการ วัสดุ'!E25&gt;0,'กรอกรายการ วัสดุ'!E25,IF('กรอกรายการ วัสดุ'!E25=0,"-"))</f>
        <v>-</v>
      </c>
      <c r="I38" s="45" t="str">
        <f>IF('กรอกรายการ วัสดุ'!F25&gt;0,'กรอกรายการ วัสดุ'!F25,IF('กรอกรายการ วัสดุ'!F25=0,"-"))</f>
        <v>-</v>
      </c>
      <c r="J38" s="45" t="str">
        <f>IF('กรอกรายการ วัสดุ'!G25&gt;0,'กรอกรายการ วัสดุ'!G25,IF('กรอกรายการ วัสดุ'!G25=0,"-"))</f>
        <v>-</v>
      </c>
      <c r="K38" s="45" t="str">
        <f>IF('กรอกรายการ วัสดุ'!H25&gt;0,'กรอกรายการ วัสดุ'!H25,IF('กรอกรายการ วัสดุ'!H25=0,"-"))</f>
        <v>-</v>
      </c>
      <c r="L38" s="45" t="str">
        <f>IF('กรอกรายการ วัสดุ'!I25&gt;0,'กรอกรายการ วัสดุ'!I25,IF('กรอกรายการ วัสดุ'!I25=0,"-"))</f>
        <v>-</v>
      </c>
      <c r="M38" s="10"/>
    </row>
    <row r="39" spans="1:13" s="5" customFormat="1" ht="19.5" customHeight="1" x14ac:dyDescent="0.5">
      <c r="A39" s="9" t="str">
        <f>IF('กรอกรายการ วัสดุ'!A26&gt;0,'กรอกรายการ วัสดุ'!A26,IF('กรอกรายการ วัสดุ'!A26=0," "))</f>
        <v xml:space="preserve"> </v>
      </c>
      <c r="B39" s="664" t="str">
        <f>IF('กรอกรายการ วัสดุ'!B26&gt;0,'กรอกรายการ วัสดุ'!B26,IF('กรอกรายการ วัสดุ'!B26=0,"-"))</f>
        <v>-</v>
      </c>
      <c r="C39" s="665"/>
      <c r="D39" s="665"/>
      <c r="E39" s="666"/>
      <c r="F39" s="12" t="str">
        <f>IF('กรอกรายการ วัสดุ'!C26&gt;0,'กรอกรายการ วัสดุ'!C26,IF('กรอกรายการ วัสดุ'!C26=0,"-"))</f>
        <v>-</v>
      </c>
      <c r="G39" s="12" t="str">
        <f>IF('กรอกรายการ วัสดุ'!D26&gt;0,'กรอกรายการ วัสดุ'!D26,IF('กรอกรายการ วัสดุ'!D26=0,"-"))</f>
        <v>-</v>
      </c>
      <c r="H39" s="45" t="str">
        <f>IF('กรอกรายการ วัสดุ'!E26&gt;0,'กรอกรายการ วัสดุ'!E26,IF('กรอกรายการ วัสดุ'!E26=0,"-"))</f>
        <v>-</v>
      </c>
      <c r="I39" s="45" t="str">
        <f>IF('กรอกรายการ วัสดุ'!F26&gt;0,'กรอกรายการ วัสดุ'!F26,IF('กรอกรายการ วัสดุ'!F26=0,"-"))</f>
        <v>-</v>
      </c>
      <c r="J39" s="45" t="str">
        <f>IF('กรอกรายการ วัสดุ'!G26&gt;0,'กรอกรายการ วัสดุ'!G26,IF('กรอกรายการ วัสดุ'!G26=0,"-"))</f>
        <v>-</v>
      </c>
      <c r="K39" s="45" t="str">
        <f>IF('กรอกรายการ วัสดุ'!H26&gt;0,'กรอกรายการ วัสดุ'!H26,IF('กรอกรายการ วัสดุ'!H26=0,"-"))</f>
        <v>-</v>
      </c>
      <c r="L39" s="45" t="str">
        <f>IF('กรอกรายการ วัสดุ'!I26&gt;0,'กรอกรายการ วัสดุ'!I26,IF('กรอกรายการ วัสดุ'!I26=0,"-"))</f>
        <v>-</v>
      </c>
      <c r="M39" s="10"/>
    </row>
    <row r="40" spans="1:13" s="5" customFormat="1" ht="19.5" customHeight="1" x14ac:dyDescent="0.5">
      <c r="A40" s="9" t="str">
        <f>IF('กรอกรายการ วัสดุ'!A27&gt;0,'กรอกรายการ วัสดุ'!A27,IF('กรอกรายการ วัสดุ'!A27=0," "))</f>
        <v xml:space="preserve"> </v>
      </c>
      <c r="B40" s="664" t="str">
        <f>IF('กรอกรายการ วัสดุ'!B27&gt;0,'กรอกรายการ วัสดุ'!B27,IF('กรอกรายการ วัสดุ'!B27=0,"-"))</f>
        <v>-</v>
      </c>
      <c r="C40" s="665"/>
      <c r="D40" s="665"/>
      <c r="E40" s="666"/>
      <c r="F40" s="12" t="str">
        <f>IF('กรอกรายการ วัสดุ'!C27&gt;0,'กรอกรายการ วัสดุ'!C27,IF('กรอกรายการ วัสดุ'!C27=0,"-"))</f>
        <v>-</v>
      </c>
      <c r="G40" s="12" t="str">
        <f>IF('กรอกรายการ วัสดุ'!D27&gt;0,'กรอกรายการ วัสดุ'!D27,IF('กรอกรายการ วัสดุ'!D27=0,"-"))</f>
        <v>-</v>
      </c>
      <c r="H40" s="45" t="str">
        <f>IF('กรอกรายการ วัสดุ'!E27&gt;0,'กรอกรายการ วัสดุ'!E27,IF('กรอกรายการ วัสดุ'!E27=0,"-"))</f>
        <v>-</v>
      </c>
      <c r="I40" s="45" t="str">
        <f>IF('กรอกรายการ วัสดุ'!F27&gt;0,'กรอกรายการ วัสดุ'!F27,IF('กรอกรายการ วัสดุ'!F27=0,"-"))</f>
        <v>-</v>
      </c>
      <c r="J40" s="45" t="str">
        <f>IF('กรอกรายการ วัสดุ'!G27&gt;0,'กรอกรายการ วัสดุ'!G27,IF('กรอกรายการ วัสดุ'!G27=0,"-"))</f>
        <v>-</v>
      </c>
      <c r="K40" s="45" t="str">
        <f>IF('กรอกรายการ วัสดุ'!H27&gt;0,'กรอกรายการ วัสดุ'!H27,IF('กรอกรายการ วัสดุ'!H27=0,"-"))</f>
        <v>-</v>
      </c>
      <c r="L40" s="45" t="str">
        <f>IF('กรอกรายการ วัสดุ'!I27&gt;0,'กรอกรายการ วัสดุ'!I27,IF('กรอกรายการ วัสดุ'!I27=0,"-"))</f>
        <v>-</v>
      </c>
      <c r="M40" s="10"/>
    </row>
    <row r="41" spans="1:13" s="5" customFormat="1" ht="19.5" customHeight="1" x14ac:dyDescent="0.5">
      <c r="A41" s="9" t="str">
        <f>IF('กรอกรายการ วัสดุ'!A28&gt;0,'กรอกรายการ วัสดุ'!A28,IF('กรอกรายการ วัสดุ'!A28=0," "))</f>
        <v xml:space="preserve"> </v>
      </c>
      <c r="B41" s="664" t="str">
        <f>IF('กรอกรายการ วัสดุ'!B28&gt;0,'กรอกรายการ วัสดุ'!B28,IF('กรอกรายการ วัสดุ'!B28=0,"-"))</f>
        <v>-</v>
      </c>
      <c r="C41" s="665"/>
      <c r="D41" s="665"/>
      <c r="E41" s="666"/>
      <c r="F41" s="12" t="str">
        <f>IF('กรอกรายการ วัสดุ'!C28&gt;0,'กรอกรายการ วัสดุ'!C28,IF('กรอกรายการ วัสดุ'!C28=0,"-"))</f>
        <v>-</v>
      </c>
      <c r="G41" s="12" t="str">
        <f>IF('กรอกรายการ วัสดุ'!D28&gt;0,'กรอกรายการ วัสดุ'!D28,IF('กรอกรายการ วัสดุ'!D28=0,"-"))</f>
        <v>-</v>
      </c>
      <c r="H41" s="45" t="str">
        <f>IF('กรอกรายการ วัสดุ'!E28&gt;0,'กรอกรายการ วัสดุ'!E28,IF('กรอกรายการ วัสดุ'!E28=0,"-"))</f>
        <v>-</v>
      </c>
      <c r="I41" s="45" t="str">
        <f>IF('กรอกรายการ วัสดุ'!F28&gt;0,'กรอกรายการ วัสดุ'!F28,IF('กรอกรายการ วัสดุ'!F28=0,"-"))</f>
        <v>-</v>
      </c>
      <c r="J41" s="45" t="str">
        <f>IF('กรอกรายการ วัสดุ'!G28&gt;0,'กรอกรายการ วัสดุ'!G28,IF('กรอกรายการ วัสดุ'!G28=0,"-"))</f>
        <v>-</v>
      </c>
      <c r="K41" s="45" t="str">
        <f>IF('กรอกรายการ วัสดุ'!H28&gt;0,'กรอกรายการ วัสดุ'!H28,IF('กรอกรายการ วัสดุ'!H28=0,"-"))</f>
        <v>-</v>
      </c>
      <c r="L41" s="45" t="str">
        <f>IF('กรอกรายการ วัสดุ'!I28&gt;0,'กรอกรายการ วัสดุ'!I28,IF('กรอกรายการ วัสดุ'!I28=0,"-"))</f>
        <v>-</v>
      </c>
      <c r="M41" s="10"/>
    </row>
    <row r="42" spans="1:13" s="5" customFormat="1" ht="19.5" customHeight="1" thickBot="1" x14ac:dyDescent="0.55000000000000004">
      <c r="A42" s="117" t="str">
        <f>IF('กรอกรายการ วัสดุ'!A29&gt;0,'กรอกรายการ วัสดุ'!A29,IF('กรอกรายการ วัสดุ'!A29=0," "))</f>
        <v xml:space="preserve"> </v>
      </c>
      <c r="B42" s="672" t="str">
        <f>IF('กรอกรายการ วัสดุ'!B29&gt;0,'กรอกรายการ วัสดุ'!B29,IF('กรอกรายการ วัสดุ'!B29=0,"-"))</f>
        <v>-</v>
      </c>
      <c r="C42" s="673"/>
      <c r="D42" s="673"/>
      <c r="E42" s="674"/>
      <c r="F42" s="12" t="str">
        <f>IF('กรอกรายการ วัสดุ'!C29&gt;0,'กรอกรายการ วัสดุ'!C29,IF('กรอกรายการ วัสดุ'!C29=0,"-"))</f>
        <v>-</v>
      </c>
      <c r="G42" s="12" t="str">
        <f>IF('กรอกรายการ วัสดุ'!D29&gt;0,'กรอกรายการ วัสดุ'!D29,IF('กรอกรายการ วัสดุ'!D29=0,"-"))</f>
        <v>-</v>
      </c>
      <c r="H42" s="45" t="str">
        <f>IF('กรอกรายการ วัสดุ'!E29&gt;0,'กรอกรายการ วัสดุ'!E29,IF('กรอกรายการ วัสดุ'!E29=0,"-"))</f>
        <v>-</v>
      </c>
      <c r="I42" s="45" t="str">
        <f>IF('กรอกรายการ วัสดุ'!F29&gt;0,'กรอกรายการ วัสดุ'!F29,IF('กรอกรายการ วัสดุ'!F29=0,"-"))</f>
        <v>-</v>
      </c>
      <c r="J42" s="45" t="str">
        <f>IF('กรอกรายการ วัสดุ'!G29&gt;0,'กรอกรายการ วัสดุ'!G29,IF('กรอกรายการ วัสดุ'!G29=0,"-"))</f>
        <v>-</v>
      </c>
      <c r="K42" s="45" t="str">
        <f>IF('กรอกรายการ วัสดุ'!H29&gt;0,'กรอกรายการ วัสดุ'!H29,IF('กรอกรายการ วัสดุ'!H29=0,"-"))</f>
        <v>-</v>
      </c>
      <c r="L42" s="45" t="str">
        <f>IF('กรอกรายการ วัสดุ'!I29&gt;0,'กรอกรายการ วัสดุ'!I29,IF('กรอกรายการ วัสดุ'!I29=0,"-"))</f>
        <v>-</v>
      </c>
      <c r="M42" s="11"/>
    </row>
    <row r="43" spans="1:13" s="5" customFormat="1" ht="19.5" customHeight="1" thickBot="1" x14ac:dyDescent="0.55000000000000004">
      <c r="A43" s="657" t="s">
        <v>43</v>
      </c>
      <c r="B43" s="658"/>
      <c r="C43" s="658"/>
      <c r="D43" s="658"/>
      <c r="E43" s="658"/>
      <c r="F43" s="658"/>
      <c r="G43" s="658"/>
      <c r="H43" s="659"/>
      <c r="I43" s="46">
        <f>SUM(I32:I42)</f>
        <v>70680</v>
      </c>
      <c r="J43" s="20"/>
      <c r="K43" s="46">
        <f>SUM(K32:K42)</f>
        <v>5500</v>
      </c>
      <c r="L43" s="46">
        <f>SUM(L32:L42)</f>
        <v>76180</v>
      </c>
      <c r="M43" s="14"/>
    </row>
    <row r="44" spans="1:13" s="5" customFormat="1" ht="19.5" customHeight="1" thickBot="1" x14ac:dyDescent="0.55000000000000004">
      <c r="A44" s="657" t="s">
        <v>44</v>
      </c>
      <c r="B44" s="658"/>
      <c r="C44" s="658"/>
      <c r="D44" s="658"/>
      <c r="E44" s="658"/>
      <c r="F44" s="658"/>
      <c r="G44" s="658"/>
      <c r="H44" s="659"/>
      <c r="I44" s="46">
        <f>I31+I43</f>
        <v>236226</v>
      </c>
      <c r="J44" s="19"/>
      <c r="K44" s="46">
        <f>K31+K43</f>
        <v>43986.5</v>
      </c>
      <c r="L44" s="46">
        <f>L31+L43</f>
        <v>280212.5</v>
      </c>
      <c r="M44" s="280"/>
    </row>
    <row r="45" spans="1:13" s="6" customFormat="1" ht="13.5" customHeight="1" x14ac:dyDescent="0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s="2" customFormat="1" x14ac:dyDescent="0.55000000000000004">
      <c r="A46" s="279"/>
      <c r="C46" s="118"/>
      <c r="D46" s="118" t="s">
        <v>28</v>
      </c>
      <c r="E46" s="118" t="s">
        <v>29</v>
      </c>
      <c r="F46" s="2" t="s">
        <v>30</v>
      </c>
      <c r="H46" s="119" t="s">
        <v>28</v>
      </c>
      <c r="I46" s="118" t="s">
        <v>33</v>
      </c>
    </row>
    <row r="47" spans="1:13" s="2" customFormat="1" x14ac:dyDescent="0.55000000000000004">
      <c r="A47" s="279"/>
      <c r="B47" s="118"/>
      <c r="C47" s="118"/>
      <c r="D47" s="119"/>
      <c r="E47" s="279" t="str">
        <f>E22</f>
        <v>(นายอำพร จานเก่า)</v>
      </c>
      <c r="H47" s="119"/>
      <c r="I47" s="655" t="str">
        <f>I22</f>
        <v>(นางสาวจริยา ขัดแก้ว)</v>
      </c>
      <c r="J47" s="655"/>
    </row>
    <row r="48" spans="1:13" s="2" customFormat="1" x14ac:dyDescent="0.55000000000000004">
      <c r="A48" s="279"/>
      <c r="C48" s="118"/>
      <c r="D48" s="655" t="str">
        <f>D23</f>
        <v>ช่าง ระดับ 4</v>
      </c>
      <c r="E48" s="655"/>
      <c r="F48" s="655"/>
      <c r="H48" s="655" t="str">
        <f>H23</f>
        <v>ผู้อำนวยการกลุ่มอำนวยการ</v>
      </c>
      <c r="I48" s="655"/>
      <c r="J48" s="655"/>
      <c r="K48" s="655"/>
    </row>
    <row r="49" spans="1:13" s="2" customFormat="1" ht="9.75" customHeight="1" x14ac:dyDescent="0.55000000000000004">
      <c r="A49" s="279"/>
      <c r="C49" s="118"/>
      <c r="D49" s="279"/>
      <c r="E49" s="279"/>
      <c r="F49" s="279" t="s">
        <v>292</v>
      </c>
      <c r="H49" s="279" t="s">
        <v>291</v>
      </c>
      <c r="I49" s="279"/>
      <c r="J49" s="279"/>
      <c r="K49" s="279"/>
    </row>
    <row r="50" spans="1:13" s="2" customFormat="1" ht="27.75" x14ac:dyDescent="0.65">
      <c r="C50" s="636" t="s">
        <v>23</v>
      </c>
      <c r="D50" s="636"/>
      <c r="E50" s="636"/>
      <c r="F50" s="636"/>
      <c r="G50" s="636"/>
      <c r="H50" s="636"/>
      <c r="I50" s="636"/>
      <c r="J50" s="636"/>
      <c r="K50" s="636"/>
      <c r="L50" s="636" t="s">
        <v>25</v>
      </c>
      <c r="M50" s="636"/>
    </row>
    <row r="51" spans="1:13" x14ac:dyDescent="0.55000000000000004">
      <c r="A51" s="639" t="str">
        <f>A26</f>
        <v>ซ่อมแซมสำนักงาน สพป.ลำปาง เขต 3</v>
      </c>
      <c r="B51" s="639"/>
      <c r="C51" s="639"/>
      <c r="D51" s="640" t="str">
        <f>D26</f>
        <v>อาคารอาคารสำนักงาน สพป.ลำปาง เขต 3</v>
      </c>
      <c r="E51" s="640"/>
      <c r="F51" s="640"/>
      <c r="G51" s="640"/>
      <c r="H51" s="640"/>
      <c r="I51" s="1" t="s">
        <v>26</v>
      </c>
      <c r="J51" s="277" t="str">
        <f>J26</f>
        <v>ลำปาง เขต  3</v>
      </c>
      <c r="M51" s="1" t="s">
        <v>36</v>
      </c>
    </row>
    <row r="52" spans="1:13" ht="24.75" thickBot="1" x14ac:dyDescent="0.6">
      <c r="A52" s="277" t="s">
        <v>0</v>
      </c>
      <c r="D52" s="640" t="str">
        <f>D27</f>
        <v>สพป.ลำปาง เขต 3</v>
      </c>
      <c r="E52" s="640"/>
      <c r="F52" s="640"/>
      <c r="G52" s="640"/>
      <c r="H52" s="640"/>
      <c r="K52" s="641"/>
      <c r="L52" s="641"/>
    </row>
    <row r="53" spans="1:13" x14ac:dyDescent="0.55000000000000004">
      <c r="A53" s="642" t="s">
        <v>2</v>
      </c>
      <c r="B53" s="644" t="s">
        <v>3</v>
      </c>
      <c r="C53" s="645"/>
      <c r="D53" s="645"/>
      <c r="E53" s="646"/>
      <c r="F53" s="650" t="s">
        <v>4</v>
      </c>
      <c r="G53" s="650" t="s">
        <v>5</v>
      </c>
      <c r="H53" s="650" t="s">
        <v>6</v>
      </c>
      <c r="I53" s="650"/>
      <c r="J53" s="650" t="s">
        <v>7</v>
      </c>
      <c r="K53" s="650"/>
      <c r="L53" s="650" t="s">
        <v>24</v>
      </c>
      <c r="M53" s="661" t="s">
        <v>9</v>
      </c>
    </row>
    <row r="54" spans="1:13" x14ac:dyDescent="0.55000000000000004">
      <c r="A54" s="678"/>
      <c r="B54" s="679"/>
      <c r="C54" s="680"/>
      <c r="D54" s="680"/>
      <c r="E54" s="681"/>
      <c r="F54" s="663"/>
      <c r="G54" s="663"/>
      <c r="H54" s="282" t="s">
        <v>10</v>
      </c>
      <c r="I54" s="282" t="s">
        <v>11</v>
      </c>
      <c r="J54" s="278" t="s">
        <v>10</v>
      </c>
      <c r="K54" s="278" t="s">
        <v>11</v>
      </c>
      <c r="L54" s="651"/>
      <c r="M54" s="662"/>
    </row>
    <row r="55" spans="1:13" ht="24" customHeight="1" x14ac:dyDescent="0.55000000000000004">
      <c r="A55" s="682" t="s">
        <v>45</v>
      </c>
      <c r="B55" s="683"/>
      <c r="C55" s="683"/>
      <c r="D55" s="683"/>
      <c r="E55" s="683"/>
      <c r="F55" s="683"/>
      <c r="G55" s="683"/>
      <c r="H55" s="684"/>
      <c r="I55" s="154">
        <f>I44</f>
        <v>236226</v>
      </c>
      <c r="J55" s="282"/>
      <c r="K55" s="47">
        <f>K44</f>
        <v>43986.5</v>
      </c>
      <c r="L55" s="47">
        <f>L44</f>
        <v>280212.5</v>
      </c>
      <c r="M55" s="281"/>
    </row>
    <row r="56" spans="1:13" ht="23.25" customHeight="1" x14ac:dyDescent="0.55000000000000004">
      <c r="A56" s="7" t="str">
        <f>IF('กรอกรายการ วัสดุ'!A30&gt;0,'กรอกรายการ วัสดุ'!A30,IF('กรอกรายการ วัสดุ'!A30=0," "))</f>
        <v xml:space="preserve"> </v>
      </c>
      <c r="B56" s="652" t="str">
        <f>IF('กรอกรายการ วัสดุ'!B30&gt;0,'กรอกรายการ วัสดุ'!B30,IF('กรอกรายการ วัสดุ'!B30=0,"-"))</f>
        <v>-</v>
      </c>
      <c r="C56" s="653"/>
      <c r="D56" s="653"/>
      <c r="E56" s="654"/>
      <c r="F56" s="12" t="str">
        <f>IF('กรอกรายการ วัสดุ'!C30&gt;0,'กรอกรายการ วัสดุ'!C30,IF('กรอกรายการ วัสดุ'!C30=0,"-"))</f>
        <v>-</v>
      </c>
      <c r="G56" s="12" t="str">
        <f>IF('กรอกรายการ วัสดุ'!D30&gt;0,'กรอกรายการ วัสดุ'!D30,IF('กรอกรายการ วัสดุ'!D30=0,"-"))</f>
        <v>-</v>
      </c>
      <c r="H56" s="45" t="str">
        <f>IF('กรอกรายการ วัสดุ'!E30&gt;0,'กรอกรายการ วัสดุ'!E30,IF('กรอกรายการ วัสดุ'!E30=0,"-"))</f>
        <v>-</v>
      </c>
      <c r="I56" s="45" t="str">
        <f>IF('กรอกรายการ วัสดุ'!F30&gt;0,'กรอกรายการ วัสดุ'!F30,IF('กรอกรายการ วัสดุ'!F30=0,"-"))</f>
        <v>-</v>
      </c>
      <c r="J56" s="45" t="str">
        <f>IF('กรอกรายการ วัสดุ'!G30&gt;0,'กรอกรายการ วัสดุ'!G30,IF('กรอกรายการ วัสดุ'!G30=0,"-"))</f>
        <v>-</v>
      </c>
      <c r="K56" s="45" t="str">
        <f>IF('กรอกรายการ วัสดุ'!H30&gt;0,'กรอกรายการ วัสดุ'!H30,IF('กรอกรายการ วัสดุ'!H30=0,"-"))</f>
        <v>-</v>
      </c>
      <c r="L56" s="45" t="str">
        <f>IF('กรอกรายการ วัสดุ'!I30&gt;0,'กรอกรายการ วัสดุ'!I30,IF('กรอกรายการ วัสดุ'!I30=0,"-"))</f>
        <v>-</v>
      </c>
      <c r="M56" s="8"/>
    </row>
    <row r="57" spans="1:13" ht="23.25" customHeight="1" x14ac:dyDescent="0.55000000000000004">
      <c r="A57" s="9" t="str">
        <f>IF('กรอกรายการ วัสดุ'!A31&gt;0,'กรอกรายการ วัสดุ'!A31,IF('กรอกรายการ วัสดุ'!A31=0," "))</f>
        <v xml:space="preserve"> </v>
      </c>
      <c r="B57" s="652" t="str">
        <f>IF('กรอกรายการ วัสดุ'!B31&gt;0,'กรอกรายการ วัสดุ'!B31,IF('กรอกรายการ วัสดุ'!B31=0,"-"))</f>
        <v>-</v>
      </c>
      <c r="C57" s="653"/>
      <c r="D57" s="653"/>
      <c r="E57" s="654"/>
      <c r="F57" s="12" t="str">
        <f>IF('กรอกรายการ วัสดุ'!C31&gt;0,'กรอกรายการ วัสดุ'!C31,IF('กรอกรายการ วัสดุ'!C31=0,"-"))</f>
        <v>-</v>
      </c>
      <c r="G57" s="12" t="str">
        <f>IF('กรอกรายการ วัสดุ'!D31&gt;0,'กรอกรายการ วัสดุ'!D31,IF('กรอกรายการ วัสดุ'!D31=0,"-"))</f>
        <v>-</v>
      </c>
      <c r="H57" s="45" t="str">
        <f>IF('กรอกรายการ วัสดุ'!E31&gt;0,'กรอกรายการ วัสดุ'!E31,IF('กรอกรายการ วัสดุ'!E31=0,"-"))</f>
        <v>-</v>
      </c>
      <c r="I57" s="45" t="str">
        <f>IF('กรอกรายการ วัสดุ'!F31&gt;0,'กรอกรายการ วัสดุ'!F31,IF('กรอกรายการ วัสดุ'!F31=0,"-"))</f>
        <v>-</v>
      </c>
      <c r="J57" s="45" t="str">
        <f>IF('กรอกรายการ วัสดุ'!G31&gt;0,'กรอกรายการ วัสดุ'!G31,IF('กรอกรายการ วัสดุ'!G31=0,"-"))</f>
        <v>-</v>
      </c>
      <c r="K57" s="45" t="str">
        <f>IF('กรอกรายการ วัสดุ'!H31&gt;0,'กรอกรายการ วัสดุ'!H31,IF('กรอกรายการ วัสดุ'!H31=0,"-"))</f>
        <v>-</v>
      </c>
      <c r="L57" s="45" t="str">
        <f>IF('กรอกรายการ วัสดุ'!I31&gt;0,'กรอกรายการ วัสดุ'!I31,IF('กรอกรายการ วัสดุ'!I31=0,"-"))</f>
        <v>-</v>
      </c>
      <c r="M57" s="10"/>
    </row>
    <row r="58" spans="1:13" ht="23.25" customHeight="1" x14ac:dyDescent="0.55000000000000004">
      <c r="A58" s="9" t="str">
        <f>IF('กรอกรายการ วัสดุ'!A32&gt;0,'กรอกรายการ วัสดุ'!A32,IF('กรอกรายการ วัสดุ'!A32=0," "))</f>
        <v xml:space="preserve"> </v>
      </c>
      <c r="B58" s="652" t="str">
        <f>IF('กรอกรายการ วัสดุ'!B32&gt;0,'กรอกรายการ วัสดุ'!B32,IF('กรอกรายการ วัสดุ'!B32=0,"-"))</f>
        <v>-</v>
      </c>
      <c r="C58" s="653"/>
      <c r="D58" s="653"/>
      <c r="E58" s="654"/>
      <c r="F58" s="12" t="str">
        <f>IF('กรอกรายการ วัสดุ'!C32&gt;0,'กรอกรายการ วัสดุ'!C32,IF('กรอกรายการ วัสดุ'!C32=0,"-"))</f>
        <v>-</v>
      </c>
      <c r="G58" s="12" t="str">
        <f>IF('กรอกรายการ วัสดุ'!D32&gt;0,'กรอกรายการ วัสดุ'!D32,IF('กรอกรายการ วัสดุ'!D32=0,"-"))</f>
        <v>-</v>
      </c>
      <c r="H58" s="45" t="str">
        <f>IF('กรอกรายการ วัสดุ'!E32&gt;0,'กรอกรายการ วัสดุ'!E32,IF('กรอกรายการ วัสดุ'!E32=0,"-"))</f>
        <v>-</v>
      </c>
      <c r="I58" s="45" t="str">
        <f>IF('กรอกรายการ วัสดุ'!F32&gt;0,'กรอกรายการ วัสดุ'!F32,IF('กรอกรายการ วัสดุ'!F32=0,"-"))</f>
        <v>-</v>
      </c>
      <c r="J58" s="45" t="str">
        <f>IF('กรอกรายการ วัสดุ'!G32&gt;0,'กรอกรายการ วัสดุ'!G32,IF('กรอกรายการ วัสดุ'!G32=0,"-"))</f>
        <v>-</v>
      </c>
      <c r="K58" s="45" t="str">
        <f>IF('กรอกรายการ วัสดุ'!H32&gt;0,'กรอกรายการ วัสดุ'!H32,IF('กรอกรายการ วัสดุ'!H32=0,"-"))</f>
        <v>-</v>
      </c>
      <c r="L58" s="45" t="str">
        <f>IF('กรอกรายการ วัสดุ'!I32&gt;0,'กรอกรายการ วัสดุ'!I32,IF('กรอกรายการ วัสดุ'!I32=0,"-"))</f>
        <v>-</v>
      </c>
      <c r="M58" s="10"/>
    </row>
    <row r="59" spans="1:13" ht="23.25" customHeight="1" x14ac:dyDescent="0.55000000000000004">
      <c r="A59" s="9" t="str">
        <f>IF('กรอกรายการ วัสดุ'!A33&gt;0,'กรอกรายการ วัสดุ'!A33,IF('กรอกรายการ วัสดุ'!A33=0," "))</f>
        <v xml:space="preserve"> </v>
      </c>
      <c r="B59" s="652" t="str">
        <f>IF('กรอกรายการ วัสดุ'!B33&gt;0,'กรอกรายการ วัสดุ'!B33,IF('กรอกรายการ วัสดุ'!B33=0,"-"))</f>
        <v>-</v>
      </c>
      <c r="C59" s="653"/>
      <c r="D59" s="653"/>
      <c r="E59" s="654"/>
      <c r="F59" s="12" t="str">
        <f>IF('กรอกรายการ วัสดุ'!C33&gt;0,'กรอกรายการ วัสดุ'!C33,IF('กรอกรายการ วัสดุ'!C33=0,"-"))</f>
        <v>-</v>
      </c>
      <c r="G59" s="12" t="str">
        <f>IF('กรอกรายการ วัสดุ'!D33&gt;0,'กรอกรายการ วัสดุ'!D33,IF('กรอกรายการ วัสดุ'!D33=0,"-"))</f>
        <v>-</v>
      </c>
      <c r="H59" s="45" t="str">
        <f>IF('กรอกรายการ วัสดุ'!E33&gt;0,'กรอกรายการ วัสดุ'!E33,IF('กรอกรายการ วัสดุ'!E33=0,"-"))</f>
        <v>-</v>
      </c>
      <c r="I59" s="45" t="str">
        <f>IF('กรอกรายการ วัสดุ'!F33&gt;0,'กรอกรายการ วัสดุ'!F33,IF('กรอกรายการ วัสดุ'!F33=0,"-"))</f>
        <v>-</v>
      </c>
      <c r="J59" s="45" t="str">
        <f>IF('กรอกรายการ วัสดุ'!G33&gt;0,'กรอกรายการ วัสดุ'!G33,IF('กรอกรายการ วัสดุ'!G33=0,"-"))</f>
        <v>-</v>
      </c>
      <c r="K59" s="45" t="str">
        <f>IF('กรอกรายการ วัสดุ'!H33&gt;0,'กรอกรายการ วัสดุ'!H33,IF('กรอกรายการ วัสดุ'!H33=0,"-"))</f>
        <v>-</v>
      </c>
      <c r="L59" s="45" t="str">
        <f>IF('กรอกรายการ วัสดุ'!I33&gt;0,'กรอกรายการ วัสดุ'!I33,IF('กรอกรายการ วัสดุ'!I33=0,"-"))</f>
        <v>-</v>
      </c>
      <c r="M59" s="10"/>
    </row>
    <row r="60" spans="1:13" ht="23.25" customHeight="1" x14ac:dyDescent="0.55000000000000004">
      <c r="A60" s="9" t="str">
        <f>IF('กรอกรายการ วัสดุ'!A34&gt;0,'กรอกรายการ วัสดุ'!A34,IF('กรอกรายการ วัสดุ'!A34=0," "))</f>
        <v xml:space="preserve"> </v>
      </c>
      <c r="B60" s="652" t="str">
        <f>IF('กรอกรายการ วัสดุ'!B34&gt;0,'กรอกรายการ วัสดุ'!B34,IF('กรอกรายการ วัสดุ'!B34=0,"-"))</f>
        <v>-</v>
      </c>
      <c r="C60" s="653"/>
      <c r="D60" s="653"/>
      <c r="E60" s="654"/>
      <c r="F60" s="12" t="str">
        <f>IF('กรอกรายการ วัสดุ'!C34&gt;0,'กรอกรายการ วัสดุ'!C34,IF('กรอกรายการ วัสดุ'!C34=0,"-"))</f>
        <v>-</v>
      </c>
      <c r="G60" s="12" t="str">
        <f>IF('กรอกรายการ วัสดุ'!D34&gt;0,'กรอกรายการ วัสดุ'!D34,IF('กรอกรายการ วัสดุ'!D34=0,"-"))</f>
        <v>-</v>
      </c>
      <c r="H60" s="45" t="str">
        <f>IF('กรอกรายการ วัสดุ'!E34&gt;0,'กรอกรายการ วัสดุ'!E34,IF('กรอกรายการ วัสดุ'!E34=0,"-"))</f>
        <v>-</v>
      </c>
      <c r="I60" s="45" t="str">
        <f>IF('กรอกรายการ วัสดุ'!F34&gt;0,'กรอกรายการ วัสดุ'!F34,IF('กรอกรายการ วัสดุ'!F34=0,"-"))</f>
        <v>-</v>
      </c>
      <c r="J60" s="45" t="str">
        <f>IF('กรอกรายการ วัสดุ'!G34&gt;0,'กรอกรายการ วัสดุ'!G34,IF('กรอกรายการ วัสดุ'!G34=0,"-"))</f>
        <v>-</v>
      </c>
      <c r="K60" s="45" t="str">
        <f>IF('กรอกรายการ วัสดุ'!H34&gt;0,'กรอกรายการ วัสดุ'!H34,IF('กรอกรายการ วัสดุ'!H34=0,"-"))</f>
        <v>-</v>
      </c>
      <c r="L60" s="45" t="str">
        <f>IF('กรอกรายการ วัสดุ'!I34&gt;0,'กรอกรายการ วัสดุ'!I34,IF('กรอกรายการ วัสดุ'!I34=0,"-"))</f>
        <v>-</v>
      </c>
      <c r="M60" s="10"/>
    </row>
    <row r="61" spans="1:13" ht="23.25" customHeight="1" x14ac:dyDescent="0.55000000000000004">
      <c r="A61" s="9" t="str">
        <f>IF('กรอกรายการ วัสดุ'!A35&gt;0,'กรอกรายการ วัสดุ'!A35,IF('กรอกรายการ วัสดุ'!A35=0," "))</f>
        <v xml:space="preserve"> </v>
      </c>
      <c r="B61" s="652" t="str">
        <f>IF('กรอกรายการ วัสดุ'!B35&gt;0,'กรอกรายการ วัสดุ'!B35,IF('กรอกรายการ วัสดุ'!B35=0,"-"))</f>
        <v>-</v>
      </c>
      <c r="C61" s="653"/>
      <c r="D61" s="653"/>
      <c r="E61" s="654"/>
      <c r="F61" s="12" t="str">
        <f>IF('กรอกรายการ วัสดุ'!C35&gt;0,'กรอกรายการ วัสดุ'!C35,IF('กรอกรายการ วัสดุ'!C35=0,"-"))</f>
        <v>-</v>
      </c>
      <c r="G61" s="12" t="str">
        <f>IF('กรอกรายการ วัสดุ'!D35&gt;0,'กรอกรายการ วัสดุ'!D35,IF('กรอกรายการ วัสดุ'!D35=0,"-"))</f>
        <v>-</v>
      </c>
      <c r="H61" s="45" t="str">
        <f>IF('กรอกรายการ วัสดุ'!E35&gt;0,'กรอกรายการ วัสดุ'!E35,IF('กรอกรายการ วัสดุ'!E35=0,"-"))</f>
        <v>-</v>
      </c>
      <c r="I61" s="45" t="str">
        <f>IF('กรอกรายการ วัสดุ'!F35&gt;0,'กรอกรายการ วัสดุ'!F35,IF('กรอกรายการ วัสดุ'!F35=0,"-"))</f>
        <v>-</v>
      </c>
      <c r="J61" s="45" t="str">
        <f>IF('กรอกรายการ วัสดุ'!G35&gt;0,'กรอกรายการ วัสดุ'!G35,IF('กรอกรายการ วัสดุ'!G35=0,"-"))</f>
        <v>-</v>
      </c>
      <c r="K61" s="45" t="str">
        <f>IF('กรอกรายการ วัสดุ'!H35&gt;0,'กรอกรายการ วัสดุ'!H35,IF('กรอกรายการ วัสดุ'!H35=0,"-"))</f>
        <v>-</v>
      </c>
      <c r="L61" s="45" t="str">
        <f>IF('กรอกรายการ วัสดุ'!I35&gt;0,'กรอกรายการ วัสดุ'!I35,IF('กรอกรายการ วัสดุ'!I35=0,"-"))</f>
        <v>-</v>
      </c>
      <c r="M61" s="10"/>
    </row>
    <row r="62" spans="1:13" ht="23.25" customHeight="1" x14ac:dyDescent="0.55000000000000004">
      <c r="A62" s="9" t="str">
        <f>IF('กรอกรายการ วัสดุ'!A36&gt;0,'กรอกรายการ วัสดุ'!A36,IF('กรอกรายการ วัสดุ'!A36=0," "))</f>
        <v xml:space="preserve"> </v>
      </c>
      <c r="B62" s="652" t="str">
        <f>IF('กรอกรายการ วัสดุ'!B36&gt;0,'กรอกรายการ วัสดุ'!B36,IF('กรอกรายการ วัสดุ'!B36=0,"-"))</f>
        <v>-</v>
      </c>
      <c r="C62" s="653"/>
      <c r="D62" s="653"/>
      <c r="E62" s="654"/>
      <c r="F62" s="12" t="str">
        <f>IF('กรอกรายการ วัสดุ'!C36&gt;0,'กรอกรายการ วัสดุ'!C36,IF('กรอกรายการ วัสดุ'!C36=0,"-"))</f>
        <v>-</v>
      </c>
      <c r="G62" s="12" t="str">
        <f>IF('กรอกรายการ วัสดุ'!D36&gt;0,'กรอกรายการ วัสดุ'!D36,IF('กรอกรายการ วัสดุ'!D36=0,"-"))</f>
        <v>-</v>
      </c>
      <c r="H62" s="45" t="str">
        <f>IF('กรอกรายการ วัสดุ'!E36&gt;0,'กรอกรายการ วัสดุ'!E36,IF('กรอกรายการ วัสดุ'!E36=0,"-"))</f>
        <v>-</v>
      </c>
      <c r="I62" s="45" t="str">
        <f>IF('กรอกรายการ วัสดุ'!F36&gt;0,'กรอกรายการ วัสดุ'!F36,IF('กรอกรายการ วัสดุ'!F36=0,"-"))</f>
        <v>-</v>
      </c>
      <c r="J62" s="45" t="str">
        <f>IF('กรอกรายการ วัสดุ'!G36&gt;0,'กรอกรายการ วัสดุ'!G36,IF('กรอกรายการ วัสดุ'!G36=0,"-"))</f>
        <v>-</v>
      </c>
      <c r="K62" s="45" t="str">
        <f>IF('กรอกรายการ วัสดุ'!H36&gt;0,'กรอกรายการ วัสดุ'!H36,IF('กรอกรายการ วัสดุ'!H36=0,"-"))</f>
        <v>-</v>
      </c>
      <c r="L62" s="45" t="str">
        <f>IF('กรอกรายการ วัสดุ'!I36&gt;0,'กรอกรายการ วัสดุ'!I36,IF('กรอกรายการ วัสดุ'!I36=0,"-"))</f>
        <v>-</v>
      </c>
      <c r="M62" s="10"/>
    </row>
    <row r="63" spans="1:13" ht="23.25" customHeight="1" x14ac:dyDescent="0.55000000000000004">
      <c r="A63" s="9" t="str">
        <f>IF('กรอกรายการ วัสดุ'!A37&gt;0,'กรอกรายการ วัสดุ'!A37,IF('กรอกรายการ วัสดุ'!A37=0," "))</f>
        <v xml:space="preserve"> </v>
      </c>
      <c r="B63" s="652" t="str">
        <f>IF('กรอกรายการ วัสดุ'!B37&gt;0,'กรอกรายการ วัสดุ'!B37,IF('กรอกรายการ วัสดุ'!B37=0,"-"))</f>
        <v>-</v>
      </c>
      <c r="C63" s="653"/>
      <c r="D63" s="653"/>
      <c r="E63" s="654"/>
      <c r="F63" s="12" t="str">
        <f>IF('กรอกรายการ วัสดุ'!C37&gt;0,'กรอกรายการ วัสดุ'!C37,IF('กรอกรายการ วัสดุ'!C37=0,"-"))</f>
        <v>-</v>
      </c>
      <c r="G63" s="12" t="str">
        <f>IF('กรอกรายการ วัสดุ'!D37&gt;0,'กรอกรายการ วัสดุ'!D37,IF('กรอกรายการ วัสดุ'!D37=0,"-"))</f>
        <v>-</v>
      </c>
      <c r="H63" s="45" t="str">
        <f>IF('กรอกรายการ วัสดุ'!E37&gt;0,'กรอกรายการ วัสดุ'!E37,IF('กรอกรายการ วัสดุ'!E37=0,"-"))</f>
        <v>-</v>
      </c>
      <c r="I63" s="45" t="str">
        <f>IF('กรอกรายการ วัสดุ'!F37&gt;0,'กรอกรายการ วัสดุ'!F37,IF('กรอกรายการ วัสดุ'!F37=0,"-"))</f>
        <v>-</v>
      </c>
      <c r="J63" s="45" t="str">
        <f>IF('กรอกรายการ วัสดุ'!G37&gt;0,'กรอกรายการ วัสดุ'!G37,IF('กรอกรายการ วัสดุ'!G37=0,"-"))</f>
        <v>-</v>
      </c>
      <c r="K63" s="45" t="str">
        <f>IF('กรอกรายการ วัสดุ'!H37&gt;0,'กรอกรายการ วัสดุ'!H37,IF('กรอกรายการ วัสดุ'!H37=0,"-"))</f>
        <v>-</v>
      </c>
      <c r="L63" s="45" t="str">
        <f>IF('กรอกรายการ วัสดุ'!I37&gt;0,'กรอกรายการ วัสดุ'!I37,IF('กรอกรายการ วัสดุ'!I37=0,"-"))</f>
        <v>-</v>
      </c>
      <c r="M63" s="10"/>
    </row>
    <row r="64" spans="1:13" ht="23.25" customHeight="1" x14ac:dyDescent="0.55000000000000004">
      <c r="A64" s="9" t="str">
        <f>IF('กรอกรายการ วัสดุ'!A38&gt;0,'กรอกรายการ วัสดุ'!A38,IF('กรอกรายการ วัสดุ'!A38=0," "))</f>
        <v xml:space="preserve"> </v>
      </c>
      <c r="B64" s="652" t="str">
        <f>IF('กรอกรายการ วัสดุ'!B38&gt;0,'กรอกรายการ วัสดุ'!B38,IF('กรอกรายการ วัสดุ'!B38=0,"-"))</f>
        <v>-</v>
      </c>
      <c r="C64" s="653"/>
      <c r="D64" s="653"/>
      <c r="E64" s="654"/>
      <c r="F64" s="12" t="str">
        <f>IF('กรอกรายการ วัสดุ'!C38&gt;0,'กรอกรายการ วัสดุ'!C38,IF('กรอกรายการ วัสดุ'!C38=0,"-"))</f>
        <v>-</v>
      </c>
      <c r="G64" s="12" t="str">
        <f>IF('กรอกรายการ วัสดุ'!D38&gt;0,'กรอกรายการ วัสดุ'!D38,IF('กรอกรายการ วัสดุ'!D38=0,"-"))</f>
        <v>-</v>
      </c>
      <c r="H64" s="45" t="str">
        <f>IF('กรอกรายการ วัสดุ'!E38&gt;0,'กรอกรายการ วัสดุ'!E38,IF('กรอกรายการ วัสดุ'!E38=0,"-"))</f>
        <v>-</v>
      </c>
      <c r="I64" s="45" t="str">
        <f>IF('กรอกรายการ วัสดุ'!F38&gt;0,'กรอกรายการ วัสดุ'!F38,IF('กรอกรายการ วัสดุ'!F38=0,"-"))</f>
        <v>-</v>
      </c>
      <c r="J64" s="45" t="str">
        <f>IF('กรอกรายการ วัสดุ'!G38&gt;0,'กรอกรายการ วัสดุ'!G38,IF('กรอกรายการ วัสดุ'!G38=0,"-"))</f>
        <v>-</v>
      </c>
      <c r="K64" s="45" t="str">
        <f>IF('กรอกรายการ วัสดุ'!H38&gt;0,'กรอกรายการ วัสดุ'!H38,IF('กรอกรายการ วัสดุ'!H38=0,"-"))</f>
        <v>-</v>
      </c>
      <c r="L64" s="45" t="str">
        <f>IF('กรอกรายการ วัสดุ'!I38&gt;0,'กรอกรายการ วัสดุ'!I38,IF('กรอกรายการ วัสดุ'!I38=0,"-"))</f>
        <v>-</v>
      </c>
      <c r="M64" s="10"/>
    </row>
    <row r="65" spans="1:13" ht="23.25" customHeight="1" x14ac:dyDescent="0.55000000000000004">
      <c r="A65" s="9" t="str">
        <f>IF('กรอกรายการ วัสดุ'!A39&gt;0,'กรอกรายการ วัสดุ'!A39,IF('กรอกรายการ วัสดุ'!A39=0," "))</f>
        <v xml:space="preserve"> </v>
      </c>
      <c r="B65" s="652" t="str">
        <f>IF('กรอกรายการ วัสดุ'!B39&gt;0,'กรอกรายการ วัสดุ'!B39,IF('กรอกรายการ วัสดุ'!B39=0,"-"))</f>
        <v>-</v>
      </c>
      <c r="C65" s="653"/>
      <c r="D65" s="653"/>
      <c r="E65" s="654"/>
      <c r="F65" s="12" t="str">
        <f>IF('กรอกรายการ วัสดุ'!C39&gt;0,'กรอกรายการ วัสดุ'!C39,IF('กรอกรายการ วัสดุ'!C39=0,"-"))</f>
        <v>-</v>
      </c>
      <c r="G65" s="12" t="str">
        <f>IF('กรอกรายการ วัสดุ'!D39&gt;0,'กรอกรายการ วัสดุ'!D39,IF('กรอกรายการ วัสดุ'!D39=0,"-"))</f>
        <v>-</v>
      </c>
      <c r="H65" s="45" t="str">
        <f>IF('กรอกรายการ วัสดุ'!E39&gt;0,'กรอกรายการ วัสดุ'!E39,IF('กรอกรายการ วัสดุ'!E39=0,"-"))</f>
        <v>-</v>
      </c>
      <c r="I65" s="45" t="str">
        <f>IF('กรอกรายการ วัสดุ'!F39&gt;0,'กรอกรายการ วัสดุ'!F39,IF('กรอกรายการ วัสดุ'!F39=0,"-"))</f>
        <v>-</v>
      </c>
      <c r="J65" s="45" t="str">
        <f>IF('กรอกรายการ วัสดุ'!G39&gt;0,'กรอกรายการ วัสดุ'!G39,IF('กรอกรายการ วัสดุ'!G39=0,"-"))</f>
        <v>-</v>
      </c>
      <c r="K65" s="45" t="str">
        <f>IF('กรอกรายการ วัสดุ'!H39&gt;0,'กรอกรายการ วัสดุ'!H39,IF('กรอกรายการ วัสดุ'!H39=0,"-"))</f>
        <v>-</v>
      </c>
      <c r="L65" s="45" t="str">
        <f>IF('กรอกรายการ วัสดุ'!I39&gt;0,'กรอกรายการ วัสดุ'!I39,IF('กรอกรายการ วัสดุ'!I39=0,"-"))</f>
        <v>-</v>
      </c>
      <c r="M65" s="10"/>
    </row>
    <row r="66" spans="1:13" ht="23.25" customHeight="1" thickBot="1" x14ac:dyDescent="0.6">
      <c r="A66" s="17" t="str">
        <f>IF('กรอกรายการ วัสดุ'!A40&gt;0,'กรอกรายการ วัสดุ'!A40,IF('กรอกรายการ วัสดุ'!A40=0," "))</f>
        <v xml:space="preserve"> </v>
      </c>
      <c r="B66" s="652" t="str">
        <f>IF('กรอกรายการ วัสดุ'!B40&gt;0,'กรอกรายการ วัสดุ'!B40,IF('กรอกรายการ วัสดุ'!B40=0,"-"))</f>
        <v>-</v>
      </c>
      <c r="C66" s="653"/>
      <c r="D66" s="653"/>
      <c r="E66" s="654"/>
      <c r="F66" s="12" t="str">
        <f>IF('กรอกรายการ วัสดุ'!C40&gt;0,'กรอกรายการ วัสดุ'!C40,IF('กรอกรายการ วัสดุ'!C40=0,"-"))</f>
        <v>-</v>
      </c>
      <c r="G66" s="12" t="str">
        <f>IF('กรอกรายการ วัสดุ'!D40&gt;0,'กรอกรายการ วัสดุ'!D40,IF('กรอกรายการ วัสดุ'!D40=0,"-"))</f>
        <v>-</v>
      </c>
      <c r="H66" s="45" t="str">
        <f>IF('กรอกรายการ วัสดุ'!E40&gt;0,'กรอกรายการ วัสดุ'!E40,IF('กรอกรายการ วัสดุ'!E40=0,"-"))</f>
        <v>-</v>
      </c>
      <c r="I66" s="45" t="str">
        <f>IF('กรอกรายการ วัสดุ'!F40&gt;0,'กรอกรายการ วัสดุ'!F40,IF('กรอกรายการ วัสดุ'!F40=0,"-"))</f>
        <v>-</v>
      </c>
      <c r="J66" s="45" t="str">
        <f>IF('กรอกรายการ วัสดุ'!G40&gt;0,'กรอกรายการ วัสดุ'!G40,IF('กรอกรายการ วัสดุ'!G40=0,"-"))</f>
        <v>-</v>
      </c>
      <c r="K66" s="45" t="str">
        <f>IF('กรอกรายการ วัสดุ'!H40&gt;0,'กรอกรายการ วัสดุ'!H40,IF('กรอกรายการ วัสดุ'!H40=0,"-"))</f>
        <v>-</v>
      </c>
      <c r="L66" s="45" t="str">
        <f>IF('กรอกรายการ วัสดุ'!I40&gt;0,'กรอกรายการ วัสดุ'!I40,IF('กรอกรายการ วัสดุ'!I40=0,"-"))</f>
        <v>-</v>
      </c>
      <c r="M66" s="11"/>
    </row>
    <row r="67" spans="1:13" ht="24.75" thickBot="1" x14ac:dyDescent="0.6">
      <c r="A67" s="657" t="s">
        <v>46</v>
      </c>
      <c r="B67" s="658"/>
      <c r="C67" s="658"/>
      <c r="D67" s="658"/>
      <c r="E67" s="658"/>
      <c r="F67" s="658"/>
      <c r="G67" s="658"/>
      <c r="H67" s="659"/>
      <c r="I67" s="46">
        <f>SUM(I56:I66)</f>
        <v>0</v>
      </c>
      <c r="J67" s="19"/>
      <c r="K67" s="46">
        <f t="shared" ref="K67:L67" si="0">SUM(K56:K66)</f>
        <v>0</v>
      </c>
      <c r="L67" s="46">
        <f t="shared" si="0"/>
        <v>0</v>
      </c>
      <c r="M67" s="280"/>
    </row>
    <row r="68" spans="1:13" ht="24.75" thickBot="1" x14ac:dyDescent="0.6">
      <c r="A68" s="657" t="s">
        <v>47</v>
      </c>
      <c r="B68" s="658"/>
      <c r="C68" s="658"/>
      <c r="D68" s="658"/>
      <c r="E68" s="658"/>
      <c r="F68" s="658"/>
      <c r="G68" s="658"/>
      <c r="H68" s="659"/>
      <c r="I68" s="153">
        <f>I67+I55</f>
        <v>236226</v>
      </c>
      <c r="J68" s="19"/>
      <c r="K68" s="46">
        <f t="shared" ref="K68:L68" si="1">K67+K55</f>
        <v>43986.5</v>
      </c>
      <c r="L68" s="46">
        <f t="shared" si="1"/>
        <v>280212.5</v>
      </c>
      <c r="M68" s="280"/>
    </row>
    <row r="69" spans="1:13" s="2" customFormat="1" ht="8.25" customHeight="1" x14ac:dyDescent="0.55000000000000004">
      <c r="A69" s="13"/>
      <c r="B69" s="13"/>
      <c r="C69" s="13"/>
      <c r="D69" s="13"/>
      <c r="E69" s="13"/>
      <c r="F69" s="13"/>
      <c r="G69" s="13"/>
      <c r="H69" s="13"/>
      <c r="I69" s="6"/>
      <c r="J69" s="6"/>
      <c r="K69" s="6"/>
      <c r="L69" s="6"/>
      <c r="M69" s="6"/>
    </row>
    <row r="70" spans="1:13" s="2" customFormat="1" x14ac:dyDescent="0.55000000000000004">
      <c r="A70" s="279"/>
      <c r="C70" s="118"/>
      <c r="D70" s="118" t="s">
        <v>28</v>
      </c>
      <c r="E70" s="118" t="s">
        <v>29</v>
      </c>
      <c r="F70" s="2" t="s">
        <v>30</v>
      </c>
      <c r="H70" s="119" t="s">
        <v>28</v>
      </c>
      <c r="I70" s="118" t="s">
        <v>33</v>
      </c>
    </row>
    <row r="71" spans="1:13" s="2" customFormat="1" x14ac:dyDescent="0.55000000000000004">
      <c r="A71" s="279"/>
      <c r="B71" s="118"/>
      <c r="C71" s="118"/>
      <c r="D71" s="119"/>
      <c r="E71" s="279" t="str">
        <f>E47</f>
        <v>(นายอำพร จานเก่า)</v>
      </c>
      <c r="H71" s="119"/>
      <c r="I71" s="655" t="str">
        <f>I47</f>
        <v>(นางสาวจริยา ขัดแก้ว)</v>
      </c>
      <c r="J71" s="655"/>
    </row>
    <row r="72" spans="1:13" s="2" customFormat="1" x14ac:dyDescent="0.55000000000000004">
      <c r="A72" s="279"/>
      <c r="C72" s="118"/>
      <c r="D72" s="655" t="str">
        <f>D48</f>
        <v>ช่าง ระดับ 4</v>
      </c>
      <c r="E72" s="655"/>
      <c r="F72" s="655"/>
      <c r="H72" s="655" t="str">
        <f>H48</f>
        <v>ผู้อำนวยการกลุ่มอำนวยการ</v>
      </c>
      <c r="I72" s="655"/>
      <c r="J72" s="655"/>
      <c r="K72" s="655"/>
    </row>
    <row r="73" spans="1:13" s="2" customFormat="1" ht="27.75" x14ac:dyDescent="0.65">
      <c r="C73" s="636" t="s">
        <v>23</v>
      </c>
      <c r="D73" s="636"/>
      <c r="E73" s="636"/>
      <c r="F73" s="636"/>
      <c r="G73" s="636"/>
      <c r="H73" s="636"/>
      <c r="I73" s="636"/>
      <c r="J73" s="636"/>
      <c r="K73" s="636"/>
      <c r="L73" s="135" t="s">
        <v>25</v>
      </c>
      <c r="M73" s="136"/>
    </row>
    <row r="74" spans="1:13" x14ac:dyDescent="0.55000000000000004">
      <c r="A74" s="639" t="str">
        <f>A51</f>
        <v>ซ่อมแซมสำนักงาน สพป.ลำปาง เขต 3</v>
      </c>
      <c r="B74" s="639"/>
      <c r="C74" s="639"/>
      <c r="D74" s="640" t="str">
        <f>D51</f>
        <v>อาคารอาคารสำนักงาน สพป.ลำปาง เขต 3</v>
      </c>
      <c r="E74" s="640"/>
      <c r="F74" s="640"/>
      <c r="G74" s="640"/>
      <c r="H74" s="640"/>
      <c r="I74" s="1" t="s">
        <v>26</v>
      </c>
      <c r="J74" s="277" t="str">
        <f>J51</f>
        <v>ลำปาง เขต  3</v>
      </c>
      <c r="M74" s="1" t="s">
        <v>38</v>
      </c>
    </row>
    <row r="75" spans="1:13" ht="24.75" thickBot="1" x14ac:dyDescent="0.6">
      <c r="A75" s="277" t="s">
        <v>0</v>
      </c>
      <c r="D75" s="640" t="str">
        <f>D52</f>
        <v>สพป.ลำปาง เขต 3</v>
      </c>
      <c r="E75" s="640"/>
      <c r="F75" s="640"/>
      <c r="G75" s="640"/>
      <c r="H75" s="640"/>
      <c r="K75" s="641"/>
      <c r="L75" s="641"/>
    </row>
    <row r="76" spans="1:13" x14ac:dyDescent="0.55000000000000004">
      <c r="A76" s="642" t="s">
        <v>2</v>
      </c>
      <c r="B76" s="644" t="s">
        <v>3</v>
      </c>
      <c r="C76" s="645"/>
      <c r="D76" s="645"/>
      <c r="E76" s="646"/>
      <c r="F76" s="650" t="s">
        <v>4</v>
      </c>
      <c r="G76" s="650" t="s">
        <v>5</v>
      </c>
      <c r="H76" s="650" t="s">
        <v>6</v>
      </c>
      <c r="I76" s="650"/>
      <c r="J76" s="650" t="s">
        <v>7</v>
      </c>
      <c r="K76" s="650"/>
      <c r="L76" s="650" t="s">
        <v>24</v>
      </c>
      <c r="M76" s="661" t="s">
        <v>9</v>
      </c>
    </row>
    <row r="77" spans="1:13" x14ac:dyDescent="0.55000000000000004">
      <c r="A77" s="643"/>
      <c r="B77" s="647"/>
      <c r="C77" s="648"/>
      <c r="D77" s="648"/>
      <c r="E77" s="649"/>
      <c r="F77" s="651"/>
      <c r="G77" s="651"/>
      <c r="H77" s="278" t="s">
        <v>10</v>
      </c>
      <c r="I77" s="278" t="s">
        <v>11</v>
      </c>
      <c r="J77" s="278" t="s">
        <v>10</v>
      </c>
      <c r="K77" s="278" t="s">
        <v>11</v>
      </c>
      <c r="L77" s="651"/>
      <c r="M77" s="662"/>
    </row>
    <row r="78" spans="1:13" x14ac:dyDescent="0.55000000000000004">
      <c r="A78" s="685" t="s">
        <v>48</v>
      </c>
      <c r="B78" s="686"/>
      <c r="C78" s="686"/>
      <c r="D78" s="686"/>
      <c r="E78" s="686"/>
      <c r="F78" s="686"/>
      <c r="G78" s="686"/>
      <c r="H78" s="687"/>
      <c r="I78" s="152">
        <f>I68</f>
        <v>236226</v>
      </c>
      <c r="J78" s="18"/>
      <c r="K78" s="48">
        <f>K68</f>
        <v>43986.5</v>
      </c>
      <c r="L78" s="48">
        <f>L68</f>
        <v>280212.5</v>
      </c>
      <c r="M78" s="8"/>
    </row>
    <row r="79" spans="1:13" x14ac:dyDescent="0.55000000000000004">
      <c r="A79" s="7" t="str">
        <f>IF('กรอกรายการ วัสดุ'!A41&gt;0,'กรอกรายการ วัสดุ'!A41,IF('กรอกรายการ วัสดุ'!A41=0," "))</f>
        <v xml:space="preserve"> </v>
      </c>
      <c r="B79" s="652" t="str">
        <f>IF('กรอกรายการ วัสดุ'!B41&gt;0,'กรอกรายการ วัสดุ'!B41,IF('กรอกรายการ วัสดุ'!B41=0,"-"))</f>
        <v>-</v>
      </c>
      <c r="C79" s="653"/>
      <c r="D79" s="653"/>
      <c r="E79" s="654"/>
      <c r="F79" s="12" t="str">
        <f>IF('กรอกรายการ วัสดุ'!C41&gt;0,'กรอกรายการ วัสดุ'!C41,IF('กรอกรายการ วัสดุ'!C41=0,"-"))</f>
        <v>-</v>
      </c>
      <c r="G79" s="12" t="str">
        <f>IF('กรอกรายการ วัสดุ'!D41&gt;0,'กรอกรายการ วัสดุ'!D41,IF('กรอกรายการ วัสดุ'!D41=0,"-"))</f>
        <v>-</v>
      </c>
      <c r="H79" s="45" t="str">
        <f>IF('กรอกรายการ วัสดุ'!E41&gt;0,'กรอกรายการ วัสดุ'!E41,IF('กรอกรายการ วัสดุ'!E41=0,"-"))</f>
        <v>-</v>
      </c>
      <c r="I79" s="45" t="str">
        <f>IF('กรอกรายการ วัสดุ'!F41&gt;0,'กรอกรายการ วัสดุ'!F41,IF('กรอกรายการ วัสดุ'!F41=0,"-"))</f>
        <v>-</v>
      </c>
      <c r="J79" s="45" t="str">
        <f>IF('กรอกรายการ วัสดุ'!G41&gt;0,'กรอกรายการ วัสดุ'!G41,IF('กรอกรายการ วัสดุ'!G41=0,"-"))</f>
        <v>-</v>
      </c>
      <c r="K79" s="45" t="str">
        <f>IF('กรอกรายการ วัสดุ'!H41&gt;0,'กรอกรายการ วัสดุ'!H41,IF('กรอกรายการ วัสดุ'!H41=0,"-"))</f>
        <v>-</v>
      </c>
      <c r="L79" s="45" t="str">
        <f>IF('กรอกรายการ วัสดุ'!I41&gt;0,'กรอกรายการ วัสดุ'!I41,IF('กรอกรายการ วัสดุ'!I41=0,"-"))</f>
        <v>-</v>
      </c>
      <c r="M79" s="11"/>
    </row>
    <row r="80" spans="1:13" x14ac:dyDescent="0.55000000000000004">
      <c r="A80" s="9" t="str">
        <f>IF('กรอกรายการ วัสดุ'!A42&gt;0,'กรอกรายการ วัสดุ'!A42,IF('กรอกรายการ วัสดุ'!A42=0," "))</f>
        <v xml:space="preserve"> </v>
      </c>
      <c r="B80" s="652" t="str">
        <f>IF('กรอกรายการ วัสดุ'!B42&gt;0,'กรอกรายการ วัสดุ'!B42,IF('กรอกรายการ วัสดุ'!B42=0,"-"))</f>
        <v>-</v>
      </c>
      <c r="C80" s="653"/>
      <c r="D80" s="653"/>
      <c r="E80" s="654"/>
      <c r="F80" s="12" t="str">
        <f>IF('กรอกรายการ วัสดุ'!C42&gt;0,'กรอกรายการ วัสดุ'!C42,IF('กรอกรายการ วัสดุ'!C42=0,"-"))</f>
        <v>-</v>
      </c>
      <c r="G80" s="12" t="str">
        <f>IF('กรอกรายการ วัสดุ'!D42&gt;0,'กรอกรายการ วัสดุ'!D42,IF('กรอกรายการ วัสดุ'!D42=0,"-"))</f>
        <v>-</v>
      </c>
      <c r="H80" s="45" t="str">
        <f>IF('กรอกรายการ วัสดุ'!E42&gt;0,'กรอกรายการ วัสดุ'!E42,IF('กรอกรายการ วัสดุ'!E42=0,"-"))</f>
        <v>-</v>
      </c>
      <c r="I80" s="45" t="str">
        <f>IF('กรอกรายการ วัสดุ'!F42&gt;0,'กรอกรายการ วัสดุ'!F42,IF('กรอกรายการ วัสดุ'!F42=0,"-"))</f>
        <v>-</v>
      </c>
      <c r="J80" s="45" t="str">
        <f>IF('กรอกรายการ วัสดุ'!G42&gt;0,'กรอกรายการ วัสดุ'!G42,IF('กรอกรายการ วัสดุ'!G42=0,"-"))</f>
        <v>-</v>
      </c>
      <c r="K80" s="45" t="str">
        <f>IF('กรอกรายการ วัสดุ'!H42&gt;0,'กรอกรายการ วัสดุ'!H42,IF('กรอกรายการ วัสดุ'!H42=0,"-"))</f>
        <v>-</v>
      </c>
      <c r="L80" s="45" t="str">
        <f>IF('กรอกรายการ วัสดุ'!I42&gt;0,'กรอกรายการ วัสดุ'!I42,IF('กรอกรายการ วัสดุ'!I42=0,"-"))</f>
        <v>-</v>
      </c>
      <c r="M80" s="10"/>
    </row>
    <row r="81" spans="1:13" x14ac:dyDescent="0.55000000000000004">
      <c r="A81" s="9" t="str">
        <f>IF('กรอกรายการ วัสดุ'!A43&gt;0,'กรอกรายการ วัสดุ'!A43,IF('กรอกรายการ วัสดุ'!A43=0," "))</f>
        <v xml:space="preserve"> </v>
      </c>
      <c r="B81" s="652" t="str">
        <f>IF('กรอกรายการ วัสดุ'!B43&gt;0,'กรอกรายการ วัสดุ'!B43,IF('กรอกรายการ วัสดุ'!B43=0,"-"))</f>
        <v>-</v>
      </c>
      <c r="C81" s="653"/>
      <c r="D81" s="653"/>
      <c r="E81" s="654"/>
      <c r="F81" s="12" t="str">
        <f>IF('กรอกรายการ วัสดุ'!C43&gt;0,'กรอกรายการ วัสดุ'!C43,IF('กรอกรายการ วัสดุ'!C43=0,"-"))</f>
        <v>-</v>
      </c>
      <c r="G81" s="12" t="str">
        <f>IF('กรอกรายการ วัสดุ'!D43&gt;0,'กรอกรายการ วัสดุ'!D43,IF('กรอกรายการ วัสดุ'!D43=0,"-"))</f>
        <v>-</v>
      </c>
      <c r="H81" s="45" t="str">
        <f>IF('กรอกรายการ วัสดุ'!E43&gt;0,'กรอกรายการ วัสดุ'!E43,IF('กรอกรายการ วัสดุ'!E43=0,"-"))</f>
        <v>-</v>
      </c>
      <c r="I81" s="45" t="str">
        <f>IF('กรอกรายการ วัสดุ'!F43&gt;0,'กรอกรายการ วัสดุ'!F43,IF('กรอกรายการ วัสดุ'!F43=0,"-"))</f>
        <v>-</v>
      </c>
      <c r="J81" s="45" t="str">
        <f>IF('กรอกรายการ วัสดุ'!G43&gt;0,'กรอกรายการ วัสดุ'!G43,IF('กรอกรายการ วัสดุ'!G43=0,"-"))</f>
        <v>-</v>
      </c>
      <c r="K81" s="45" t="str">
        <f>IF('กรอกรายการ วัสดุ'!H43&gt;0,'กรอกรายการ วัสดุ'!H43,IF('กรอกรายการ วัสดุ'!H43=0,"-"))</f>
        <v>-</v>
      </c>
      <c r="L81" s="45" t="str">
        <f>IF('กรอกรายการ วัสดุ'!I43&gt;0,'กรอกรายการ วัสดุ'!I43,IF('กรอกรายการ วัสดุ'!I43=0,"-"))</f>
        <v>-</v>
      </c>
      <c r="M81" s="10"/>
    </row>
    <row r="82" spans="1:13" x14ac:dyDescent="0.55000000000000004">
      <c r="A82" s="9" t="str">
        <f>IF('กรอกรายการ วัสดุ'!A44&gt;0,'กรอกรายการ วัสดุ'!A44,IF('กรอกรายการ วัสดุ'!A44=0," "))</f>
        <v xml:space="preserve"> </v>
      </c>
      <c r="B82" s="652" t="str">
        <f>IF('กรอกรายการ วัสดุ'!B44&gt;0,'กรอกรายการ วัสดุ'!B44,IF('กรอกรายการ วัสดุ'!B44=0,"-"))</f>
        <v>-</v>
      </c>
      <c r="C82" s="653"/>
      <c r="D82" s="653"/>
      <c r="E82" s="654"/>
      <c r="F82" s="12" t="str">
        <f>IF('กรอกรายการ วัสดุ'!C44&gt;0,'กรอกรายการ วัสดุ'!C44,IF('กรอกรายการ วัสดุ'!C44=0,"-"))</f>
        <v>-</v>
      </c>
      <c r="G82" s="12" t="str">
        <f>IF('กรอกรายการ วัสดุ'!D44&gt;0,'กรอกรายการ วัสดุ'!D44,IF('กรอกรายการ วัสดุ'!D44=0,"-"))</f>
        <v>-</v>
      </c>
      <c r="H82" s="45" t="str">
        <f>IF('กรอกรายการ วัสดุ'!E44&gt;0,'กรอกรายการ วัสดุ'!E44,IF('กรอกรายการ วัสดุ'!E44=0,"-"))</f>
        <v>-</v>
      </c>
      <c r="I82" s="45" t="str">
        <f>IF('กรอกรายการ วัสดุ'!F44&gt;0,'กรอกรายการ วัสดุ'!F44,IF('กรอกรายการ วัสดุ'!F44=0,"-"))</f>
        <v>-</v>
      </c>
      <c r="J82" s="45" t="str">
        <f>IF('กรอกรายการ วัสดุ'!G44&gt;0,'กรอกรายการ วัสดุ'!G44,IF('กรอกรายการ วัสดุ'!G44=0,"-"))</f>
        <v>-</v>
      </c>
      <c r="K82" s="45" t="str">
        <f>IF('กรอกรายการ วัสดุ'!H44&gt;0,'กรอกรายการ วัสดุ'!H44,IF('กรอกรายการ วัสดุ'!H44=0,"-"))</f>
        <v>-</v>
      </c>
      <c r="L82" s="45" t="str">
        <f>IF('กรอกรายการ วัสดุ'!I44&gt;0,'กรอกรายการ วัสดุ'!I44,IF('กรอกรายการ วัสดุ'!I44=0,"-"))</f>
        <v>-</v>
      </c>
      <c r="M82" s="10"/>
    </row>
    <row r="83" spans="1:13" x14ac:dyDescent="0.55000000000000004">
      <c r="A83" s="9" t="str">
        <f>IF('กรอกรายการ วัสดุ'!A45&gt;0,'กรอกรายการ วัสดุ'!A45,IF('กรอกรายการ วัสดุ'!A45=0," "))</f>
        <v xml:space="preserve"> </v>
      </c>
      <c r="B83" s="652" t="str">
        <f>IF('กรอกรายการ วัสดุ'!B45&gt;0,'กรอกรายการ วัสดุ'!B45,IF('กรอกรายการ วัสดุ'!B45=0,"-"))</f>
        <v>-</v>
      </c>
      <c r="C83" s="653"/>
      <c r="D83" s="653"/>
      <c r="E83" s="654"/>
      <c r="F83" s="12" t="str">
        <f>IF('กรอกรายการ วัสดุ'!C45&gt;0,'กรอกรายการ วัสดุ'!C45,IF('กรอกรายการ วัสดุ'!C45=0,"-"))</f>
        <v>-</v>
      </c>
      <c r="G83" s="12" t="str">
        <f>IF('กรอกรายการ วัสดุ'!D45&gt;0,'กรอกรายการ วัสดุ'!D45,IF('กรอกรายการ วัสดุ'!D45=0,"-"))</f>
        <v>-</v>
      </c>
      <c r="H83" s="45" t="str">
        <f>IF('กรอกรายการ วัสดุ'!E45&gt;0,'กรอกรายการ วัสดุ'!E45,IF('กรอกรายการ วัสดุ'!E45=0,"-"))</f>
        <v>-</v>
      </c>
      <c r="I83" s="45" t="str">
        <f>IF('กรอกรายการ วัสดุ'!F45&gt;0,'กรอกรายการ วัสดุ'!F45,IF('กรอกรายการ วัสดุ'!F45=0,"-"))</f>
        <v>-</v>
      </c>
      <c r="J83" s="45" t="str">
        <f>IF('กรอกรายการ วัสดุ'!G45&gt;0,'กรอกรายการ วัสดุ'!G45,IF('กรอกรายการ วัสดุ'!G45=0,"-"))</f>
        <v>-</v>
      </c>
      <c r="K83" s="45" t="str">
        <f>IF('กรอกรายการ วัสดุ'!H45&gt;0,'กรอกรายการ วัสดุ'!H45,IF('กรอกรายการ วัสดุ'!H45=0,"-"))</f>
        <v>-</v>
      </c>
      <c r="L83" s="45" t="str">
        <f>IF('กรอกรายการ วัสดุ'!I45&gt;0,'กรอกรายการ วัสดุ'!I45,IF('กรอกรายการ วัสดุ'!I45=0,"-"))</f>
        <v>-</v>
      </c>
      <c r="M83" s="10"/>
    </row>
    <row r="84" spans="1:13" x14ac:dyDescent="0.55000000000000004">
      <c r="A84" s="9" t="str">
        <f>IF('กรอกรายการ วัสดุ'!A46&gt;0,'กรอกรายการ วัสดุ'!A46,IF('กรอกรายการ วัสดุ'!A46=0," "))</f>
        <v xml:space="preserve"> </v>
      </c>
      <c r="B84" s="652" t="str">
        <f>IF('กรอกรายการ วัสดุ'!B46&gt;0,'กรอกรายการ วัสดุ'!B46,IF('กรอกรายการ วัสดุ'!B46=0,"-"))</f>
        <v>-</v>
      </c>
      <c r="C84" s="653"/>
      <c r="D84" s="653"/>
      <c r="E84" s="654"/>
      <c r="F84" s="12" t="str">
        <f>IF('กรอกรายการ วัสดุ'!C46&gt;0,'กรอกรายการ วัสดุ'!C46,IF('กรอกรายการ วัสดุ'!C46=0,"-"))</f>
        <v>-</v>
      </c>
      <c r="G84" s="12" t="str">
        <f>IF('กรอกรายการ วัสดุ'!D46&gt;0,'กรอกรายการ วัสดุ'!D46,IF('กรอกรายการ วัสดุ'!D46=0,"-"))</f>
        <v>-</v>
      </c>
      <c r="H84" s="45" t="str">
        <f>IF('กรอกรายการ วัสดุ'!E46&gt;0,'กรอกรายการ วัสดุ'!E46,IF('กรอกรายการ วัสดุ'!E46=0,"-"))</f>
        <v>-</v>
      </c>
      <c r="I84" s="45" t="str">
        <f>IF('กรอกรายการ วัสดุ'!F46&gt;0,'กรอกรายการ วัสดุ'!F46,IF('กรอกรายการ วัสดุ'!F46=0,"-"))</f>
        <v>-</v>
      </c>
      <c r="J84" s="45" t="str">
        <f>IF('กรอกรายการ วัสดุ'!G46&gt;0,'กรอกรายการ วัสดุ'!G46,IF('กรอกรายการ วัสดุ'!G46=0,"-"))</f>
        <v>-</v>
      </c>
      <c r="K84" s="45" t="str">
        <f>IF('กรอกรายการ วัสดุ'!H46&gt;0,'กรอกรายการ วัสดุ'!H46,IF('กรอกรายการ วัสดุ'!H46=0,"-"))</f>
        <v>-</v>
      </c>
      <c r="L84" s="45" t="str">
        <f>IF('กรอกรายการ วัสดุ'!I46&gt;0,'กรอกรายการ วัสดุ'!I46,IF('กรอกรายการ วัสดุ'!I46=0,"-"))</f>
        <v>-</v>
      </c>
      <c r="M84" s="10"/>
    </row>
    <row r="85" spans="1:13" x14ac:dyDescent="0.55000000000000004">
      <c r="A85" s="9" t="str">
        <f>IF('กรอกรายการ วัสดุ'!A47&gt;0,'กรอกรายการ วัสดุ'!A47,IF('กรอกรายการ วัสดุ'!A47=0," "))</f>
        <v xml:space="preserve"> </v>
      </c>
      <c r="B85" s="652" t="str">
        <f>IF('กรอกรายการ วัสดุ'!B47&gt;0,'กรอกรายการ วัสดุ'!B47,IF('กรอกรายการ วัสดุ'!B47=0,"-"))</f>
        <v>-</v>
      </c>
      <c r="C85" s="653"/>
      <c r="D85" s="653"/>
      <c r="E85" s="654"/>
      <c r="F85" s="12" t="str">
        <f>IF('กรอกรายการ วัสดุ'!C47&gt;0,'กรอกรายการ วัสดุ'!C47,IF('กรอกรายการ วัสดุ'!C47=0,"-"))</f>
        <v>-</v>
      </c>
      <c r="G85" s="12" t="str">
        <f>IF('กรอกรายการ วัสดุ'!D47&gt;0,'กรอกรายการ วัสดุ'!D47,IF('กรอกรายการ วัสดุ'!D47=0,"-"))</f>
        <v>-</v>
      </c>
      <c r="H85" s="45" t="str">
        <f>IF('กรอกรายการ วัสดุ'!E47&gt;0,'กรอกรายการ วัสดุ'!E47,IF('กรอกรายการ วัสดุ'!E47=0,"-"))</f>
        <v>-</v>
      </c>
      <c r="I85" s="45" t="str">
        <f>IF('กรอกรายการ วัสดุ'!F47&gt;0,'กรอกรายการ วัสดุ'!F47,IF('กรอกรายการ วัสดุ'!F47=0,"-"))</f>
        <v>-</v>
      </c>
      <c r="J85" s="45" t="str">
        <f>IF('กรอกรายการ วัสดุ'!G47&gt;0,'กรอกรายการ วัสดุ'!G47,IF('กรอกรายการ วัสดุ'!G47=0,"-"))</f>
        <v>-</v>
      </c>
      <c r="K85" s="45" t="str">
        <f>IF('กรอกรายการ วัสดุ'!H47&gt;0,'กรอกรายการ วัสดุ'!H47,IF('กรอกรายการ วัสดุ'!H47=0,"-"))</f>
        <v>-</v>
      </c>
      <c r="L85" s="45" t="str">
        <f>IF('กรอกรายการ วัสดุ'!I47&gt;0,'กรอกรายการ วัสดุ'!I47,IF('กรอกรายการ วัสดุ'!I47=0,"-"))</f>
        <v>-</v>
      </c>
      <c r="M85" s="10"/>
    </row>
    <row r="86" spans="1:13" x14ac:dyDescent="0.55000000000000004">
      <c r="A86" s="9" t="str">
        <f>IF('กรอกรายการ วัสดุ'!A48&gt;0,'กรอกรายการ วัสดุ'!A48,IF('กรอกรายการ วัสดุ'!A48=0," "))</f>
        <v xml:space="preserve"> </v>
      </c>
      <c r="B86" s="652" t="str">
        <f>IF('กรอกรายการ วัสดุ'!B48&gt;0,'กรอกรายการ วัสดุ'!B48,IF('กรอกรายการ วัสดุ'!B48=0,"-"))</f>
        <v>-</v>
      </c>
      <c r="C86" s="653"/>
      <c r="D86" s="653"/>
      <c r="E86" s="654"/>
      <c r="F86" s="12" t="str">
        <f>IF('กรอกรายการ วัสดุ'!C48&gt;0,'กรอกรายการ วัสดุ'!C48,IF('กรอกรายการ วัสดุ'!C48=0,"-"))</f>
        <v>-</v>
      </c>
      <c r="G86" s="12" t="str">
        <f>IF('กรอกรายการ วัสดุ'!D48&gt;0,'กรอกรายการ วัสดุ'!D48,IF('กรอกรายการ วัสดุ'!D48=0,"-"))</f>
        <v>-</v>
      </c>
      <c r="H86" s="45" t="str">
        <f>IF('กรอกรายการ วัสดุ'!E48&gt;0,'กรอกรายการ วัสดุ'!E48,IF('กรอกรายการ วัสดุ'!E48=0,"-"))</f>
        <v>-</v>
      </c>
      <c r="I86" s="45" t="str">
        <f>IF('กรอกรายการ วัสดุ'!F48&gt;0,'กรอกรายการ วัสดุ'!F48,IF('กรอกรายการ วัสดุ'!F48=0,"-"))</f>
        <v>-</v>
      </c>
      <c r="J86" s="45" t="str">
        <f>IF('กรอกรายการ วัสดุ'!G48&gt;0,'กรอกรายการ วัสดุ'!G48,IF('กรอกรายการ วัสดุ'!G48=0,"-"))</f>
        <v>-</v>
      </c>
      <c r="K86" s="45" t="str">
        <f>IF('กรอกรายการ วัสดุ'!H48&gt;0,'กรอกรายการ วัสดุ'!H48,IF('กรอกรายการ วัสดุ'!H48=0,"-"))</f>
        <v>-</v>
      </c>
      <c r="L86" s="45" t="str">
        <f>IF('กรอกรายการ วัสดุ'!I48&gt;0,'กรอกรายการ วัสดุ'!I48,IF('กรอกรายการ วัสดุ'!I48=0,"-"))</f>
        <v>-</v>
      </c>
      <c r="M86" s="10"/>
    </row>
    <row r="87" spans="1:13" x14ac:dyDescent="0.55000000000000004">
      <c r="A87" s="9">
        <f>IF('กรอกรายการ วัสดุ'!A49&gt;0,'กรอกรายการ วัสดุ'!A49,IF('กรอกรายการ วัสดุ'!A49=0," "))</f>
        <v>2</v>
      </c>
      <c r="B87" s="652" t="str">
        <f>IF('กรอกรายการ วัสดุ'!B49&gt;0,'กรอกรายการ วัสดุ'!B49,IF('กรอกรายการ วัสดุ'!B49=0,"-"))</f>
        <v>-</v>
      </c>
      <c r="C87" s="653"/>
      <c r="D87" s="653"/>
      <c r="E87" s="654"/>
      <c r="F87" s="12" t="str">
        <f>IF('กรอกรายการ วัสดุ'!C49&gt;0,'กรอกรายการ วัสดุ'!C49,IF('กรอกรายการ วัสดุ'!C49=0,"-"))</f>
        <v>-</v>
      </c>
      <c r="G87" s="12" t="str">
        <f>IF('กรอกรายการ วัสดุ'!D49&gt;0,'กรอกรายการ วัสดุ'!D49,IF('กรอกรายการ วัสดุ'!D49=0,"-"))</f>
        <v>-</v>
      </c>
      <c r="H87" s="45" t="str">
        <f>IF('กรอกรายการ วัสดุ'!E49&gt;0,'กรอกรายการ วัสดุ'!E49,IF('กรอกรายการ วัสดุ'!E49=0,"-"))</f>
        <v>-</v>
      </c>
      <c r="I87" s="45" t="str">
        <f>IF('กรอกรายการ วัสดุ'!F49&gt;0,'กรอกรายการ วัสดุ'!F49,IF('กรอกรายการ วัสดุ'!F49=0,"-"))</f>
        <v>-</v>
      </c>
      <c r="J87" s="45" t="str">
        <f>IF('กรอกรายการ วัสดุ'!G49&gt;0,'กรอกรายการ วัสดุ'!G49,IF('กรอกรายการ วัสดุ'!G49=0,"-"))</f>
        <v>-</v>
      </c>
      <c r="K87" s="45" t="str">
        <f>IF('กรอกรายการ วัสดุ'!H49&gt;0,'กรอกรายการ วัสดุ'!H49,IF('กรอกรายการ วัสดุ'!H49=0,"-"))</f>
        <v>-</v>
      </c>
      <c r="L87" s="45" t="str">
        <f>IF('กรอกรายการ วัสดุ'!I49&gt;0,'กรอกรายการ วัสดุ'!I49,IF('กรอกรายการ วัสดุ'!I49=0,"-"))</f>
        <v>-</v>
      </c>
      <c r="M87" s="10"/>
    </row>
    <row r="88" spans="1:13" ht="24.75" thickBot="1" x14ac:dyDescent="0.6">
      <c r="A88" s="17" t="str">
        <f>IF('กรอกรายการ วัสดุ'!A50&gt;0,'กรอกรายการ วัสดุ'!A50,IF('กรอกรายการ วัสดุ'!A50=0," "))</f>
        <v xml:space="preserve"> </v>
      </c>
      <c r="B88" s="652" t="str">
        <f>IF('กรอกรายการ วัสดุ'!B50&gt;0,'กรอกรายการ วัสดุ'!B50,IF('กรอกรายการ วัสดุ'!B50=0,"-"))</f>
        <v>-</v>
      </c>
      <c r="C88" s="653"/>
      <c r="D88" s="653"/>
      <c r="E88" s="654"/>
      <c r="F88" s="12" t="str">
        <f>IF('กรอกรายการ วัสดุ'!C50&gt;0,'กรอกรายการ วัสดุ'!C50,IF('กรอกรายการ วัสดุ'!C50=0,"-"))</f>
        <v>-</v>
      </c>
      <c r="G88" s="12" t="str">
        <f>IF('กรอกรายการ วัสดุ'!D50&gt;0,'กรอกรายการ วัสดุ'!D50,IF('กรอกรายการ วัสดุ'!D50=0,"-"))</f>
        <v>-</v>
      </c>
      <c r="H88" s="45" t="str">
        <f>IF('กรอกรายการ วัสดุ'!E50&gt;0,'กรอกรายการ วัสดุ'!E50,IF('กรอกรายการ วัสดุ'!E50=0,"-"))</f>
        <v>-</v>
      </c>
      <c r="I88" s="45" t="str">
        <f>IF('กรอกรายการ วัสดุ'!F50&gt;0,'กรอกรายการ วัสดุ'!F50,IF('กรอกรายการ วัสดุ'!F50=0,"-"))</f>
        <v>-</v>
      </c>
      <c r="J88" s="45" t="str">
        <f>IF('กรอกรายการ วัสดุ'!G50&gt;0,'กรอกรายการ วัสดุ'!G50,IF('กรอกรายการ วัสดุ'!G50=0,"-"))</f>
        <v>-</v>
      </c>
      <c r="K88" s="45" t="str">
        <f>IF('กรอกรายการ วัสดุ'!H50&gt;0,'กรอกรายการ วัสดุ'!H50,IF('กรอกรายการ วัสดุ'!H50=0,"-"))</f>
        <v>-</v>
      </c>
      <c r="L88" s="45" t="str">
        <f>IF('กรอกรายการ วัสดุ'!I50&gt;0,'กรอกรายการ วัสดุ'!I50,IF('กรอกรายการ วัสดุ'!I50=0,"-"))</f>
        <v>-</v>
      </c>
      <c r="M88" s="11"/>
    </row>
    <row r="89" spans="1:13" ht="24.75" thickBot="1" x14ac:dyDescent="0.6">
      <c r="A89" s="657" t="s">
        <v>49</v>
      </c>
      <c r="B89" s="658"/>
      <c r="C89" s="658"/>
      <c r="D89" s="658"/>
      <c r="E89" s="658"/>
      <c r="F89" s="658"/>
      <c r="G89" s="658"/>
      <c r="H89" s="659"/>
      <c r="I89" s="153">
        <f>SUM(I79:I88)</f>
        <v>0</v>
      </c>
      <c r="J89" s="19"/>
      <c r="K89" s="46">
        <f t="shared" ref="K89:L89" si="2">SUM(K79:K88)</f>
        <v>0</v>
      </c>
      <c r="L89" s="46">
        <f t="shared" si="2"/>
        <v>0</v>
      </c>
      <c r="M89" s="14"/>
    </row>
    <row r="90" spans="1:13" ht="24.75" thickBot="1" x14ac:dyDescent="0.6">
      <c r="A90" s="657" t="s">
        <v>50</v>
      </c>
      <c r="B90" s="658"/>
      <c r="C90" s="658"/>
      <c r="D90" s="658"/>
      <c r="E90" s="658"/>
      <c r="F90" s="658"/>
      <c r="G90" s="658"/>
      <c r="H90" s="659"/>
      <c r="I90" s="153">
        <f>I89+I78</f>
        <v>236226</v>
      </c>
      <c r="J90" s="19"/>
      <c r="K90" s="46">
        <f t="shared" ref="K90:L90" si="3">K89+K78</f>
        <v>43986.5</v>
      </c>
      <c r="L90" s="46">
        <f t="shared" si="3"/>
        <v>280212.5</v>
      </c>
      <c r="M90" s="14"/>
    </row>
    <row r="91" spans="1:13" s="2" customFormat="1" ht="15" customHeight="1" x14ac:dyDescent="0.55000000000000004">
      <c r="A91" s="13"/>
      <c r="B91" s="13"/>
      <c r="C91" s="13"/>
      <c r="D91" s="13"/>
      <c r="E91" s="13"/>
      <c r="F91" s="13"/>
      <c r="G91" s="13"/>
      <c r="H91" s="13"/>
      <c r="I91" s="6"/>
      <c r="J91" s="6"/>
      <c r="K91" s="6"/>
      <c r="L91" s="6"/>
      <c r="M91" s="6"/>
    </row>
    <row r="92" spans="1:13" s="2" customFormat="1" x14ac:dyDescent="0.55000000000000004">
      <c r="A92" s="279"/>
      <c r="C92" s="118"/>
      <c r="D92" s="118" t="s">
        <v>28</v>
      </c>
      <c r="E92" s="118" t="s">
        <v>29</v>
      </c>
      <c r="F92" s="2" t="s">
        <v>30</v>
      </c>
      <c r="H92" s="119" t="s">
        <v>28</v>
      </c>
      <c r="I92" s="118" t="s">
        <v>33</v>
      </c>
    </row>
    <row r="93" spans="1:13" s="2" customFormat="1" x14ac:dyDescent="0.55000000000000004">
      <c r="A93" s="279"/>
      <c r="B93" s="118"/>
      <c r="C93" s="118"/>
      <c r="D93" s="119"/>
      <c r="E93" s="279" t="str">
        <f>'กรอกข้อมูล รร.1'!C28</f>
        <v>(นายอำพร จานเก่า)</v>
      </c>
      <c r="H93" s="119"/>
      <c r="I93" s="655" t="str">
        <f>'กรอกข้อมูล รร.1'!C29</f>
        <v>(นางสาวจริยา ขัดแก้ว)</v>
      </c>
      <c r="J93" s="655"/>
    </row>
    <row r="94" spans="1:13" s="2" customFormat="1" x14ac:dyDescent="0.55000000000000004">
      <c r="A94" s="279"/>
      <c r="C94" s="118"/>
      <c r="D94" s="655" t="str">
        <f>D72</f>
        <v>ช่าง ระดับ 4</v>
      </c>
      <c r="E94" s="655"/>
      <c r="F94" s="655"/>
      <c r="H94" s="655" t="str">
        <f>H72</f>
        <v>ผู้อำนวยการกลุ่มอำนวยการ</v>
      </c>
      <c r="I94" s="655"/>
      <c r="J94" s="655"/>
      <c r="K94" s="655"/>
    </row>
    <row r="95" spans="1:13" s="2" customFormat="1" ht="9.75" customHeight="1" x14ac:dyDescent="0.55000000000000004">
      <c r="A95" s="279"/>
      <c r="C95" s="118"/>
      <c r="D95" s="279"/>
      <c r="E95" s="279"/>
      <c r="F95" s="279"/>
      <c r="H95" s="279"/>
      <c r="I95" s="279"/>
      <c r="J95" s="279"/>
      <c r="K95" s="279"/>
    </row>
    <row r="96" spans="1:13" s="2" customFormat="1" ht="27.75" x14ac:dyDescent="0.65">
      <c r="C96" s="636" t="s">
        <v>23</v>
      </c>
      <c r="D96" s="636"/>
      <c r="E96" s="636"/>
      <c r="F96" s="636"/>
      <c r="G96" s="636"/>
      <c r="H96" s="636"/>
      <c r="I96" s="636"/>
      <c r="J96" s="636"/>
      <c r="K96" s="636"/>
      <c r="L96" s="135" t="s">
        <v>25</v>
      </c>
      <c r="M96" s="136"/>
    </row>
    <row r="97" spans="1:13" s="2" customFormat="1" x14ac:dyDescent="0.55000000000000004">
      <c r="A97" s="639" t="str">
        <f>A74</f>
        <v>ซ่อมแซมสำนักงาน สพป.ลำปาง เขต 3</v>
      </c>
      <c r="B97" s="639"/>
      <c r="C97" s="639"/>
      <c r="D97" s="667" t="str">
        <f>D74</f>
        <v>อาคารอาคารสำนักงาน สพป.ลำปาง เขต 3</v>
      </c>
      <c r="E97" s="667"/>
      <c r="F97" s="667"/>
      <c r="G97" s="667"/>
      <c r="H97" s="667"/>
      <c r="I97" s="2" t="s">
        <v>26</v>
      </c>
      <c r="J97" s="283">
        <f>J72</f>
        <v>0</v>
      </c>
      <c r="M97" s="2" t="s">
        <v>84</v>
      </c>
    </row>
    <row r="98" spans="1:13" ht="24.75" thickBot="1" x14ac:dyDescent="0.6">
      <c r="A98" s="277" t="s">
        <v>0</v>
      </c>
      <c r="D98" s="640" t="str">
        <f>D75</f>
        <v>สพป.ลำปาง เขต 3</v>
      </c>
      <c r="E98" s="640"/>
      <c r="F98" s="640"/>
      <c r="G98" s="640"/>
      <c r="H98" s="640"/>
      <c r="K98" s="641"/>
      <c r="L98" s="641"/>
    </row>
    <row r="99" spans="1:13" x14ac:dyDescent="0.55000000000000004">
      <c r="A99" s="642" t="s">
        <v>2</v>
      </c>
      <c r="B99" s="644" t="s">
        <v>3</v>
      </c>
      <c r="C99" s="645"/>
      <c r="D99" s="645"/>
      <c r="E99" s="646"/>
      <c r="F99" s="650" t="s">
        <v>4</v>
      </c>
      <c r="G99" s="650" t="s">
        <v>5</v>
      </c>
      <c r="H99" s="650" t="s">
        <v>6</v>
      </c>
      <c r="I99" s="650"/>
      <c r="J99" s="650" t="s">
        <v>7</v>
      </c>
      <c r="K99" s="650"/>
      <c r="L99" s="650" t="s">
        <v>24</v>
      </c>
      <c r="M99" s="661" t="s">
        <v>9</v>
      </c>
    </row>
    <row r="100" spans="1:13" x14ac:dyDescent="0.55000000000000004">
      <c r="A100" s="643"/>
      <c r="B100" s="647"/>
      <c r="C100" s="648"/>
      <c r="D100" s="648"/>
      <c r="E100" s="649"/>
      <c r="F100" s="651"/>
      <c r="G100" s="651"/>
      <c r="H100" s="278" t="s">
        <v>10</v>
      </c>
      <c r="I100" s="278" t="s">
        <v>11</v>
      </c>
      <c r="J100" s="278" t="s">
        <v>10</v>
      </c>
      <c r="K100" s="278" t="s">
        <v>11</v>
      </c>
      <c r="L100" s="651"/>
      <c r="M100" s="662"/>
    </row>
    <row r="101" spans="1:13" x14ac:dyDescent="0.55000000000000004">
      <c r="A101" s="685" t="s">
        <v>51</v>
      </c>
      <c r="B101" s="686"/>
      <c r="C101" s="686"/>
      <c r="D101" s="686"/>
      <c r="E101" s="686"/>
      <c r="F101" s="686"/>
      <c r="G101" s="686"/>
      <c r="H101" s="687"/>
      <c r="I101" s="152">
        <f>I90</f>
        <v>236226</v>
      </c>
      <c r="J101" s="18"/>
      <c r="K101" s="48">
        <f>K90</f>
        <v>43986.5</v>
      </c>
      <c r="L101" s="48">
        <f>L90</f>
        <v>280212.5</v>
      </c>
      <c r="M101" s="8"/>
    </row>
    <row r="102" spans="1:13" x14ac:dyDescent="0.55000000000000004">
      <c r="A102" s="7" t="str">
        <f>IF('กรอกรายการ วัสดุ'!A51&gt;0,'กรอกรายการ วัสดุ'!A51,IF('กรอกรายการ วัสดุ'!A51=0," "))</f>
        <v xml:space="preserve"> </v>
      </c>
      <c r="B102" s="656" t="str">
        <f>IF('กรอกรายการ วัสดุ'!B51&gt;0,'กรอกรายการ วัสดุ'!B51,IF('กรอกรายการ วัสดุ'!B51=0,"-"))</f>
        <v>-</v>
      </c>
      <c r="C102" s="656"/>
      <c r="D102" s="656"/>
      <c r="E102" s="656"/>
      <c r="F102" s="12" t="str">
        <f>IF('กรอกรายการ วัสดุ'!C51&gt;0,'กรอกรายการ วัสดุ'!C51,IF('กรอกรายการ วัสดุ'!C51=0,"-"))</f>
        <v>-</v>
      </c>
      <c r="G102" s="12" t="str">
        <f>IF('กรอกรายการ วัสดุ'!D51&gt;0,'กรอกรายการ วัสดุ'!D51,IF('กรอกรายการ วัสดุ'!D51=0,"-"))</f>
        <v>-</v>
      </c>
      <c r="H102" s="45" t="str">
        <f>IF('กรอกรายการ วัสดุ'!E51&gt;0,'กรอกรายการ วัสดุ'!E51,IF('กรอกรายการ วัสดุ'!E51=0,"-"))</f>
        <v>-</v>
      </c>
      <c r="I102" s="45" t="str">
        <f>IF('กรอกรายการ วัสดุ'!F51&gt;0,'กรอกรายการ วัสดุ'!F51,IF('กรอกรายการ วัสดุ'!F51=0,"-"))</f>
        <v>-</v>
      </c>
      <c r="J102" s="45" t="str">
        <f>IF('กรอกรายการ วัสดุ'!G51&gt;0,'กรอกรายการ วัสดุ'!G51,IF('กรอกรายการ วัสดุ'!G51=0,"-"))</f>
        <v>-</v>
      </c>
      <c r="K102" s="45" t="str">
        <f>IF('กรอกรายการ วัสดุ'!H51&gt;0,'กรอกรายการ วัสดุ'!H51,IF('กรอกรายการ วัสดุ'!H51=0,"-"))</f>
        <v>-</v>
      </c>
      <c r="L102" s="45" t="str">
        <f>IF('กรอกรายการ วัสดุ'!I51&gt;0,'กรอกรายการ วัสดุ'!I51,IF('กรอกรายการ วัสดุ'!I51=0,"-"))</f>
        <v>-</v>
      </c>
      <c r="M102" s="76"/>
    </row>
    <row r="103" spans="1:13" x14ac:dyDescent="0.55000000000000004">
      <c r="A103" s="9" t="str">
        <f>IF('กรอกรายการ วัสดุ'!A52&gt;0,'กรอกรายการ วัสดุ'!A52,IF('กรอกรายการ วัสดุ'!A52=0," "))</f>
        <v xml:space="preserve"> </v>
      </c>
      <c r="B103" s="637" t="str">
        <f>IF('กรอกรายการ วัสดุ'!B52&gt;0,'กรอกรายการ วัสดุ'!B52,IF('กรอกรายการ วัสดุ'!B52=0,"-"))</f>
        <v>-</v>
      </c>
      <c r="C103" s="637"/>
      <c r="D103" s="637"/>
      <c r="E103" s="637"/>
      <c r="F103" s="77" t="str">
        <f>IF('กรอกรายการ วัสดุ'!C52&gt;0,'กรอกรายการ วัสดุ'!C52,IF('กรอกรายการ วัสดุ'!C52=0,"-"))</f>
        <v>-</v>
      </c>
      <c r="G103" s="77" t="str">
        <f>IF('กรอกรายการ วัสดุ'!D52&gt;0,'กรอกรายการ วัสดุ'!D52,IF('กรอกรายการ วัสดุ'!D52=0,"-"))</f>
        <v>-</v>
      </c>
      <c r="H103" s="78" t="str">
        <f>IF('กรอกรายการ วัสดุ'!E52&gt;0,'กรอกรายการ วัสดุ'!E52,IF('กรอกรายการ วัสดุ'!E52=0,"-"))</f>
        <v>-</v>
      </c>
      <c r="I103" s="78" t="str">
        <f>IF('กรอกรายการ วัสดุ'!F52&gt;0,'กรอกรายการ วัสดุ'!F52,IF('กรอกรายการ วัสดุ'!F52=0,"-"))</f>
        <v>-</v>
      </c>
      <c r="J103" s="78" t="str">
        <f>IF('กรอกรายการ วัสดุ'!G52&gt;0,'กรอกรายการ วัสดุ'!G52,IF('กรอกรายการ วัสดุ'!G52=0,"-"))</f>
        <v>-</v>
      </c>
      <c r="K103" s="78" t="str">
        <f>IF('กรอกรายการ วัสดุ'!H52&gt;0,'กรอกรายการ วัสดุ'!H52,IF('กรอกรายการ วัสดุ'!H52=0,"-"))</f>
        <v>-</v>
      </c>
      <c r="L103" s="78" t="str">
        <f>IF('กรอกรายการ วัสดุ'!I52&gt;0,'กรอกรายการ วัสดุ'!I52,IF('กรอกรายการ วัสดุ'!I52=0,"-"))</f>
        <v>-</v>
      </c>
      <c r="M103" s="76"/>
    </row>
    <row r="104" spans="1:13" x14ac:dyDescent="0.55000000000000004">
      <c r="A104" s="9" t="str">
        <f>IF('กรอกรายการ วัสดุ'!A53&gt;0,'กรอกรายการ วัสดุ'!A53,IF('กรอกรายการ วัสดุ'!A53=0," "))</f>
        <v xml:space="preserve"> </v>
      </c>
      <c r="B104" s="637" t="str">
        <f>IF('กรอกรายการ วัสดุ'!B53&gt;0,'กรอกรายการ วัสดุ'!B53,IF('กรอกรายการ วัสดุ'!B53=0,"-"))</f>
        <v>-</v>
      </c>
      <c r="C104" s="637"/>
      <c r="D104" s="637"/>
      <c r="E104" s="637"/>
      <c r="F104" s="77" t="str">
        <f>IF('กรอกรายการ วัสดุ'!C53&gt;0,'กรอกรายการ วัสดุ'!C53,IF('กรอกรายการ วัสดุ'!C53=0,"-"))</f>
        <v>-</v>
      </c>
      <c r="G104" s="77" t="str">
        <f>IF('กรอกรายการ วัสดุ'!D53&gt;0,'กรอกรายการ วัสดุ'!D53,IF('กรอกรายการ วัสดุ'!D53=0,"-"))</f>
        <v>-</v>
      </c>
      <c r="H104" s="78" t="str">
        <f>IF('กรอกรายการ วัสดุ'!E53&gt;0,'กรอกรายการ วัสดุ'!E53,IF('กรอกรายการ วัสดุ'!E53=0,"-"))</f>
        <v>-</v>
      </c>
      <c r="I104" s="78" t="str">
        <f>IF('กรอกรายการ วัสดุ'!F53&gt;0,'กรอกรายการ วัสดุ'!F53,IF('กรอกรายการ วัสดุ'!F53=0,"-"))</f>
        <v>-</v>
      </c>
      <c r="J104" s="78" t="str">
        <f>IF('กรอกรายการ วัสดุ'!G53&gt;0,'กรอกรายการ วัสดุ'!G53,IF('กรอกรายการ วัสดุ'!G53=0,"-"))</f>
        <v>-</v>
      </c>
      <c r="K104" s="78" t="str">
        <f>IF('กรอกรายการ วัสดุ'!H53&gt;0,'กรอกรายการ วัสดุ'!H53,IF('กรอกรายการ วัสดุ'!H53=0,"-"))</f>
        <v>-</v>
      </c>
      <c r="L104" s="78" t="str">
        <f>IF('กรอกรายการ วัสดุ'!I53&gt;0,'กรอกรายการ วัสดุ'!I53,IF('กรอกรายการ วัสดุ'!I53=0,"-"))</f>
        <v>-</v>
      </c>
      <c r="M104" s="76"/>
    </row>
    <row r="105" spans="1:13" x14ac:dyDescent="0.55000000000000004">
      <c r="A105" s="9" t="str">
        <f>IF('กรอกรายการ วัสดุ'!A54&gt;0,'กรอกรายการ วัสดุ'!A54,IF('กรอกรายการ วัสดุ'!A54=0," "))</f>
        <v xml:space="preserve"> </v>
      </c>
      <c r="B105" s="637" t="str">
        <f>IF('กรอกรายการ วัสดุ'!B54&gt;0,'กรอกรายการ วัสดุ'!B54,IF('กรอกรายการ วัสดุ'!B54=0,"-"))</f>
        <v>-</v>
      </c>
      <c r="C105" s="637"/>
      <c r="D105" s="637"/>
      <c r="E105" s="637"/>
      <c r="F105" s="77" t="str">
        <f>IF('กรอกรายการ วัสดุ'!C54&gt;0,'กรอกรายการ วัสดุ'!C54,IF('กรอกรายการ วัสดุ'!C54=0,"-"))</f>
        <v>-</v>
      </c>
      <c r="G105" s="77" t="str">
        <f>IF('กรอกรายการ วัสดุ'!D54&gt;0,'กรอกรายการ วัสดุ'!D54,IF('กรอกรายการ วัสดุ'!D54=0,"-"))</f>
        <v>-</v>
      </c>
      <c r="H105" s="78" t="str">
        <f>IF('กรอกรายการ วัสดุ'!E54&gt;0,'กรอกรายการ วัสดุ'!E54,IF('กรอกรายการ วัสดุ'!E54=0,"-"))</f>
        <v>-</v>
      </c>
      <c r="I105" s="78" t="str">
        <f>IF('กรอกรายการ วัสดุ'!F54&gt;0,'กรอกรายการ วัสดุ'!F54,IF('กรอกรายการ วัสดุ'!F54=0,"-"))</f>
        <v>-</v>
      </c>
      <c r="J105" s="78" t="str">
        <f>IF('กรอกรายการ วัสดุ'!G54&gt;0,'กรอกรายการ วัสดุ'!G54,IF('กรอกรายการ วัสดุ'!G54=0,"-"))</f>
        <v>-</v>
      </c>
      <c r="K105" s="78" t="str">
        <f>IF('กรอกรายการ วัสดุ'!H54&gt;0,'กรอกรายการ วัสดุ'!H54,IF('กรอกรายการ วัสดุ'!H54=0,"-"))</f>
        <v>-</v>
      </c>
      <c r="L105" s="78" t="str">
        <f>IF('กรอกรายการ วัสดุ'!I54&gt;0,'กรอกรายการ วัสดุ'!I54,IF('กรอกรายการ วัสดุ'!I54=0,"-"))</f>
        <v>-</v>
      </c>
      <c r="M105" s="76"/>
    </row>
    <row r="106" spans="1:13" x14ac:dyDescent="0.55000000000000004">
      <c r="A106" s="9" t="str">
        <f>IF('กรอกรายการ วัสดุ'!A55&gt;0,'กรอกรายการ วัสดุ'!A55,IF('กรอกรายการ วัสดุ'!A55=0," "))</f>
        <v xml:space="preserve"> </v>
      </c>
      <c r="B106" s="637" t="str">
        <f>IF('กรอกรายการ วัสดุ'!B55&gt;0,'กรอกรายการ วัสดุ'!B55,IF('กรอกรายการ วัสดุ'!B55=0,"-"))</f>
        <v>-</v>
      </c>
      <c r="C106" s="637"/>
      <c r="D106" s="637"/>
      <c r="E106" s="637"/>
      <c r="F106" s="77" t="str">
        <f>IF('กรอกรายการ วัสดุ'!C55&gt;0,'กรอกรายการ วัสดุ'!C55,IF('กรอกรายการ วัสดุ'!C55=0,"-"))</f>
        <v>-</v>
      </c>
      <c r="G106" s="77" t="str">
        <f>IF('กรอกรายการ วัสดุ'!D55&gt;0,'กรอกรายการ วัสดุ'!D55,IF('กรอกรายการ วัสดุ'!D55=0,"-"))</f>
        <v>-</v>
      </c>
      <c r="H106" s="78" t="str">
        <f>IF('กรอกรายการ วัสดุ'!E55&gt;0,'กรอกรายการ วัสดุ'!E55,IF('กรอกรายการ วัสดุ'!E55=0,"-"))</f>
        <v>-</v>
      </c>
      <c r="I106" s="78" t="str">
        <f>IF('กรอกรายการ วัสดุ'!F55&gt;0,'กรอกรายการ วัสดุ'!F55,IF('กรอกรายการ วัสดุ'!F55=0,"-"))</f>
        <v>-</v>
      </c>
      <c r="J106" s="78" t="str">
        <f>IF('กรอกรายการ วัสดุ'!G55&gt;0,'กรอกรายการ วัสดุ'!G55,IF('กรอกรายการ วัสดุ'!G55=0,"-"))</f>
        <v>-</v>
      </c>
      <c r="K106" s="78" t="str">
        <f>IF('กรอกรายการ วัสดุ'!H55&gt;0,'กรอกรายการ วัสดุ'!H55,IF('กรอกรายการ วัสดุ'!H55=0,"-"))</f>
        <v>-</v>
      </c>
      <c r="L106" s="78" t="str">
        <f>IF('กรอกรายการ วัสดุ'!I55&gt;0,'กรอกรายการ วัสดุ'!I55,IF('กรอกรายการ วัสดุ'!I55=0,"-"))</f>
        <v>-</v>
      </c>
      <c r="M106" s="76"/>
    </row>
    <row r="107" spans="1:13" x14ac:dyDescent="0.55000000000000004">
      <c r="A107" s="9" t="str">
        <f>IF('กรอกรายการ วัสดุ'!A56&gt;0,'กรอกรายการ วัสดุ'!A56,IF('กรอกรายการ วัสดุ'!A56=0," "))</f>
        <v xml:space="preserve"> </v>
      </c>
      <c r="B107" s="637" t="str">
        <f>IF('กรอกรายการ วัสดุ'!B56&gt;0,'กรอกรายการ วัสดุ'!B56,IF('กรอกรายการ วัสดุ'!B56=0,"-"))</f>
        <v>-</v>
      </c>
      <c r="C107" s="637"/>
      <c r="D107" s="637"/>
      <c r="E107" s="637"/>
      <c r="F107" s="77" t="str">
        <f>IF('กรอกรายการ วัสดุ'!C56&gt;0,'กรอกรายการ วัสดุ'!C56,IF('กรอกรายการ วัสดุ'!C56=0,"-"))</f>
        <v>-</v>
      </c>
      <c r="G107" s="77" t="str">
        <f>IF('กรอกรายการ วัสดุ'!D56&gt;0,'กรอกรายการ วัสดุ'!D56,IF('กรอกรายการ วัสดุ'!D56=0,"-"))</f>
        <v>-</v>
      </c>
      <c r="H107" s="78" t="str">
        <f>IF('กรอกรายการ วัสดุ'!E56&gt;0,'กรอกรายการ วัสดุ'!E56,IF('กรอกรายการ วัสดุ'!E56=0,"-"))</f>
        <v>-</v>
      </c>
      <c r="I107" s="78" t="str">
        <f>IF('กรอกรายการ วัสดุ'!F56&gt;0,'กรอกรายการ วัสดุ'!F56,IF('กรอกรายการ วัสดุ'!F56=0,"-"))</f>
        <v>-</v>
      </c>
      <c r="J107" s="78" t="str">
        <f>IF('กรอกรายการ วัสดุ'!G56&gt;0,'กรอกรายการ วัสดุ'!G56,IF('กรอกรายการ วัสดุ'!G56=0,"-"))</f>
        <v>-</v>
      </c>
      <c r="K107" s="78" t="str">
        <f>IF('กรอกรายการ วัสดุ'!H56&gt;0,'กรอกรายการ วัสดุ'!H56,IF('กรอกรายการ วัสดุ'!H56=0,"-"))</f>
        <v>-</v>
      </c>
      <c r="L107" s="78" t="str">
        <f>IF('กรอกรายการ วัสดุ'!I56&gt;0,'กรอกรายการ วัสดุ'!I56,IF('กรอกรายการ วัสดุ'!I56=0,"-"))</f>
        <v>-</v>
      </c>
      <c r="M107" s="76"/>
    </row>
    <row r="108" spans="1:13" x14ac:dyDescent="0.55000000000000004">
      <c r="A108" s="9" t="str">
        <f>IF('กรอกรายการ วัสดุ'!A57&gt;0,'กรอกรายการ วัสดุ'!A57,IF('กรอกรายการ วัสดุ'!A57=0," "))</f>
        <v xml:space="preserve"> </v>
      </c>
      <c r="B108" s="637" t="str">
        <f>IF('กรอกรายการ วัสดุ'!B57&gt;0,'กรอกรายการ วัสดุ'!B57,IF('กรอกรายการ วัสดุ'!B57=0,"-"))</f>
        <v>-</v>
      </c>
      <c r="C108" s="637"/>
      <c r="D108" s="637"/>
      <c r="E108" s="637"/>
      <c r="F108" s="77" t="str">
        <f>IF('กรอกรายการ วัสดุ'!C57&gt;0,'กรอกรายการ วัสดุ'!C57,IF('กรอกรายการ วัสดุ'!C57=0,"-"))</f>
        <v>-</v>
      </c>
      <c r="G108" s="77" t="str">
        <f>IF('กรอกรายการ วัสดุ'!D57&gt;0,'กรอกรายการ วัสดุ'!D57,IF('กรอกรายการ วัสดุ'!D57=0,"-"))</f>
        <v>-</v>
      </c>
      <c r="H108" s="78" t="str">
        <f>IF('กรอกรายการ วัสดุ'!E57&gt;0,'กรอกรายการ วัสดุ'!E57,IF('กรอกรายการ วัสดุ'!E57=0,"-"))</f>
        <v>-</v>
      </c>
      <c r="I108" s="78" t="str">
        <f>IF('กรอกรายการ วัสดุ'!F57&gt;0,'กรอกรายการ วัสดุ'!F57,IF('กรอกรายการ วัสดุ'!F57=0,"-"))</f>
        <v>-</v>
      </c>
      <c r="J108" s="78" t="str">
        <f>IF('กรอกรายการ วัสดุ'!G57&gt;0,'กรอกรายการ วัสดุ'!G57,IF('กรอกรายการ วัสดุ'!G57=0,"-"))</f>
        <v>-</v>
      </c>
      <c r="K108" s="78" t="str">
        <f>IF('กรอกรายการ วัสดุ'!H57&gt;0,'กรอกรายการ วัสดุ'!H57,IF('กรอกรายการ วัสดุ'!H57=0,"-"))</f>
        <v>-</v>
      </c>
      <c r="L108" s="78" t="str">
        <f>IF('กรอกรายการ วัสดุ'!I57&gt;0,'กรอกรายการ วัสดุ'!I57,IF('กรอกรายการ วัสดุ'!I57=0,"-"))</f>
        <v>-</v>
      </c>
      <c r="M108" s="76"/>
    </row>
    <row r="109" spans="1:13" x14ac:dyDescent="0.55000000000000004">
      <c r="A109" s="9" t="str">
        <f>IF('กรอกรายการ วัสดุ'!A58&gt;0,'กรอกรายการ วัสดุ'!A58,IF('กรอกรายการ วัสดุ'!A58=0," "))</f>
        <v xml:space="preserve"> </v>
      </c>
      <c r="B109" s="637" t="str">
        <f>IF('กรอกรายการ วัสดุ'!B58&gt;0,'กรอกรายการ วัสดุ'!B58,IF('กรอกรายการ วัสดุ'!B58=0,"-"))</f>
        <v>-</v>
      </c>
      <c r="C109" s="637"/>
      <c r="D109" s="637"/>
      <c r="E109" s="637"/>
      <c r="F109" s="77" t="str">
        <f>IF('กรอกรายการ วัสดุ'!C58&gt;0,'กรอกรายการ วัสดุ'!C58,IF('กรอกรายการ วัสดุ'!C58=0,"-"))</f>
        <v>-</v>
      </c>
      <c r="G109" s="77" t="str">
        <f>IF('กรอกรายการ วัสดุ'!D58&gt;0,'กรอกรายการ วัสดุ'!D58,IF('กรอกรายการ วัสดุ'!D58=0,"-"))</f>
        <v>-</v>
      </c>
      <c r="H109" s="78" t="str">
        <f>IF('กรอกรายการ วัสดุ'!E58&gt;0,'กรอกรายการ วัสดุ'!E58,IF('กรอกรายการ วัสดุ'!E58=0,"-"))</f>
        <v>-</v>
      </c>
      <c r="I109" s="78" t="str">
        <f>IF('กรอกรายการ วัสดุ'!F58&gt;0,'กรอกรายการ วัสดุ'!F58,IF('กรอกรายการ วัสดุ'!F58=0,"-"))</f>
        <v>-</v>
      </c>
      <c r="J109" s="78" t="str">
        <f>IF('กรอกรายการ วัสดุ'!G58&gt;0,'กรอกรายการ วัสดุ'!G58,IF('กรอกรายการ วัสดุ'!G58=0,"-"))</f>
        <v>-</v>
      </c>
      <c r="K109" s="78" t="str">
        <f>IF('กรอกรายการ วัสดุ'!H58&gt;0,'กรอกรายการ วัสดุ'!H58,IF('กรอกรายการ วัสดุ'!H58=0,"-"))</f>
        <v>-</v>
      </c>
      <c r="L109" s="78" t="str">
        <f>IF('กรอกรายการ วัสดุ'!I58&gt;0,'กรอกรายการ วัสดุ'!I58,IF('กรอกรายการ วัสดุ'!I58=0,"-"))</f>
        <v>-</v>
      </c>
      <c r="M109" s="76"/>
    </row>
    <row r="110" spans="1:13" ht="24.75" thickBot="1" x14ac:dyDescent="0.6">
      <c r="A110" s="17" t="str">
        <f>IF('กรอกรายการ วัสดุ'!A59&gt;0,'กรอกรายการ วัสดุ'!A59,IF('กรอกรายการ วัสดุ'!A59=0," "))</f>
        <v xml:space="preserve"> </v>
      </c>
      <c r="B110" s="652" t="str">
        <f>IF('กรอกรายการ วัสดุ'!B59&gt;0,'กรอกรายการ วัสดุ'!B59,IF('กรอกรายการ วัสดุ'!B59=0,"-"))</f>
        <v>-</v>
      </c>
      <c r="C110" s="653"/>
      <c r="D110" s="653"/>
      <c r="E110" s="654"/>
      <c r="F110" s="12" t="str">
        <f>IF('กรอกรายการ วัสดุ'!C59&gt;0,'กรอกรายการ วัสดุ'!C59,IF('กรอกรายการ วัสดุ'!C59=0,"-"))</f>
        <v>-</v>
      </c>
      <c r="G110" s="12" t="str">
        <f>IF('กรอกรายการ วัสดุ'!D59&gt;0,'กรอกรายการ วัสดุ'!D59,IF('กรอกรายการ วัสดุ'!D59=0,"-"))</f>
        <v>-</v>
      </c>
      <c r="H110" s="45" t="str">
        <f>IF('กรอกรายการ วัสดุ'!E59&gt;0,'กรอกรายการ วัสดุ'!E59,IF('กรอกรายการ วัสดุ'!E59=0,"-"))</f>
        <v>-</v>
      </c>
      <c r="I110" s="45" t="str">
        <f>IF('กรอกรายการ วัสดุ'!F59&gt;0,'กรอกรายการ วัสดุ'!F59,IF('กรอกรายการ วัสดุ'!F59=0,"-"))</f>
        <v>-</v>
      </c>
      <c r="J110" s="45" t="str">
        <f>IF('กรอกรายการ วัสดุ'!G59&gt;0,'กรอกรายการ วัสดุ'!G59,IF('กรอกรายการ วัสดุ'!G59=0,"-"))</f>
        <v>-</v>
      </c>
      <c r="K110" s="45" t="str">
        <f>IF('กรอกรายการ วัสดุ'!H59&gt;0,'กรอกรายการ วัสดุ'!H59,IF('กรอกรายการ วัสดุ'!H59=0,"-"))</f>
        <v>-</v>
      </c>
      <c r="L110" s="45" t="str">
        <f>IF('กรอกรายการ วัสดุ'!I59&gt;0,'กรอกรายการ วัสดุ'!I59,IF('กรอกรายการ วัสดุ'!I59=0,"-"))</f>
        <v>-</v>
      </c>
      <c r="M110" s="75"/>
    </row>
    <row r="111" spans="1:13" ht="28.5" customHeight="1" thickBot="1" x14ac:dyDescent="0.6">
      <c r="A111" s="657" t="s">
        <v>52</v>
      </c>
      <c r="B111" s="658"/>
      <c r="C111" s="658"/>
      <c r="D111" s="658"/>
      <c r="E111" s="658"/>
      <c r="F111" s="658"/>
      <c r="G111" s="658"/>
      <c r="H111" s="659"/>
      <c r="I111" s="153">
        <f>SUM(I102:I110)</f>
        <v>0</v>
      </c>
      <c r="J111" s="19"/>
      <c r="K111" s="46">
        <f>SUM(K102:K110)</f>
        <v>0</v>
      </c>
      <c r="L111" s="46">
        <f>SUM(L102:L110)</f>
        <v>0</v>
      </c>
      <c r="M111" s="14"/>
    </row>
    <row r="112" spans="1:13" ht="28.5" customHeight="1" thickBot="1" x14ac:dyDescent="0.6">
      <c r="A112" s="657" t="s">
        <v>53</v>
      </c>
      <c r="B112" s="658"/>
      <c r="C112" s="658"/>
      <c r="D112" s="658"/>
      <c r="E112" s="658"/>
      <c r="F112" s="658"/>
      <c r="G112" s="658"/>
      <c r="H112" s="659"/>
      <c r="I112" s="153">
        <f>I111+I101</f>
        <v>236226</v>
      </c>
      <c r="J112" s="19"/>
      <c r="K112" s="46">
        <f>K111+K101</f>
        <v>43986.5</v>
      </c>
      <c r="L112" s="46">
        <f>L111+L101</f>
        <v>280212.5</v>
      </c>
      <c r="M112" s="14"/>
    </row>
    <row r="113" spans="1:13" s="2" customFormat="1" x14ac:dyDescent="0.55000000000000004">
      <c r="A113" s="13"/>
      <c r="B113" s="13"/>
      <c r="C113" s="13"/>
      <c r="D113" s="13"/>
      <c r="E113" s="13"/>
      <c r="F113" s="13"/>
      <c r="G113" s="13"/>
      <c r="H113" s="13"/>
      <c r="I113" s="6"/>
      <c r="J113" s="6"/>
      <c r="K113" s="6"/>
      <c r="L113" s="6"/>
      <c r="M113" s="6"/>
    </row>
    <row r="114" spans="1:13" s="2" customFormat="1" x14ac:dyDescent="0.55000000000000004">
      <c r="A114" s="279"/>
      <c r="C114" s="118"/>
      <c r="D114" s="118" t="s">
        <v>28</v>
      </c>
      <c r="E114" s="118" t="s">
        <v>29</v>
      </c>
      <c r="F114" s="2" t="s">
        <v>30</v>
      </c>
      <c r="H114" s="119" t="s">
        <v>28</v>
      </c>
      <c r="I114" s="118" t="s">
        <v>33</v>
      </c>
    </row>
    <row r="115" spans="1:13" s="2" customFormat="1" x14ac:dyDescent="0.55000000000000004">
      <c r="A115" s="279"/>
      <c r="B115" s="118"/>
      <c r="C115" s="118"/>
      <c r="D115" s="119"/>
      <c r="E115" s="279" t="str">
        <f>E93</f>
        <v>(นายอำพร จานเก่า)</v>
      </c>
      <c r="H115" s="119"/>
      <c r="I115" s="655" t="str">
        <f>I93</f>
        <v>(นางสาวจริยา ขัดแก้ว)</v>
      </c>
      <c r="J115" s="655"/>
    </row>
    <row r="116" spans="1:13" s="2" customFormat="1" x14ac:dyDescent="0.55000000000000004">
      <c r="A116" s="279"/>
      <c r="C116" s="118"/>
      <c r="D116" s="655" t="str">
        <f>D94</f>
        <v>ช่าง ระดับ 4</v>
      </c>
      <c r="E116" s="655"/>
      <c r="F116" s="655"/>
      <c r="H116" s="655" t="str">
        <f>H94</f>
        <v>ผู้อำนวยการกลุ่มอำนวยการ</v>
      </c>
      <c r="I116" s="655"/>
      <c r="J116" s="655"/>
      <c r="K116" s="655"/>
    </row>
    <row r="117" spans="1:13" s="2" customFormat="1" ht="12.75" customHeight="1" x14ac:dyDescent="0.55000000000000004">
      <c r="A117" s="279"/>
      <c r="C117" s="118"/>
      <c r="D117" s="279"/>
      <c r="E117" s="279"/>
      <c r="F117" s="279"/>
      <c r="H117" s="279"/>
      <c r="I117" s="279"/>
      <c r="J117" s="279"/>
      <c r="K117" s="279"/>
    </row>
    <row r="118" spans="1:13" s="2" customFormat="1" ht="27.75" x14ac:dyDescent="0.65">
      <c r="C118" s="636" t="s">
        <v>23</v>
      </c>
      <c r="D118" s="636"/>
      <c r="E118" s="636"/>
      <c r="F118" s="636"/>
      <c r="G118" s="636"/>
      <c r="H118" s="636"/>
      <c r="I118" s="636"/>
      <c r="J118" s="636"/>
      <c r="K118" s="636"/>
      <c r="L118" s="135" t="s">
        <v>25</v>
      </c>
      <c r="M118" s="136"/>
    </row>
    <row r="119" spans="1:13" x14ac:dyDescent="0.55000000000000004">
      <c r="A119" s="639" t="str">
        <f>A97</f>
        <v>ซ่อมแซมสำนักงาน สพป.ลำปาง เขต 3</v>
      </c>
      <c r="B119" s="639"/>
      <c r="C119" s="639"/>
      <c r="D119" s="640" t="str">
        <f>D74</f>
        <v>อาคารอาคารสำนักงาน สพป.ลำปาง เขต 3</v>
      </c>
      <c r="E119" s="640"/>
      <c r="F119" s="640"/>
      <c r="G119" s="640"/>
      <c r="H119" s="640"/>
      <c r="I119" s="1" t="s">
        <v>26</v>
      </c>
      <c r="J119" s="277" t="str">
        <f>J74</f>
        <v>ลำปาง เขต  3</v>
      </c>
      <c r="M119" s="1" t="s">
        <v>37</v>
      </c>
    </row>
    <row r="120" spans="1:13" ht="24.75" thickBot="1" x14ac:dyDescent="0.6">
      <c r="A120" s="277" t="s">
        <v>0</v>
      </c>
      <c r="D120" s="640" t="str">
        <f>D75</f>
        <v>สพป.ลำปาง เขต 3</v>
      </c>
      <c r="E120" s="640"/>
      <c r="F120" s="640"/>
      <c r="G120" s="640"/>
      <c r="H120" s="640"/>
      <c r="K120" s="641"/>
      <c r="L120" s="641"/>
    </row>
    <row r="121" spans="1:13" x14ac:dyDescent="0.55000000000000004">
      <c r="A121" s="642" t="s">
        <v>2</v>
      </c>
      <c r="B121" s="644" t="s">
        <v>3</v>
      </c>
      <c r="C121" s="645"/>
      <c r="D121" s="645"/>
      <c r="E121" s="646"/>
      <c r="F121" s="650" t="s">
        <v>4</v>
      </c>
      <c r="G121" s="650" t="s">
        <v>5</v>
      </c>
      <c r="H121" s="650" t="s">
        <v>6</v>
      </c>
      <c r="I121" s="650"/>
      <c r="J121" s="650" t="s">
        <v>7</v>
      </c>
      <c r="K121" s="650"/>
      <c r="L121" s="650" t="s">
        <v>24</v>
      </c>
      <c r="M121" s="661" t="s">
        <v>9</v>
      </c>
    </row>
    <row r="122" spans="1:13" x14ac:dyDescent="0.55000000000000004">
      <c r="A122" s="643"/>
      <c r="B122" s="647"/>
      <c r="C122" s="648"/>
      <c r="D122" s="648"/>
      <c r="E122" s="649"/>
      <c r="F122" s="651"/>
      <c r="G122" s="651"/>
      <c r="H122" s="278" t="s">
        <v>10</v>
      </c>
      <c r="I122" s="278" t="s">
        <v>11</v>
      </c>
      <c r="J122" s="278" t="s">
        <v>10</v>
      </c>
      <c r="K122" s="278" t="s">
        <v>11</v>
      </c>
      <c r="L122" s="651"/>
      <c r="M122" s="662"/>
    </row>
    <row r="123" spans="1:13" x14ac:dyDescent="0.55000000000000004">
      <c r="A123" s="685" t="s">
        <v>54</v>
      </c>
      <c r="B123" s="686"/>
      <c r="C123" s="686"/>
      <c r="D123" s="686"/>
      <c r="E123" s="686"/>
      <c r="F123" s="686"/>
      <c r="G123" s="686"/>
      <c r="H123" s="687"/>
      <c r="I123" s="152">
        <f>I112</f>
        <v>236226</v>
      </c>
      <c r="J123" s="49"/>
      <c r="K123" s="48">
        <f>K112</f>
        <v>43986.5</v>
      </c>
      <c r="L123" s="48">
        <f>L112</f>
        <v>280212.5</v>
      </c>
      <c r="M123" s="8"/>
    </row>
    <row r="124" spans="1:13" x14ac:dyDescent="0.55000000000000004">
      <c r="A124" s="7" t="str">
        <f>IF('กรอกรายการ วัสดุ'!A60&gt;0,'กรอกรายการ วัสดุ'!A60,IF('กรอกรายการ วัสดุ'!A60=0," "))</f>
        <v xml:space="preserve"> </v>
      </c>
      <c r="B124" s="656" t="str">
        <f>IF('กรอกรายการ วัสดุ'!B60&gt;0,'กรอกรายการ วัสดุ'!B60,IF('กรอกรายการ วัสดุ'!B60=0,"-"))</f>
        <v>-</v>
      </c>
      <c r="C124" s="656"/>
      <c r="D124" s="656"/>
      <c r="E124" s="656"/>
      <c r="F124" s="12" t="str">
        <f>IF('กรอกรายการ วัสดุ'!C60&gt;0,'กรอกรายการ วัสดุ'!C60,IF('กรอกรายการ วัสดุ'!C60=0,"-"))</f>
        <v>-</v>
      </c>
      <c r="G124" s="12" t="str">
        <f>IF('กรอกรายการ วัสดุ'!D60&gt;0,'กรอกรายการ วัสดุ'!D60,IF('กรอกรายการ วัสดุ'!D60=0,"-"))</f>
        <v>-</v>
      </c>
      <c r="H124" s="45" t="str">
        <f>IF('กรอกรายการ วัสดุ'!E60&gt;0,'กรอกรายการ วัสดุ'!E60,IF('กรอกรายการ วัสดุ'!E60=0,"-"))</f>
        <v>-</v>
      </c>
      <c r="I124" s="45" t="str">
        <f>IF('กรอกรายการ วัสดุ'!F60&gt;0,'กรอกรายการ วัสดุ'!F60,IF('กรอกรายการ วัสดุ'!F60=0,"-"))</f>
        <v>-</v>
      </c>
      <c r="J124" s="45" t="str">
        <f>IF('กรอกรายการ วัสดุ'!G60&gt;0,'กรอกรายการ วัสดุ'!G60,IF('กรอกรายการ วัสดุ'!G60=0,"-"))</f>
        <v>-</v>
      </c>
      <c r="K124" s="45" t="str">
        <f>IF('กรอกรายการ วัสดุ'!H60&gt;0,'กรอกรายการ วัสดุ'!H60,IF('กรอกรายการ วัสดุ'!H60=0,"-"))</f>
        <v>-</v>
      </c>
      <c r="L124" s="45" t="str">
        <f>IF('กรอกรายการ วัสดุ'!I60&gt;0,'กรอกรายการ วัสดุ'!I60,IF('กรอกรายการ วัสดุ'!I60=0,"-"))</f>
        <v>-</v>
      </c>
      <c r="M124" s="76"/>
    </row>
    <row r="125" spans="1:13" x14ac:dyDescent="0.55000000000000004">
      <c r="A125" s="9" t="str">
        <f>IF('กรอกรายการ วัสดุ'!A61&gt;0,'กรอกรายการ วัสดุ'!A61,IF('กรอกรายการ วัสดุ'!A61=0," "))</f>
        <v xml:space="preserve"> </v>
      </c>
      <c r="B125" s="637" t="str">
        <f>IF('กรอกรายการ วัสดุ'!B61&gt;0,'กรอกรายการ วัสดุ'!B61,IF('กรอกรายการ วัสดุ'!B61=0,"-"))</f>
        <v>-</v>
      </c>
      <c r="C125" s="637"/>
      <c r="D125" s="637"/>
      <c r="E125" s="637"/>
      <c r="F125" s="77" t="str">
        <f>IF('กรอกรายการ วัสดุ'!C61&gt;0,'กรอกรายการ วัสดุ'!C61,IF('กรอกรายการ วัสดุ'!C61=0,"-"))</f>
        <v>-</v>
      </c>
      <c r="G125" s="77" t="str">
        <f>IF('กรอกรายการ วัสดุ'!D61&gt;0,'กรอกรายการ วัสดุ'!D61,IF('กรอกรายการ วัสดุ'!D61=0,"-"))</f>
        <v>-</v>
      </c>
      <c r="H125" s="78" t="str">
        <f>IF('กรอกรายการ วัสดุ'!E61&gt;0,'กรอกรายการ วัสดุ'!E61,IF('กรอกรายการ วัสดุ'!E61=0,"-"))</f>
        <v>-</v>
      </c>
      <c r="I125" s="78" t="str">
        <f>IF('กรอกรายการ วัสดุ'!F61&gt;0,'กรอกรายการ วัสดุ'!F61,IF('กรอกรายการ วัสดุ'!F61=0,"-"))</f>
        <v>-</v>
      </c>
      <c r="J125" s="78" t="str">
        <f>IF('กรอกรายการ วัสดุ'!G61&gt;0,'กรอกรายการ วัสดุ'!G61,IF('กรอกรายการ วัสดุ'!G61=0,"-"))</f>
        <v>-</v>
      </c>
      <c r="K125" s="78" t="str">
        <f>IF('กรอกรายการ วัสดุ'!H61&gt;0,'กรอกรายการ วัสดุ'!H61,IF('กรอกรายการ วัสดุ'!H61=0,"-"))</f>
        <v>-</v>
      </c>
      <c r="L125" s="78" t="str">
        <f>IF('กรอกรายการ วัสดุ'!I61&gt;0,'กรอกรายการ วัสดุ'!I61,IF('กรอกรายการ วัสดุ'!I61=0,"-"))</f>
        <v>-</v>
      </c>
      <c r="M125" s="76"/>
    </row>
    <row r="126" spans="1:13" x14ac:dyDescent="0.55000000000000004">
      <c r="A126" s="9" t="str">
        <f>IF('กรอกรายการ วัสดุ'!A62&gt;0,'กรอกรายการ วัสดุ'!A62,IF('กรอกรายการ วัสดุ'!A62=0," "))</f>
        <v xml:space="preserve"> </v>
      </c>
      <c r="B126" s="637" t="str">
        <f>IF('กรอกรายการ วัสดุ'!B62&gt;0,'กรอกรายการ วัสดุ'!B62,IF('กรอกรายการ วัสดุ'!B62=0,"-"))</f>
        <v>-</v>
      </c>
      <c r="C126" s="637"/>
      <c r="D126" s="637"/>
      <c r="E126" s="637"/>
      <c r="F126" s="77" t="str">
        <f>IF('กรอกรายการ วัสดุ'!C62&gt;0,'กรอกรายการ วัสดุ'!C62,IF('กรอกรายการ วัสดุ'!C62=0,"-"))</f>
        <v>-</v>
      </c>
      <c r="G126" s="77" t="str">
        <f>IF('กรอกรายการ วัสดุ'!D62&gt;0,'กรอกรายการ วัสดุ'!D62,IF('กรอกรายการ วัสดุ'!D62=0,"-"))</f>
        <v>-</v>
      </c>
      <c r="H126" s="78" t="str">
        <f>IF('กรอกรายการ วัสดุ'!E62&gt;0,'กรอกรายการ วัสดุ'!E62,IF('กรอกรายการ วัสดุ'!E62=0,"-"))</f>
        <v>-</v>
      </c>
      <c r="I126" s="78" t="str">
        <f>IF('กรอกรายการ วัสดุ'!F62&gt;0,'กรอกรายการ วัสดุ'!F62,IF('กรอกรายการ วัสดุ'!F62=0,"-"))</f>
        <v>-</v>
      </c>
      <c r="J126" s="78" t="str">
        <f>IF('กรอกรายการ วัสดุ'!G62&gt;0,'กรอกรายการ วัสดุ'!G62,IF('กรอกรายการ วัสดุ'!G62=0,"-"))</f>
        <v>-</v>
      </c>
      <c r="K126" s="78" t="str">
        <f>IF('กรอกรายการ วัสดุ'!H62&gt;0,'กรอกรายการ วัสดุ'!H62,IF('กรอกรายการ วัสดุ'!H62=0,"-"))</f>
        <v>-</v>
      </c>
      <c r="L126" s="78" t="str">
        <f>IF('กรอกรายการ วัสดุ'!I62&gt;0,'กรอกรายการ วัสดุ'!I62,IF('กรอกรายการ วัสดุ'!I62=0,"-"))</f>
        <v>-</v>
      </c>
      <c r="M126" s="76"/>
    </row>
    <row r="127" spans="1:13" x14ac:dyDescent="0.55000000000000004">
      <c r="A127" s="9" t="str">
        <f>IF('กรอกรายการ วัสดุ'!A63&gt;0,'กรอกรายการ วัสดุ'!A63,IF('กรอกรายการ วัสดุ'!A63=0," "))</f>
        <v xml:space="preserve"> </v>
      </c>
      <c r="B127" s="637" t="str">
        <f>IF('กรอกรายการ วัสดุ'!B63&gt;0,'กรอกรายการ วัสดุ'!B63,IF('กรอกรายการ วัสดุ'!B63=0,"-"))</f>
        <v>-</v>
      </c>
      <c r="C127" s="637"/>
      <c r="D127" s="637"/>
      <c r="E127" s="637"/>
      <c r="F127" s="77" t="str">
        <f>IF('กรอกรายการ วัสดุ'!C63&gt;0,'กรอกรายการ วัสดุ'!C63,IF('กรอกรายการ วัสดุ'!C63=0,"-"))</f>
        <v>-</v>
      </c>
      <c r="G127" s="77" t="str">
        <f>IF('กรอกรายการ วัสดุ'!D63&gt;0,'กรอกรายการ วัสดุ'!D63,IF('กรอกรายการ วัสดุ'!D63=0,"-"))</f>
        <v>-</v>
      </c>
      <c r="H127" s="78" t="str">
        <f>IF('กรอกรายการ วัสดุ'!E63&gt;0,'กรอกรายการ วัสดุ'!E63,IF('กรอกรายการ วัสดุ'!E63=0,"-"))</f>
        <v>-</v>
      </c>
      <c r="I127" s="78" t="str">
        <f>IF('กรอกรายการ วัสดุ'!F63&gt;0,'กรอกรายการ วัสดุ'!F63,IF('กรอกรายการ วัสดุ'!F63=0,"-"))</f>
        <v>-</v>
      </c>
      <c r="J127" s="78" t="str">
        <f>IF('กรอกรายการ วัสดุ'!G63&gt;0,'กรอกรายการ วัสดุ'!G63,IF('กรอกรายการ วัสดุ'!G63=0,"-"))</f>
        <v>-</v>
      </c>
      <c r="K127" s="78" t="str">
        <f>IF('กรอกรายการ วัสดุ'!H63&gt;0,'กรอกรายการ วัสดุ'!H63,IF('กรอกรายการ วัสดุ'!H63=0,"-"))</f>
        <v>-</v>
      </c>
      <c r="L127" s="78" t="str">
        <f>IF('กรอกรายการ วัสดุ'!I63&gt;0,'กรอกรายการ วัสดุ'!I63,IF('กรอกรายการ วัสดุ'!I63=0,"-"))</f>
        <v>-</v>
      </c>
      <c r="M127" s="76"/>
    </row>
    <row r="128" spans="1:13" x14ac:dyDescent="0.55000000000000004">
      <c r="A128" s="9" t="str">
        <f>IF('กรอกรายการ วัสดุ'!A64&gt;0,'กรอกรายการ วัสดุ'!A64,IF('กรอกรายการ วัสดุ'!A64=0," "))</f>
        <v xml:space="preserve"> </v>
      </c>
      <c r="B128" s="637" t="str">
        <f>IF('กรอกรายการ วัสดุ'!B64&gt;0,'กรอกรายการ วัสดุ'!B64,IF('กรอกรายการ วัสดุ'!B64=0,"-"))</f>
        <v>-</v>
      </c>
      <c r="C128" s="637"/>
      <c r="D128" s="637"/>
      <c r="E128" s="637"/>
      <c r="F128" s="77" t="str">
        <f>IF('กรอกรายการ วัสดุ'!C64&gt;0,'กรอกรายการ วัสดุ'!C64,IF('กรอกรายการ วัสดุ'!C64=0,"-"))</f>
        <v>-</v>
      </c>
      <c r="G128" s="77" t="str">
        <f>IF('กรอกรายการ วัสดุ'!D64&gt;0,'กรอกรายการ วัสดุ'!D64,IF('กรอกรายการ วัสดุ'!D64=0,"-"))</f>
        <v>-</v>
      </c>
      <c r="H128" s="78" t="str">
        <f>IF('กรอกรายการ วัสดุ'!E64&gt;0,'กรอกรายการ วัสดุ'!E64,IF('กรอกรายการ วัสดุ'!E64=0,"-"))</f>
        <v>-</v>
      </c>
      <c r="I128" s="78" t="str">
        <f>IF('กรอกรายการ วัสดุ'!F64&gt;0,'กรอกรายการ วัสดุ'!F64,IF('กรอกรายการ วัสดุ'!F64=0,"-"))</f>
        <v>-</v>
      </c>
      <c r="J128" s="78" t="str">
        <f>IF('กรอกรายการ วัสดุ'!G64&gt;0,'กรอกรายการ วัสดุ'!G64,IF('กรอกรายการ วัสดุ'!G64=0,"-"))</f>
        <v>-</v>
      </c>
      <c r="K128" s="78" t="str">
        <f>IF('กรอกรายการ วัสดุ'!H64&gt;0,'กรอกรายการ วัสดุ'!H64,IF('กรอกรายการ วัสดุ'!H64=0,"-"))</f>
        <v>-</v>
      </c>
      <c r="L128" s="78" t="str">
        <f>IF('กรอกรายการ วัสดุ'!I64&gt;0,'กรอกรายการ วัสดุ'!I64,IF('กรอกรายการ วัสดุ'!I64=0,"-"))</f>
        <v>-</v>
      </c>
      <c r="M128" s="76"/>
    </row>
    <row r="129" spans="1:13" x14ac:dyDescent="0.55000000000000004">
      <c r="A129" s="9" t="str">
        <f>IF('กรอกรายการ วัสดุ'!A65&gt;0,'กรอกรายการ วัสดุ'!A65,IF('กรอกรายการ วัสดุ'!A65=0," "))</f>
        <v xml:space="preserve"> </v>
      </c>
      <c r="B129" s="637" t="str">
        <f>IF('กรอกรายการ วัสดุ'!B65&gt;0,'กรอกรายการ วัสดุ'!B65,IF('กรอกรายการ วัสดุ'!B65=0,"-"))</f>
        <v>-</v>
      </c>
      <c r="C129" s="637"/>
      <c r="D129" s="637"/>
      <c r="E129" s="637"/>
      <c r="F129" s="77" t="str">
        <f>IF('กรอกรายการ วัสดุ'!C65&gt;0,'กรอกรายการ วัสดุ'!C65,IF('กรอกรายการ วัสดุ'!C65=0,"-"))</f>
        <v>-</v>
      </c>
      <c r="G129" s="77" t="str">
        <f>IF('กรอกรายการ วัสดุ'!D65&gt;0,'กรอกรายการ วัสดุ'!D65,IF('กรอกรายการ วัสดุ'!D65=0,"-"))</f>
        <v>-</v>
      </c>
      <c r="H129" s="78" t="str">
        <f>IF('กรอกรายการ วัสดุ'!E65&gt;0,'กรอกรายการ วัสดุ'!E65,IF('กรอกรายการ วัสดุ'!E65=0,"-"))</f>
        <v>-</v>
      </c>
      <c r="I129" s="78" t="str">
        <f>IF('กรอกรายการ วัสดุ'!F65&gt;0,'กรอกรายการ วัสดุ'!F65,IF('กรอกรายการ วัสดุ'!F65=0,"-"))</f>
        <v>-</v>
      </c>
      <c r="J129" s="78" t="str">
        <f>IF('กรอกรายการ วัสดุ'!G65&gt;0,'กรอกรายการ วัสดุ'!G65,IF('กรอกรายการ วัสดุ'!G65=0,"-"))</f>
        <v>-</v>
      </c>
      <c r="K129" s="78" t="str">
        <f>IF('กรอกรายการ วัสดุ'!H65&gt;0,'กรอกรายการ วัสดุ'!H65,IF('กรอกรายการ วัสดุ'!H65=0,"-"))</f>
        <v>-</v>
      </c>
      <c r="L129" s="78" t="str">
        <f>IF('กรอกรายการ วัสดุ'!I65&gt;0,'กรอกรายการ วัสดุ'!I65,IF('กรอกรายการ วัสดุ'!I65=0,"-"))</f>
        <v>-</v>
      </c>
      <c r="M129" s="76"/>
    </row>
    <row r="130" spans="1:13" x14ac:dyDescent="0.55000000000000004">
      <c r="A130" s="9" t="str">
        <f>IF('กรอกรายการ วัสดุ'!A66&gt;0,'กรอกรายการ วัสดุ'!A66,IF('กรอกรายการ วัสดุ'!A66=0," "))</f>
        <v xml:space="preserve"> </v>
      </c>
      <c r="B130" s="637" t="str">
        <f>IF('กรอกรายการ วัสดุ'!B66&gt;0,'กรอกรายการ วัสดุ'!B66,IF('กรอกรายการ วัสดุ'!B66=0,"-"))</f>
        <v>-</v>
      </c>
      <c r="C130" s="637"/>
      <c r="D130" s="637"/>
      <c r="E130" s="637"/>
      <c r="F130" s="77" t="str">
        <f>IF('กรอกรายการ วัสดุ'!C66&gt;0,'กรอกรายการ วัสดุ'!C66,IF('กรอกรายการ วัสดุ'!C66=0,"-"))</f>
        <v>-</v>
      </c>
      <c r="G130" s="77" t="str">
        <f>IF('กรอกรายการ วัสดุ'!D66&gt;0,'กรอกรายการ วัสดุ'!D66,IF('กรอกรายการ วัสดุ'!D66=0,"-"))</f>
        <v>-</v>
      </c>
      <c r="H130" s="78" t="str">
        <f>IF('กรอกรายการ วัสดุ'!E66&gt;0,'กรอกรายการ วัสดุ'!E66,IF('กรอกรายการ วัสดุ'!E66=0,"-"))</f>
        <v>-</v>
      </c>
      <c r="I130" s="78" t="str">
        <f>IF('กรอกรายการ วัสดุ'!F66&gt;0,'กรอกรายการ วัสดุ'!F66,IF('กรอกรายการ วัสดุ'!F66=0,"-"))</f>
        <v>-</v>
      </c>
      <c r="J130" s="78" t="str">
        <f>IF('กรอกรายการ วัสดุ'!G66&gt;0,'กรอกรายการ วัสดุ'!G66,IF('กรอกรายการ วัสดุ'!G66=0,"-"))</f>
        <v>-</v>
      </c>
      <c r="K130" s="78" t="str">
        <f>IF('กรอกรายการ วัสดุ'!H66&gt;0,'กรอกรายการ วัสดุ'!H66,IF('กรอกรายการ วัสดุ'!H66=0,"-"))</f>
        <v>-</v>
      </c>
      <c r="L130" s="78" t="str">
        <f>IF('กรอกรายการ วัสดุ'!I66&gt;0,'กรอกรายการ วัสดุ'!I66,IF('กรอกรายการ วัสดุ'!I66=0,"-"))</f>
        <v>-</v>
      </c>
      <c r="M130" s="76"/>
    </row>
    <row r="131" spans="1:13" x14ac:dyDescent="0.55000000000000004">
      <c r="A131" s="9" t="str">
        <f>IF('กรอกรายการ วัสดุ'!A67&gt;0,'กรอกรายการ วัสดุ'!A67,IF('กรอกรายการ วัสดุ'!A67=0," "))</f>
        <v xml:space="preserve"> </v>
      </c>
      <c r="B131" s="637" t="str">
        <f>IF('กรอกรายการ วัสดุ'!B67&gt;0,'กรอกรายการ วัสดุ'!B67,IF('กรอกรายการ วัสดุ'!B67=0,"-"))</f>
        <v>-</v>
      </c>
      <c r="C131" s="637"/>
      <c r="D131" s="637"/>
      <c r="E131" s="637"/>
      <c r="F131" s="77" t="str">
        <f>IF('กรอกรายการ วัสดุ'!C67&gt;0,'กรอกรายการ วัสดุ'!C67,IF('กรอกรายการ วัสดุ'!C67=0,"-"))</f>
        <v>-</v>
      </c>
      <c r="G131" s="77" t="str">
        <f>IF('กรอกรายการ วัสดุ'!D67&gt;0,'กรอกรายการ วัสดุ'!D67,IF('กรอกรายการ วัสดุ'!D67=0,"-"))</f>
        <v>-</v>
      </c>
      <c r="H131" s="78" t="str">
        <f>IF('กรอกรายการ วัสดุ'!E67&gt;0,'กรอกรายการ วัสดุ'!E67,IF('กรอกรายการ วัสดุ'!E67=0,"-"))</f>
        <v>-</v>
      </c>
      <c r="I131" s="78" t="str">
        <f>IF('กรอกรายการ วัสดุ'!F67&gt;0,'กรอกรายการ วัสดุ'!F67,IF('กรอกรายการ วัสดุ'!F67=0,"-"))</f>
        <v>-</v>
      </c>
      <c r="J131" s="78" t="str">
        <f>IF('กรอกรายการ วัสดุ'!G67&gt;0,'กรอกรายการ วัสดุ'!G67,IF('กรอกรายการ วัสดุ'!G67=0,"-"))</f>
        <v>-</v>
      </c>
      <c r="K131" s="78" t="str">
        <f>IF('กรอกรายการ วัสดุ'!H67&gt;0,'กรอกรายการ วัสดุ'!H67,IF('กรอกรายการ วัสดุ'!H67=0,"-"))</f>
        <v>-</v>
      </c>
      <c r="L131" s="78" t="str">
        <f>IF('กรอกรายการ วัสดุ'!I67&gt;0,'กรอกรายการ วัสดุ'!I67,IF('กรอกรายการ วัสดุ'!I67=0,"-"))</f>
        <v>-</v>
      </c>
      <c r="M131" s="76"/>
    </row>
    <row r="132" spans="1:13" x14ac:dyDescent="0.55000000000000004">
      <c r="A132" s="9" t="str">
        <f>IF('กรอกรายการ วัสดุ'!A68&gt;0,'กรอกรายการ วัสดุ'!A68,IF('กรอกรายการ วัสดุ'!A68=0," "))</f>
        <v xml:space="preserve"> </v>
      </c>
      <c r="B132" s="637" t="str">
        <f>IF('กรอกรายการ วัสดุ'!B68&gt;0,'กรอกรายการ วัสดุ'!B68,IF('กรอกรายการ วัสดุ'!B68=0,"-"))</f>
        <v>-</v>
      </c>
      <c r="C132" s="637"/>
      <c r="D132" s="637"/>
      <c r="E132" s="637"/>
      <c r="F132" s="77" t="str">
        <f>IF('กรอกรายการ วัสดุ'!C68&gt;0,'กรอกรายการ วัสดุ'!C68,IF('กรอกรายการ วัสดุ'!C68=0,"-"))</f>
        <v>-</v>
      </c>
      <c r="G132" s="77" t="str">
        <f>IF('กรอกรายการ วัสดุ'!D68&gt;0,'กรอกรายการ วัสดุ'!D68,IF('กรอกรายการ วัสดุ'!D68=0,"-"))</f>
        <v>-</v>
      </c>
      <c r="H132" s="78" t="str">
        <f>IF('กรอกรายการ วัสดุ'!E68&gt;0,'กรอกรายการ วัสดุ'!E68,IF('กรอกรายการ วัสดุ'!E68=0,"-"))</f>
        <v>-</v>
      </c>
      <c r="I132" s="78" t="str">
        <f>IF('กรอกรายการ วัสดุ'!F68&gt;0,'กรอกรายการ วัสดุ'!F68,IF('กรอกรายการ วัสดุ'!F68=0,"-"))</f>
        <v>-</v>
      </c>
      <c r="J132" s="78" t="str">
        <f>IF('กรอกรายการ วัสดุ'!G68&gt;0,'กรอกรายการ วัสดุ'!G68,IF('กรอกรายการ วัสดุ'!G68=0,"-"))</f>
        <v>-</v>
      </c>
      <c r="K132" s="78" t="str">
        <f>IF('กรอกรายการ วัสดุ'!H68&gt;0,'กรอกรายการ วัสดุ'!H68,IF('กรอกรายการ วัสดุ'!H68=0,"-"))</f>
        <v>-</v>
      </c>
      <c r="L132" s="78" t="str">
        <f>IF('กรอกรายการ วัสดุ'!I68&gt;0,'กรอกรายการ วัสดุ'!I68,IF('กรอกรายการ วัสดุ'!I68=0,"-"))</f>
        <v>-</v>
      </c>
      <c r="M132" s="76"/>
    </row>
    <row r="133" spans="1:13" ht="24.75" thickBot="1" x14ac:dyDescent="0.6">
      <c r="A133" s="17" t="str">
        <f>IF('กรอกรายการ วัสดุ'!A69&gt;0,'กรอกรายการ วัสดุ'!A69,IF('กรอกรายการ วัสดุ'!A69=0," "))</f>
        <v xml:space="preserve"> </v>
      </c>
      <c r="B133" s="652" t="str">
        <f>IF('กรอกรายการ วัสดุ'!B69&gt;0,'กรอกรายการ วัสดุ'!B69,IF('กรอกรายการ วัสดุ'!B69=0,"-"))</f>
        <v>-</v>
      </c>
      <c r="C133" s="653"/>
      <c r="D133" s="653"/>
      <c r="E133" s="654"/>
      <c r="F133" s="12" t="str">
        <f>IF('กรอกรายการ วัสดุ'!C69&gt;0,'กรอกรายการ วัสดุ'!C69,IF('กรอกรายการ วัสดุ'!C69=0,"-"))</f>
        <v>-</v>
      </c>
      <c r="G133" s="12" t="str">
        <f>IF('กรอกรายการ วัสดุ'!D69&gt;0,'กรอกรายการ วัสดุ'!D69,IF('กรอกรายการ วัสดุ'!D69=0,"-"))</f>
        <v>-</v>
      </c>
      <c r="H133" s="45" t="str">
        <f>IF('กรอกรายการ วัสดุ'!E69&gt;0,'กรอกรายการ วัสดุ'!E69,IF('กรอกรายการ วัสดุ'!E69=0,"-"))</f>
        <v>-</v>
      </c>
      <c r="I133" s="45" t="str">
        <f>IF('กรอกรายการ วัสดุ'!F69&gt;0,'กรอกรายการ วัสดุ'!F69,IF('กรอกรายการ วัสดุ'!F69=0,"-"))</f>
        <v>-</v>
      </c>
      <c r="J133" s="45" t="str">
        <f>IF('กรอกรายการ วัสดุ'!G69&gt;0,'กรอกรายการ วัสดุ'!G69,IF('กรอกรายการ วัสดุ'!G69=0,"-"))</f>
        <v>-</v>
      </c>
      <c r="K133" s="45" t="str">
        <f>IF('กรอกรายการ วัสดุ'!H69&gt;0,'กรอกรายการ วัสดุ'!H69,IF('กรอกรายการ วัสดุ'!H69=0,"-"))</f>
        <v>-</v>
      </c>
      <c r="L133" s="45" t="str">
        <f>IF('กรอกรายการ วัสดุ'!I69&gt;0,'กรอกรายการ วัสดุ'!I69,IF('กรอกรายการ วัสดุ'!I69=0,"-"))</f>
        <v>-</v>
      </c>
      <c r="M133" s="75"/>
    </row>
    <row r="134" spans="1:13" ht="24.75" thickBot="1" x14ac:dyDescent="0.6">
      <c r="A134" s="657" t="s">
        <v>55</v>
      </c>
      <c r="B134" s="658"/>
      <c r="C134" s="658"/>
      <c r="D134" s="658"/>
      <c r="E134" s="658"/>
      <c r="F134" s="658"/>
      <c r="G134" s="658"/>
      <c r="H134" s="659"/>
      <c r="I134" s="153">
        <f>SUM(I124:I133)</f>
        <v>0</v>
      </c>
      <c r="J134" s="19"/>
      <c r="K134" s="46">
        <f t="shared" ref="K134:L134" si="4">SUM(K124:K133)</f>
        <v>0</v>
      </c>
      <c r="L134" s="46">
        <f t="shared" si="4"/>
        <v>0</v>
      </c>
      <c r="M134" s="14"/>
    </row>
    <row r="135" spans="1:13" ht="24.75" thickBot="1" x14ac:dyDescent="0.6">
      <c r="A135" s="657" t="s">
        <v>56</v>
      </c>
      <c r="B135" s="658"/>
      <c r="C135" s="658"/>
      <c r="D135" s="658"/>
      <c r="E135" s="658"/>
      <c r="F135" s="658"/>
      <c r="G135" s="658"/>
      <c r="H135" s="659"/>
      <c r="I135" s="153">
        <f>I134+I123</f>
        <v>236226</v>
      </c>
      <c r="J135" s="15"/>
      <c r="K135" s="46">
        <f t="shared" ref="K135:L135" si="5">K134+K123</f>
        <v>43986.5</v>
      </c>
      <c r="L135" s="46">
        <f t="shared" si="5"/>
        <v>280212.5</v>
      </c>
      <c r="M135" s="14"/>
    </row>
    <row r="136" spans="1:13" s="2" customFormat="1" x14ac:dyDescent="0.55000000000000004">
      <c r="A136" s="13"/>
      <c r="B136" s="13"/>
      <c r="C136" s="13"/>
      <c r="D136" s="13"/>
      <c r="E136" s="13"/>
      <c r="F136" s="13"/>
      <c r="G136" s="13"/>
      <c r="H136" s="13"/>
      <c r="I136" s="6"/>
      <c r="J136" s="6"/>
      <c r="K136" s="6"/>
      <c r="L136" s="6"/>
      <c r="M136" s="6"/>
    </row>
    <row r="137" spans="1:13" s="2" customFormat="1" x14ac:dyDescent="0.55000000000000004">
      <c r="A137" s="279"/>
      <c r="C137" s="118"/>
      <c r="D137" s="118" t="s">
        <v>28</v>
      </c>
      <c r="E137" s="118" t="s">
        <v>29</v>
      </c>
      <c r="F137" s="2" t="s">
        <v>30</v>
      </c>
      <c r="H137" s="119" t="s">
        <v>28</v>
      </c>
      <c r="I137" s="118" t="s">
        <v>33</v>
      </c>
    </row>
    <row r="138" spans="1:13" s="2" customFormat="1" x14ac:dyDescent="0.55000000000000004">
      <c r="A138" s="279"/>
      <c r="B138" s="118"/>
      <c r="C138" s="118"/>
      <c r="D138" s="119"/>
      <c r="E138" s="279" t="str">
        <f>E115</f>
        <v>(นายอำพร จานเก่า)</v>
      </c>
      <c r="H138" s="119"/>
      <c r="I138" s="655" t="str">
        <f>I115</f>
        <v>(นางสาวจริยา ขัดแก้ว)</v>
      </c>
      <c r="J138" s="655"/>
    </row>
    <row r="139" spans="1:13" s="2" customFormat="1" x14ac:dyDescent="0.55000000000000004">
      <c r="A139" s="279"/>
      <c r="C139" s="118"/>
      <c r="D139" s="655" t="str">
        <f>D116</f>
        <v>ช่าง ระดับ 4</v>
      </c>
      <c r="E139" s="655"/>
      <c r="F139" s="655"/>
      <c r="H139" s="655" t="str">
        <f>H116</f>
        <v>ผู้อำนวยการกลุ่มอำนวยการ</v>
      </c>
      <c r="I139" s="655"/>
      <c r="J139" s="655"/>
      <c r="K139" s="655"/>
    </row>
    <row r="140" spans="1:13" s="2" customFormat="1" ht="27.75" x14ac:dyDescent="0.65">
      <c r="C140" s="636" t="s">
        <v>23</v>
      </c>
      <c r="D140" s="636"/>
      <c r="E140" s="636"/>
      <c r="F140" s="636"/>
      <c r="G140" s="636"/>
      <c r="H140" s="636"/>
      <c r="I140" s="636"/>
      <c r="J140" s="636"/>
      <c r="K140" s="636"/>
      <c r="L140" s="135" t="s">
        <v>25</v>
      </c>
      <c r="M140" s="136"/>
    </row>
    <row r="141" spans="1:13" x14ac:dyDescent="0.55000000000000004">
      <c r="A141" s="639" t="str">
        <f>A119</f>
        <v>ซ่อมแซมสำนักงาน สพป.ลำปาง เขต 3</v>
      </c>
      <c r="B141" s="639"/>
      <c r="C141" s="639"/>
      <c r="D141" s="640" t="str">
        <f>D97</f>
        <v>อาคารอาคารสำนักงาน สพป.ลำปาง เขต 3</v>
      </c>
      <c r="E141" s="640"/>
      <c r="F141" s="640"/>
      <c r="G141" s="640"/>
      <c r="H141" s="640"/>
      <c r="I141" s="1" t="s">
        <v>26</v>
      </c>
      <c r="J141" s="277" t="str">
        <f>J119</f>
        <v>ลำปาง เขต  3</v>
      </c>
      <c r="M141" s="1" t="s">
        <v>97</v>
      </c>
    </row>
    <row r="142" spans="1:13" ht="24.75" thickBot="1" x14ac:dyDescent="0.6">
      <c r="A142" s="277" t="s">
        <v>0</v>
      </c>
      <c r="D142" s="640" t="str">
        <f>D98</f>
        <v>สพป.ลำปาง เขต 3</v>
      </c>
      <c r="E142" s="640"/>
      <c r="F142" s="640"/>
      <c r="G142" s="640"/>
      <c r="H142" s="640"/>
      <c r="K142" s="641"/>
      <c r="L142" s="641"/>
    </row>
    <row r="143" spans="1:13" x14ac:dyDescent="0.55000000000000004">
      <c r="A143" s="642" t="s">
        <v>2</v>
      </c>
      <c r="B143" s="644" t="s">
        <v>3</v>
      </c>
      <c r="C143" s="645"/>
      <c r="D143" s="645"/>
      <c r="E143" s="646"/>
      <c r="F143" s="650" t="s">
        <v>4</v>
      </c>
      <c r="G143" s="650" t="s">
        <v>5</v>
      </c>
      <c r="H143" s="650" t="s">
        <v>6</v>
      </c>
      <c r="I143" s="650"/>
      <c r="J143" s="650" t="s">
        <v>7</v>
      </c>
      <c r="K143" s="650"/>
      <c r="L143" s="650" t="s">
        <v>24</v>
      </c>
      <c r="M143" s="661" t="s">
        <v>9</v>
      </c>
    </row>
    <row r="144" spans="1:13" x14ac:dyDescent="0.55000000000000004">
      <c r="A144" s="643"/>
      <c r="B144" s="647"/>
      <c r="C144" s="648"/>
      <c r="D144" s="648"/>
      <c r="E144" s="649"/>
      <c r="F144" s="651"/>
      <c r="G144" s="651"/>
      <c r="H144" s="278" t="s">
        <v>10</v>
      </c>
      <c r="I144" s="278" t="s">
        <v>11</v>
      </c>
      <c r="J144" s="278" t="s">
        <v>10</v>
      </c>
      <c r="K144" s="278" t="s">
        <v>11</v>
      </c>
      <c r="L144" s="651"/>
      <c r="M144" s="662"/>
    </row>
    <row r="145" spans="1:13" x14ac:dyDescent="0.55000000000000004">
      <c r="A145" s="685" t="s">
        <v>98</v>
      </c>
      <c r="B145" s="686"/>
      <c r="C145" s="686"/>
      <c r="D145" s="686"/>
      <c r="E145" s="686"/>
      <c r="F145" s="686"/>
      <c r="G145" s="686"/>
      <c r="H145" s="687"/>
      <c r="I145" s="152">
        <f>I135</f>
        <v>236226</v>
      </c>
      <c r="J145" s="49"/>
      <c r="K145" s="48">
        <f>K135</f>
        <v>43986.5</v>
      </c>
      <c r="L145" s="48">
        <f>L135</f>
        <v>280212.5</v>
      </c>
      <c r="M145" s="8"/>
    </row>
    <row r="146" spans="1:13" x14ac:dyDescent="0.55000000000000004">
      <c r="A146" s="7" t="str">
        <f>IF('กรอกรายการ วัสดุ'!A70&gt;0,'กรอกรายการ วัสดุ'!A82,IF('กรอกรายการ วัสดุ'!A82=0," "))</f>
        <v xml:space="preserve"> </v>
      </c>
      <c r="B146" s="638" t="str">
        <f>IF('กรอกรายการ วัสดุ'!B70&gt;0,'กรอกรายการ วัสดุ'!B70,IF('กรอกรายการ วัสดุ'!B70=0,"-"))</f>
        <v>-</v>
      </c>
      <c r="C146" s="638"/>
      <c r="D146" s="638"/>
      <c r="E146" s="638"/>
      <c r="F146" s="12" t="str">
        <f>IF('กรอกรายการ วัสดุ'!C70&gt;0,'กรอกรายการ วัสดุ'!C70,IF('กรอกรายการ วัสดุ'!C70=0,"-"))</f>
        <v>-</v>
      </c>
      <c r="G146" s="12" t="str">
        <f>IF('กรอกรายการ วัสดุ'!D70&gt;0,'กรอกรายการ วัสดุ'!D70,IF('กรอกรายการ วัสดุ'!D70=0,"-"))</f>
        <v>-</v>
      </c>
      <c r="H146" s="45" t="str">
        <f>IF('กรอกรายการ วัสดุ'!E70&gt;0,'กรอกรายการ วัสดุ'!E70,IF('กรอกรายการ วัสดุ'!E70=0,"-"))</f>
        <v>-</v>
      </c>
      <c r="I146" s="45" t="str">
        <f>IF('กรอกรายการ วัสดุ'!F70&gt;0,'กรอกรายการ วัสดุ'!F70,IF('กรอกรายการ วัสดุ'!F70=0,"-"))</f>
        <v>-</v>
      </c>
      <c r="J146" s="45" t="str">
        <f>IF('กรอกรายการ วัสดุ'!G70&gt;0,'กรอกรายการ วัสดุ'!G70,IF('กรอกรายการ วัสดุ'!G70=0,"-"))</f>
        <v>-</v>
      </c>
      <c r="K146" s="45" t="str">
        <f>IF('กรอกรายการ วัสดุ'!H70&gt;0,'กรอกรายการ วัสดุ'!H70,IF('กรอกรายการ วัสดุ'!H70=0,"-"))</f>
        <v>-</v>
      </c>
      <c r="L146" s="45" t="str">
        <f>IF('กรอกรายการ วัสดุ'!I70&gt;0,'กรอกรายการ วัสดุ'!I70,IF('กรอกรายการ วัสดุ'!I999=0,"-"))</f>
        <v>-</v>
      </c>
      <c r="M146" s="76"/>
    </row>
    <row r="147" spans="1:13" x14ac:dyDescent="0.55000000000000004">
      <c r="A147" s="9" t="str">
        <f>IF('กรอกรายการ วัสดุ'!A71&gt;0,'กรอกรายการ วัสดุ'!A83,IF('กรอกรายการ วัสดุ'!A83=0," "))</f>
        <v xml:space="preserve"> </v>
      </c>
      <c r="B147" s="637" t="str">
        <f>IF('กรอกรายการ วัสดุ'!B71&gt;0,'กรอกรายการ วัสดุ'!B71,IF('กรอกรายการ วัสดุ'!B71=0,"-"))</f>
        <v>-</v>
      </c>
      <c r="C147" s="637"/>
      <c r="D147" s="637"/>
      <c r="E147" s="637"/>
      <c r="F147" s="12" t="str">
        <f>IF('กรอกรายการ วัสดุ'!C71&gt;0,'กรอกรายการ วัสดุ'!C71,IF('กรอกรายการ วัสดุ'!C71=0,"-"))</f>
        <v>-</v>
      </c>
      <c r="G147" s="12" t="str">
        <f>IF('กรอกรายการ วัสดุ'!D71&gt;0,'กรอกรายการ วัสดุ'!D71,IF('กรอกรายการ วัสดุ'!D71=0,"-"))</f>
        <v>-</v>
      </c>
      <c r="H147" s="45" t="str">
        <f>IF('กรอกรายการ วัสดุ'!E71&gt;0,'กรอกรายการ วัสดุ'!E71,IF('กรอกรายการ วัสดุ'!E71=0,"-"))</f>
        <v>-</v>
      </c>
      <c r="I147" s="45" t="str">
        <f>IF('กรอกรายการ วัสดุ'!F71&gt;0,'กรอกรายการ วัสดุ'!F71,IF('กรอกรายการ วัสดุ'!F71=0,"-"))</f>
        <v>-</v>
      </c>
      <c r="J147" s="45" t="str">
        <f>IF('กรอกรายการ วัสดุ'!G71&gt;0,'กรอกรายการ วัสดุ'!G71,IF('กรอกรายการ วัสดุ'!G71=0,"-"))</f>
        <v>-</v>
      </c>
      <c r="K147" s="45" t="str">
        <f>IF('กรอกรายการ วัสดุ'!H71&gt;0,'กรอกรายการ วัสดุ'!H71,IF('กรอกรายการ วัสดุ'!H71=0,"-"))</f>
        <v>-</v>
      </c>
      <c r="L147" s="45" t="str">
        <f>IF('กรอกรายการ วัสดุ'!I71&gt;0,'กรอกรายการ วัสดุ'!I71,IF('กรอกรายการ วัสดุ'!I1000=0,"-"))</f>
        <v>-</v>
      </c>
      <c r="M147" s="76"/>
    </row>
    <row r="148" spans="1:13" x14ac:dyDescent="0.55000000000000004">
      <c r="A148" s="9" t="str">
        <f>IF('กรอกรายการ วัสดุ'!A72&gt;0,'กรอกรายการ วัสดุ'!A84,IF('กรอกรายการ วัสดุ'!A84=0," "))</f>
        <v xml:space="preserve"> </v>
      </c>
      <c r="B148" s="637" t="str">
        <f>IF('กรอกรายการ วัสดุ'!B72&gt;0,'กรอกรายการ วัสดุ'!B72,IF('กรอกรายการ วัสดุ'!B72=0,"-"))</f>
        <v>-</v>
      </c>
      <c r="C148" s="637"/>
      <c r="D148" s="637"/>
      <c r="E148" s="637"/>
      <c r="F148" s="12" t="str">
        <f>IF('กรอกรายการ วัสดุ'!C72&gt;0,'กรอกรายการ วัสดุ'!C72,IF('กรอกรายการ วัสดุ'!C72=0,"-"))</f>
        <v>-</v>
      </c>
      <c r="G148" s="12" t="str">
        <f>IF('กรอกรายการ วัสดุ'!D72&gt;0,'กรอกรายการ วัสดุ'!D72,IF('กรอกรายการ วัสดุ'!D72=0,"-"))</f>
        <v>-</v>
      </c>
      <c r="H148" s="45" t="str">
        <f>IF('กรอกรายการ วัสดุ'!E72&gt;0,'กรอกรายการ วัสดุ'!E72,IF('กรอกรายการ วัสดุ'!E72=0,"-"))</f>
        <v>-</v>
      </c>
      <c r="I148" s="45" t="str">
        <f>IF('กรอกรายการ วัสดุ'!F72&gt;0,'กรอกรายการ วัสดุ'!F72,IF('กรอกรายการ วัสดุ'!F72=0,"-"))</f>
        <v>-</v>
      </c>
      <c r="J148" s="45" t="str">
        <f>IF('กรอกรายการ วัสดุ'!G72&gt;0,'กรอกรายการ วัสดุ'!G72,IF('กรอกรายการ วัสดุ'!G72=0,"-"))</f>
        <v>-</v>
      </c>
      <c r="K148" s="45" t="str">
        <f>IF('กรอกรายการ วัสดุ'!H72&gt;0,'กรอกรายการ วัสดุ'!H72,IF('กรอกรายการ วัสดุ'!H72=0,"-"))</f>
        <v>-</v>
      </c>
      <c r="L148" s="45" t="str">
        <f>IF('กรอกรายการ วัสดุ'!I72&gt;0,'กรอกรายการ วัสดุ'!I72,IF('กรอกรายการ วัสดุ'!I1001=0,"-"))</f>
        <v>-</v>
      </c>
      <c r="M148" s="76"/>
    </row>
    <row r="149" spans="1:13" x14ac:dyDescent="0.55000000000000004">
      <c r="A149" s="9" t="str">
        <f>IF('กรอกรายการ วัสดุ'!A73&gt;0,'กรอกรายการ วัสดุ'!A85,IF('กรอกรายการ วัสดุ'!A85=0," "))</f>
        <v xml:space="preserve"> </v>
      </c>
      <c r="B149" s="637" t="str">
        <f>IF('กรอกรายการ วัสดุ'!B73&gt;0,'กรอกรายการ วัสดุ'!B73,IF('กรอกรายการ วัสดุ'!B73=0,"-"))</f>
        <v>-</v>
      </c>
      <c r="C149" s="637"/>
      <c r="D149" s="637"/>
      <c r="E149" s="637"/>
      <c r="F149" s="12" t="str">
        <f>IF('กรอกรายการ วัสดุ'!C73&gt;0,'กรอกรายการ วัสดุ'!C73,IF('กรอกรายการ วัสดุ'!C73=0,"-"))</f>
        <v>-</v>
      </c>
      <c r="G149" s="12" t="str">
        <f>IF('กรอกรายการ วัสดุ'!D73&gt;0,'กรอกรายการ วัสดุ'!D73,IF('กรอกรายการ วัสดุ'!D73=0,"-"))</f>
        <v>-</v>
      </c>
      <c r="H149" s="45" t="str">
        <f>IF('กรอกรายการ วัสดุ'!E73&gt;0,'กรอกรายการ วัสดุ'!E73,IF('กรอกรายการ วัสดุ'!E73=0,"-"))</f>
        <v>-</v>
      </c>
      <c r="I149" s="45" t="str">
        <f>IF('กรอกรายการ วัสดุ'!F73&gt;0,'กรอกรายการ วัสดุ'!F73,IF('กรอกรายการ วัสดุ'!F73=0,"-"))</f>
        <v>-</v>
      </c>
      <c r="J149" s="45" t="str">
        <f>IF('กรอกรายการ วัสดุ'!G73&gt;0,'กรอกรายการ วัสดุ'!G73,IF('กรอกรายการ วัสดุ'!G73=0,"-"))</f>
        <v>-</v>
      </c>
      <c r="K149" s="45" t="str">
        <f>IF('กรอกรายการ วัสดุ'!H73&gt;0,'กรอกรายการ วัสดุ'!H73,IF('กรอกรายการ วัสดุ'!H73=0,"-"))</f>
        <v>-</v>
      </c>
      <c r="L149" s="45" t="str">
        <f>IF('กรอกรายการ วัสดุ'!I73&gt;0,'กรอกรายการ วัสดุ'!I73,IF('กรอกรายการ วัสดุ'!I1002=0,"-"))</f>
        <v>-</v>
      </c>
      <c r="M149" s="76"/>
    </row>
    <row r="150" spans="1:13" x14ac:dyDescent="0.55000000000000004">
      <c r="A150" s="9" t="str">
        <f>IF('กรอกรายการ วัสดุ'!A74&gt;0,'กรอกรายการ วัสดุ'!A86,IF('กรอกรายการ วัสดุ'!A86=0," "))</f>
        <v xml:space="preserve"> </v>
      </c>
      <c r="B150" s="637" t="str">
        <f>IF('กรอกรายการ วัสดุ'!B74&gt;0,'กรอกรายการ วัสดุ'!B74,IF('กรอกรายการ วัสดุ'!B74=0,"-"))</f>
        <v>-</v>
      </c>
      <c r="C150" s="637"/>
      <c r="D150" s="637"/>
      <c r="E150" s="637"/>
      <c r="F150" s="12" t="str">
        <f>IF('กรอกรายการ วัสดุ'!C74&gt;0,'กรอกรายการ วัสดุ'!C74,IF('กรอกรายการ วัสดุ'!C74=0,"-"))</f>
        <v>-</v>
      </c>
      <c r="G150" s="12" t="str">
        <f>IF('กรอกรายการ วัสดุ'!D74&gt;0,'กรอกรายการ วัสดุ'!D74,IF('กรอกรายการ วัสดุ'!D74=0,"-"))</f>
        <v>-</v>
      </c>
      <c r="H150" s="45" t="str">
        <f>IF('กรอกรายการ วัสดุ'!E74&gt;0,'กรอกรายการ วัสดุ'!E74,IF('กรอกรายการ วัสดุ'!E74=0,"-"))</f>
        <v>-</v>
      </c>
      <c r="I150" s="45" t="str">
        <f>IF('กรอกรายการ วัสดุ'!F74&gt;0,'กรอกรายการ วัสดุ'!F74,IF('กรอกรายการ วัสดุ'!F74=0,"-"))</f>
        <v>-</v>
      </c>
      <c r="J150" s="45" t="str">
        <f>IF('กรอกรายการ วัสดุ'!G74&gt;0,'กรอกรายการ วัสดุ'!G74,IF('กรอกรายการ วัสดุ'!G74=0,"-"))</f>
        <v>-</v>
      </c>
      <c r="K150" s="45" t="str">
        <f>IF('กรอกรายการ วัสดุ'!H74&gt;0,'กรอกรายการ วัสดุ'!H74,IF('กรอกรายการ วัสดุ'!H74=0,"-"))</f>
        <v>-</v>
      </c>
      <c r="L150" s="45" t="str">
        <f>IF('กรอกรายการ วัสดุ'!I74&gt;0,'กรอกรายการ วัสดุ'!I74,IF('กรอกรายการ วัสดุ'!I1003=0,"-"))</f>
        <v>-</v>
      </c>
      <c r="M150" s="76"/>
    </row>
    <row r="151" spans="1:13" x14ac:dyDescent="0.55000000000000004">
      <c r="A151" s="9" t="str">
        <f>IF('กรอกรายการ วัสดุ'!A75&gt;0,'กรอกรายการ วัสดุ'!A87,IF('กรอกรายการ วัสดุ'!A87=0," "))</f>
        <v xml:space="preserve"> </v>
      </c>
      <c r="B151" s="637" t="str">
        <f>IF('กรอกรายการ วัสดุ'!B75&gt;0,'กรอกรายการ วัสดุ'!B75,IF('กรอกรายการ วัสดุ'!B75=0,"-"))</f>
        <v>-</v>
      </c>
      <c r="C151" s="637"/>
      <c r="D151" s="637"/>
      <c r="E151" s="637"/>
      <c r="F151" s="12" t="str">
        <f>IF('กรอกรายการ วัสดุ'!C75&gt;0,'กรอกรายการ วัสดุ'!C75,IF('กรอกรายการ วัสดุ'!C75=0,"-"))</f>
        <v>-</v>
      </c>
      <c r="G151" s="12" t="str">
        <f>IF('กรอกรายการ วัสดุ'!D75&gt;0,'กรอกรายการ วัสดุ'!D75,IF('กรอกรายการ วัสดุ'!D75=0,"-"))</f>
        <v>-</v>
      </c>
      <c r="H151" s="45" t="str">
        <f>IF('กรอกรายการ วัสดุ'!E75&gt;0,'กรอกรายการ วัสดุ'!E75,IF('กรอกรายการ วัสดุ'!E75=0,"-"))</f>
        <v>-</v>
      </c>
      <c r="I151" s="45" t="str">
        <f>IF('กรอกรายการ วัสดุ'!F75&gt;0,'กรอกรายการ วัสดุ'!F75,IF('กรอกรายการ วัสดุ'!F75=0,"-"))</f>
        <v>-</v>
      </c>
      <c r="J151" s="45" t="str">
        <f>IF('กรอกรายการ วัสดุ'!G75&gt;0,'กรอกรายการ วัสดุ'!G75,IF('กรอกรายการ วัสดุ'!G75=0,"-"))</f>
        <v>-</v>
      </c>
      <c r="K151" s="45" t="str">
        <f>IF('กรอกรายการ วัสดุ'!H75&gt;0,'กรอกรายการ วัสดุ'!H75,IF('กรอกรายการ วัสดุ'!H75=0,"-"))</f>
        <v>-</v>
      </c>
      <c r="L151" s="45" t="str">
        <f>IF('กรอกรายการ วัสดุ'!I75&gt;0,'กรอกรายการ วัสดุ'!I75,IF('กรอกรายการ วัสดุ'!I1004=0,"-"))</f>
        <v>-</v>
      </c>
      <c r="M151" s="76"/>
    </row>
    <row r="152" spans="1:13" x14ac:dyDescent="0.55000000000000004">
      <c r="A152" s="9"/>
      <c r="B152" s="637" t="str">
        <f>IF('กรอกรายการ วัสดุ'!B76&gt;0,'กรอกรายการ วัสดุ'!B76,IF('กรอกรายการ วัสดุ'!B76=0,"-"))</f>
        <v>-</v>
      </c>
      <c r="C152" s="637"/>
      <c r="D152" s="637"/>
      <c r="E152" s="637"/>
      <c r="F152" s="12" t="str">
        <f>IF('กรอกรายการ วัสดุ'!C76&gt;0,'กรอกรายการ วัสดุ'!C76,IF('กรอกรายการ วัสดุ'!C76=0,"-"))</f>
        <v>-</v>
      </c>
      <c r="G152" s="12" t="str">
        <f>IF('กรอกรายการ วัสดุ'!D76&gt;0,'กรอกรายการ วัสดุ'!D76,IF('กรอกรายการ วัสดุ'!D76=0,"-"))</f>
        <v>-</v>
      </c>
      <c r="H152" s="45" t="str">
        <f>IF('กรอกรายการ วัสดุ'!E76&gt;0,'กรอกรายการ วัสดุ'!E76,IF('กรอกรายการ วัสดุ'!E76=0,"-"))</f>
        <v>-</v>
      </c>
      <c r="I152" s="45" t="str">
        <f>IF('กรอกรายการ วัสดุ'!F76&gt;0,'กรอกรายการ วัสดุ'!F76,IF('กรอกรายการ วัสดุ'!F76=0,"-"))</f>
        <v>-</v>
      </c>
      <c r="J152" s="45" t="str">
        <f>IF('กรอกรายการ วัสดุ'!G76&gt;0,'กรอกรายการ วัสดุ'!G76,IF('กรอกรายการ วัสดุ'!G76=0,"-"))</f>
        <v>-</v>
      </c>
      <c r="K152" s="45" t="str">
        <f>IF('กรอกรายการ วัสดุ'!H76&gt;0,'กรอกรายการ วัสดุ'!H76,IF('กรอกรายการ วัสดุ'!H76=0,"-"))</f>
        <v>-</v>
      </c>
      <c r="L152" s="45" t="str">
        <f>IF('กรอกรายการ วัสดุ'!I76&gt;0,'กรอกรายการ วัสดุ'!I76,IF('กรอกรายการ วัสดุ'!I1005=0,"-"))</f>
        <v>-</v>
      </c>
      <c r="M152" s="76"/>
    </row>
    <row r="153" spans="1:13" x14ac:dyDescent="0.55000000000000004">
      <c r="A153" s="9"/>
      <c r="B153" s="637" t="str">
        <f>IF('กรอกรายการ วัสดุ'!B77&gt;0,'กรอกรายการ วัสดุ'!B77,IF('กรอกรายการ วัสดุ'!B77=0,"-"))</f>
        <v>-</v>
      </c>
      <c r="C153" s="637"/>
      <c r="D153" s="637"/>
      <c r="E153" s="637"/>
      <c r="F153" s="12" t="str">
        <f>IF('กรอกรายการ วัสดุ'!C77&gt;0,'กรอกรายการ วัสดุ'!C77,IF('กรอกรายการ วัสดุ'!C77=0,"-"))</f>
        <v>-</v>
      </c>
      <c r="G153" s="12" t="str">
        <f>IF('กรอกรายการ วัสดุ'!D77&gt;0,'กรอกรายการ วัสดุ'!D77,IF('กรอกรายการ วัสดุ'!D77=0,"-"))</f>
        <v>-</v>
      </c>
      <c r="H153" s="45" t="str">
        <f>IF('กรอกรายการ วัสดุ'!E77&gt;0,'กรอกรายการ วัสดุ'!E77,IF('กรอกรายการ วัสดุ'!E77=0,"-"))</f>
        <v>-</v>
      </c>
      <c r="I153" s="45" t="str">
        <f>IF('กรอกรายการ วัสดุ'!F77&gt;0,'กรอกรายการ วัสดุ'!F77,IF('กรอกรายการ วัสดุ'!F77=0,"-"))</f>
        <v>-</v>
      </c>
      <c r="J153" s="45" t="str">
        <f>IF('กรอกรายการ วัสดุ'!G77&gt;0,'กรอกรายการ วัสดุ'!G77,IF('กรอกรายการ วัสดุ'!G77=0,"-"))</f>
        <v>-</v>
      </c>
      <c r="K153" s="45" t="str">
        <f>IF('กรอกรายการ วัสดุ'!H77&gt;0,'กรอกรายการ วัสดุ'!H77,IF('กรอกรายการ วัสดุ'!H77=0,"-"))</f>
        <v>-</v>
      </c>
      <c r="L153" s="45" t="str">
        <f>IF('กรอกรายการ วัสดุ'!I77&gt;0,'กรอกรายการ วัสดุ'!I77,IF('กรอกรายการ วัสดุ'!I1006=0,"-"))</f>
        <v>-</v>
      </c>
      <c r="M153" s="76"/>
    </row>
    <row r="154" spans="1:13" ht="22.5" customHeight="1" x14ac:dyDescent="0.55000000000000004">
      <c r="A154" s="9"/>
      <c r="B154" s="637" t="str">
        <f>IF('กรอกรายการ วัสดุ'!B78&gt;0,'กรอกรายการ วัสดุ'!B78,IF('กรอกรายการ วัสดุ'!B78=0,"-"))</f>
        <v>-</v>
      </c>
      <c r="C154" s="637"/>
      <c r="D154" s="637"/>
      <c r="E154" s="637"/>
      <c r="F154" s="12" t="str">
        <f>IF('กรอกรายการ วัสดุ'!C78&gt;0,'กรอกรายการ วัสดุ'!C78,IF('กรอกรายการ วัสดุ'!C78=0,"-"))</f>
        <v>-</v>
      </c>
      <c r="G154" s="12" t="str">
        <f>IF('กรอกรายการ วัสดุ'!D78&gt;0,'กรอกรายการ วัสดุ'!D78,IF('กรอกรายการ วัสดุ'!D78=0,"-"))</f>
        <v>-</v>
      </c>
      <c r="H154" s="45" t="str">
        <f>IF('กรอกรายการ วัสดุ'!E78&gt;0,'กรอกรายการ วัสดุ'!E78,IF('กรอกรายการ วัสดุ'!E78=0,"-"))</f>
        <v>-</v>
      </c>
      <c r="I154" s="45" t="str">
        <f>IF('กรอกรายการ วัสดุ'!F78&gt;0,'กรอกรายการ วัสดุ'!F78,IF('กรอกรายการ วัสดุ'!F78=0,"-"))</f>
        <v>-</v>
      </c>
      <c r="J154" s="45" t="str">
        <f>IF('กรอกรายการ วัสดุ'!G78&gt;0,'กรอกรายการ วัสดุ'!G78,IF('กรอกรายการ วัสดุ'!G78=0,"-"))</f>
        <v>-</v>
      </c>
      <c r="K154" s="45" t="str">
        <f>IF('กรอกรายการ วัสดุ'!H78&gt;0,'กรอกรายการ วัสดุ'!H78,IF('กรอกรายการ วัสดุ'!H78=0,"-"))</f>
        <v>-</v>
      </c>
      <c r="L154" s="45" t="str">
        <f>IF('กรอกรายการ วัสดุ'!I78&gt;0,'กรอกรายการ วัสดุ'!I78,IF('กรอกรายการ วัสดุ'!I1007=0,"-"))</f>
        <v>-</v>
      </c>
      <c r="M154" s="76"/>
    </row>
    <row r="155" spans="1:13" ht="24.75" thickBot="1" x14ac:dyDescent="0.6">
      <c r="A155" s="117"/>
      <c r="B155" s="688" t="str">
        <f>IF('กรอกรายการ วัสดุ'!B79&gt;0,'กรอกรายการ วัสดุ'!B79,IF('กรอกรายการ วัสดุ'!B79=0,"-"))</f>
        <v>-</v>
      </c>
      <c r="C155" s="688"/>
      <c r="D155" s="688"/>
      <c r="E155" s="688"/>
      <c r="F155" s="12" t="str">
        <f>IF('กรอกรายการ วัสดุ'!C79&gt;0,'กรอกรายการ วัสดุ'!C79,IF('กรอกรายการ วัสดุ'!C79=0,"-"))</f>
        <v>-</v>
      </c>
      <c r="G155" s="12" t="str">
        <f>IF('กรอกรายการ วัสดุ'!D79&gt;0,'กรอกรายการ วัสดุ'!D79,IF('กรอกรายการ วัสดุ'!D79=0,"-"))</f>
        <v>-</v>
      </c>
      <c r="H155" s="45" t="str">
        <f>IF('กรอกรายการ วัสดุ'!E79&gt;0,'กรอกรายการ วัสดุ'!E79,IF('กรอกรายการ วัสดุ'!E79=0,"-"))</f>
        <v>-</v>
      </c>
      <c r="I155" s="45" t="str">
        <f>IF('กรอกรายการ วัสดุ'!F79&gt;0,'กรอกรายการ วัสดุ'!F79,IF('กรอกรายการ วัสดุ'!F79=0,"-"))</f>
        <v>-</v>
      </c>
      <c r="J155" s="45" t="str">
        <f>IF('กรอกรายการ วัสดุ'!G79&gt;0,'กรอกรายการ วัสดุ'!G79,IF('กรอกรายการ วัสดุ'!G79=0,"-"))</f>
        <v>-</v>
      </c>
      <c r="K155" s="45" t="str">
        <f>IF('กรอกรายการ วัสดุ'!H79&gt;0,'กรอกรายการ วัสดุ'!H79,IF('กรอกรายการ วัสดุ'!H79=0,"-"))</f>
        <v>-</v>
      </c>
      <c r="L155" s="45" t="str">
        <f>IF('กรอกรายการ วัสดุ'!I79&gt;0,'กรอกรายการ วัสดุ'!I79,IF('กรอกรายการ วัสดุ'!I1008=0,"-"))</f>
        <v>-</v>
      </c>
      <c r="M155" s="75"/>
    </row>
    <row r="156" spans="1:13" ht="24.75" thickBot="1" x14ac:dyDescent="0.6">
      <c r="A156" s="657" t="s">
        <v>99</v>
      </c>
      <c r="B156" s="658"/>
      <c r="C156" s="658"/>
      <c r="D156" s="658"/>
      <c r="E156" s="658"/>
      <c r="F156" s="658"/>
      <c r="G156" s="658"/>
      <c r="H156" s="659"/>
      <c r="I156" s="153">
        <f>SUM(I146:I155)</f>
        <v>0</v>
      </c>
      <c r="J156" s="19"/>
      <c r="K156" s="46">
        <f t="shared" ref="K156:L156" si="6">SUM(K146:K155)</f>
        <v>0</v>
      </c>
      <c r="L156" s="46">
        <f t="shared" si="6"/>
        <v>0</v>
      </c>
      <c r="M156" s="14"/>
    </row>
    <row r="157" spans="1:13" ht="24.75" thickBot="1" x14ac:dyDescent="0.6">
      <c r="A157" s="657" t="s">
        <v>100</v>
      </c>
      <c r="B157" s="658"/>
      <c r="C157" s="658"/>
      <c r="D157" s="658"/>
      <c r="E157" s="658"/>
      <c r="F157" s="658"/>
      <c r="G157" s="658"/>
      <c r="H157" s="659"/>
      <c r="I157" s="153">
        <f>I156+I145</f>
        <v>236226</v>
      </c>
      <c r="J157" s="15"/>
      <c r="K157" s="46">
        <f t="shared" ref="K157:L157" si="7">K156+K145</f>
        <v>43986.5</v>
      </c>
      <c r="L157" s="46">
        <f t="shared" si="7"/>
        <v>280212.5</v>
      </c>
      <c r="M157" s="14"/>
    </row>
    <row r="158" spans="1:13" x14ac:dyDescent="0.55000000000000004">
      <c r="A158" s="13"/>
      <c r="B158" s="13"/>
      <c r="C158" s="13"/>
      <c r="D158" s="13"/>
      <c r="E158" s="13"/>
      <c r="F158" s="13"/>
      <c r="G158" s="13"/>
      <c r="H158" s="13"/>
      <c r="I158" s="6"/>
      <c r="J158" s="6"/>
      <c r="K158" s="6"/>
      <c r="L158" s="6"/>
      <c r="M158" s="6"/>
    </row>
    <row r="159" spans="1:13" x14ac:dyDescent="0.55000000000000004">
      <c r="A159" s="279"/>
      <c r="B159" s="2"/>
      <c r="C159" s="118"/>
      <c r="D159" s="118" t="s">
        <v>28</v>
      </c>
      <c r="E159" s="118" t="s">
        <v>29</v>
      </c>
      <c r="F159" s="2" t="s">
        <v>30</v>
      </c>
      <c r="G159" s="2"/>
      <c r="H159" s="119" t="s">
        <v>28</v>
      </c>
      <c r="I159" s="118" t="s">
        <v>33</v>
      </c>
      <c r="J159" s="2"/>
      <c r="K159" s="2"/>
      <c r="L159" s="2"/>
      <c r="M159" s="2"/>
    </row>
    <row r="160" spans="1:13" x14ac:dyDescent="0.55000000000000004">
      <c r="A160" s="279"/>
      <c r="B160" s="118"/>
      <c r="C160" s="118"/>
      <c r="D160" s="119"/>
      <c r="E160" s="279" t="str">
        <f>E138</f>
        <v>(นายอำพร จานเก่า)</v>
      </c>
      <c r="F160" s="2"/>
      <c r="G160" s="2"/>
      <c r="H160" s="119"/>
      <c r="I160" s="655" t="str">
        <f>I138</f>
        <v>(นางสาวจริยา ขัดแก้ว)</v>
      </c>
      <c r="J160" s="655"/>
      <c r="K160" s="2"/>
      <c r="L160" s="2"/>
      <c r="M160" s="2"/>
    </row>
    <row r="161" spans="1:13" s="2" customFormat="1" x14ac:dyDescent="0.55000000000000004">
      <c r="A161" s="279"/>
      <c r="C161" s="118"/>
      <c r="D161" s="655" t="str">
        <f>D139</f>
        <v>ช่าง ระดับ 4</v>
      </c>
      <c r="E161" s="655"/>
      <c r="F161" s="655"/>
      <c r="H161" s="655" t="str">
        <f>H139</f>
        <v>ผู้อำนวยการกลุ่มอำนวยการ</v>
      </c>
      <c r="I161" s="655"/>
      <c r="J161" s="655"/>
      <c r="K161" s="655"/>
    </row>
    <row r="162" spans="1:13" ht="27.75" x14ac:dyDescent="0.65">
      <c r="A162" s="2"/>
      <c r="B162" s="2"/>
      <c r="C162" s="636" t="s">
        <v>23</v>
      </c>
      <c r="D162" s="636"/>
      <c r="E162" s="636"/>
      <c r="F162" s="636"/>
      <c r="G162" s="636"/>
      <c r="H162" s="636"/>
      <c r="I162" s="636"/>
      <c r="J162" s="636"/>
      <c r="K162" s="636"/>
      <c r="L162" s="135" t="s">
        <v>25</v>
      </c>
      <c r="M162" s="136"/>
    </row>
    <row r="163" spans="1:13" x14ac:dyDescent="0.55000000000000004">
      <c r="A163" s="639" t="str">
        <f>A141</f>
        <v>ซ่อมแซมสำนักงาน สพป.ลำปาง เขต 3</v>
      </c>
      <c r="B163" s="639"/>
      <c r="C163" s="639"/>
      <c r="D163" s="640" t="str">
        <f>D119</f>
        <v>อาคารอาคารสำนักงาน สพป.ลำปาง เขต 3</v>
      </c>
      <c r="E163" s="640"/>
      <c r="F163" s="640"/>
      <c r="G163" s="640"/>
      <c r="H163" s="640"/>
      <c r="I163" s="1" t="s">
        <v>26</v>
      </c>
      <c r="J163" s="277" t="str">
        <f>J141</f>
        <v>ลำปาง เขต  3</v>
      </c>
      <c r="M163" s="1" t="s">
        <v>107</v>
      </c>
    </row>
    <row r="164" spans="1:13" ht="24.75" thickBot="1" x14ac:dyDescent="0.6">
      <c r="A164" s="277" t="s">
        <v>0</v>
      </c>
      <c r="D164" s="640" t="str">
        <f>D120</f>
        <v>สพป.ลำปาง เขต 3</v>
      </c>
      <c r="E164" s="640"/>
      <c r="F164" s="640"/>
      <c r="G164" s="640"/>
      <c r="H164" s="640"/>
      <c r="K164" s="641"/>
      <c r="L164" s="641"/>
    </row>
    <row r="165" spans="1:13" x14ac:dyDescent="0.55000000000000004">
      <c r="A165" s="642" t="s">
        <v>2</v>
      </c>
      <c r="B165" s="644" t="s">
        <v>3</v>
      </c>
      <c r="C165" s="645"/>
      <c r="D165" s="645"/>
      <c r="E165" s="646"/>
      <c r="F165" s="650" t="s">
        <v>4</v>
      </c>
      <c r="G165" s="650" t="s">
        <v>5</v>
      </c>
      <c r="H165" s="650" t="s">
        <v>6</v>
      </c>
      <c r="I165" s="650"/>
      <c r="J165" s="650" t="s">
        <v>7</v>
      </c>
      <c r="K165" s="650"/>
      <c r="L165" s="650" t="s">
        <v>24</v>
      </c>
      <c r="M165" s="661" t="s">
        <v>9</v>
      </c>
    </row>
    <row r="166" spans="1:13" x14ac:dyDescent="0.55000000000000004">
      <c r="A166" s="643"/>
      <c r="B166" s="647"/>
      <c r="C166" s="648"/>
      <c r="D166" s="648"/>
      <c r="E166" s="649"/>
      <c r="F166" s="651"/>
      <c r="G166" s="651"/>
      <c r="H166" s="278" t="s">
        <v>10</v>
      </c>
      <c r="I166" s="278" t="s">
        <v>11</v>
      </c>
      <c r="J166" s="278" t="s">
        <v>10</v>
      </c>
      <c r="K166" s="278" t="s">
        <v>11</v>
      </c>
      <c r="L166" s="651"/>
      <c r="M166" s="662"/>
    </row>
    <row r="167" spans="1:13" x14ac:dyDescent="0.55000000000000004">
      <c r="A167" s="685" t="s">
        <v>108</v>
      </c>
      <c r="B167" s="686"/>
      <c r="C167" s="686"/>
      <c r="D167" s="686"/>
      <c r="E167" s="686"/>
      <c r="F167" s="686"/>
      <c r="G167" s="686"/>
      <c r="H167" s="687"/>
      <c r="I167" s="152">
        <f>I157</f>
        <v>236226</v>
      </c>
      <c r="J167" s="49"/>
      <c r="K167" s="48">
        <f>K157</f>
        <v>43986.5</v>
      </c>
      <c r="L167" s="48">
        <f>L157</f>
        <v>280212.5</v>
      </c>
      <c r="M167" s="8"/>
    </row>
    <row r="168" spans="1:13" x14ac:dyDescent="0.55000000000000004">
      <c r="A168" s="7" t="str">
        <f>IF('กรอกรายการ วัสดุ'!A230&gt;0,'กรอกรายการ วัสดุ'!A242,IF('กรอกรายการ วัสดุ'!A242=0," "))</f>
        <v xml:space="preserve"> </v>
      </c>
      <c r="B168" s="638" t="str">
        <f>IF('กรอกรายการ วัสดุ'!B80&gt;0,'กรอกรายการ วัสดุ'!B80,IF('กรอกรายการ วัสดุ'!B80=0,"-"))</f>
        <v>-</v>
      </c>
      <c r="C168" s="638"/>
      <c r="D168" s="638"/>
      <c r="E168" s="638"/>
      <c r="F168" s="12" t="str">
        <f>IF('กรอกรายการ วัสดุ'!C80&gt;0,'กรอกรายการ วัสดุ'!C80,IF('กรอกรายการ วัสดุ'!C80=0,"-"))</f>
        <v>-</v>
      </c>
      <c r="G168" s="12" t="str">
        <f>IF('กรอกรายการ วัสดุ'!D80&gt;0,'กรอกรายการ วัสดุ'!D80,IF('กรอกรายการ วัสดุ'!D80=0,"-"))</f>
        <v>-</v>
      </c>
      <c r="H168" s="12" t="str">
        <f>IF('กรอกรายการ วัสดุ'!E80&gt;0,'กรอกรายการ วัสดุ'!E80,IF('กรอกรายการ วัสดุ'!E80=0,"-"))</f>
        <v>-</v>
      </c>
      <c r="I168" s="45" t="str">
        <f>IF('กรอกรายการ วัสดุ'!F80&gt;0,'กรอกรายการ วัสดุ'!F80,IF('กรอกรายการ วัสดุ'!F80=0,"-"))</f>
        <v>-</v>
      </c>
      <c r="J168" s="12" t="str">
        <f>IF('กรอกรายการ วัสดุ'!G80&gt;0,'กรอกรายการ วัสดุ'!G80,IF('กรอกรายการ วัสดุ'!G80=0,"-"))</f>
        <v>-</v>
      </c>
      <c r="K168" s="12" t="str">
        <f>IF('กรอกรายการ วัสดุ'!H80&gt;0,'กรอกรายการ วัสดุ'!H80,IF('กรอกรายการ วัสดุ'!H80=0,"-"))</f>
        <v>-</v>
      </c>
      <c r="L168" s="45" t="str">
        <f>IF('กรอกรายการ วัสดุ'!I80&gt;0,'กรอกรายการ วัสดุ'!I80,IF('กรอกรายการ วัสดุ'!I80=0,"-"))</f>
        <v>-</v>
      </c>
      <c r="M168" s="76"/>
    </row>
    <row r="169" spans="1:13" x14ac:dyDescent="0.55000000000000004">
      <c r="A169" s="9" t="str">
        <f>IF('กรอกรายการ วัสดุ'!A231&gt;0,'กรอกรายการ วัสดุ'!A243,IF('กรอกรายการ วัสดุ'!A243=0," "))</f>
        <v xml:space="preserve"> </v>
      </c>
      <c r="B169" s="637" t="str">
        <f>IF('กรอกรายการ วัสดุ'!B81&gt;0,'กรอกรายการ วัสดุ'!B81,IF('กรอกรายการ วัสดุ'!B81=0,"-"))</f>
        <v>-</v>
      </c>
      <c r="C169" s="637"/>
      <c r="D169" s="637"/>
      <c r="E169" s="637"/>
      <c r="F169" s="12" t="str">
        <f>IF('กรอกรายการ วัสดุ'!C81&gt;0,'กรอกรายการ วัสดุ'!C81,IF('กรอกรายการ วัสดุ'!C81=0,"-"))</f>
        <v>-</v>
      </c>
      <c r="G169" s="12" t="str">
        <f>IF('กรอกรายการ วัสดุ'!D81&gt;0,'กรอกรายการ วัสดุ'!D81,IF('กรอกรายการ วัสดุ'!D81=0,"-"))</f>
        <v>-</v>
      </c>
      <c r="H169" s="12" t="str">
        <f>IF('กรอกรายการ วัสดุ'!E81&gt;0,'กรอกรายการ วัสดุ'!E81,IF('กรอกรายการ วัสดุ'!E81=0,"-"))</f>
        <v>-</v>
      </c>
      <c r="I169" s="45" t="str">
        <f>IF('กรอกรายการ วัสดุ'!F81&gt;0,'กรอกรายการ วัสดุ'!F81,IF('กรอกรายการ วัสดุ'!F81=0,"-"))</f>
        <v>-</v>
      </c>
      <c r="J169" s="12" t="str">
        <f>IF('กรอกรายการ วัสดุ'!G81&gt;0,'กรอกรายการ วัสดุ'!G81,IF('กรอกรายการ วัสดุ'!G81=0,"-"))</f>
        <v>-</v>
      </c>
      <c r="K169" s="12" t="str">
        <f>IF('กรอกรายการ วัสดุ'!H81&gt;0,'กรอกรายการ วัสดุ'!H81,IF('กรอกรายการ วัสดุ'!H81=0,"-"))</f>
        <v>-</v>
      </c>
      <c r="L169" s="45" t="str">
        <f>IF('กรอกรายการ วัสดุ'!I81&gt;0,'กรอกรายการ วัสดุ'!I81,IF('กรอกรายการ วัสดุ'!I81=0,"-"))</f>
        <v>-</v>
      </c>
      <c r="M169" s="76"/>
    </row>
    <row r="170" spans="1:13" x14ac:dyDescent="0.55000000000000004">
      <c r="A170" s="9" t="str">
        <f>IF('กรอกรายการ วัสดุ'!A232&gt;0,'กรอกรายการ วัสดุ'!A244,IF('กรอกรายการ วัสดุ'!A244=0," "))</f>
        <v xml:space="preserve"> </v>
      </c>
      <c r="B170" s="637" t="str">
        <f>IF('กรอกรายการ วัสดุ'!B82&gt;0,'กรอกรายการ วัสดุ'!B82,IF('กรอกรายการ วัสดุ'!B82=0,"-"))</f>
        <v>-</v>
      </c>
      <c r="C170" s="637"/>
      <c r="D170" s="637"/>
      <c r="E170" s="637"/>
      <c r="F170" s="12" t="str">
        <f>IF('กรอกรายการ วัสดุ'!C82&gt;0,'กรอกรายการ วัสดุ'!C82,IF('กรอกรายการ วัสดุ'!C82=0,"-"))</f>
        <v>-</v>
      </c>
      <c r="G170" s="12" t="str">
        <f>IF('กรอกรายการ วัสดุ'!D82&gt;0,'กรอกรายการ วัสดุ'!D82,IF('กรอกรายการ วัสดุ'!D82=0,"-"))</f>
        <v>-</v>
      </c>
      <c r="H170" s="12" t="str">
        <f>IF('กรอกรายการ วัสดุ'!E82&gt;0,'กรอกรายการ วัสดุ'!E82,IF('กรอกรายการ วัสดุ'!E82=0,"-"))</f>
        <v>-</v>
      </c>
      <c r="I170" s="45" t="str">
        <f>IF('กรอกรายการ วัสดุ'!F82&gt;0,'กรอกรายการ วัสดุ'!F82,IF('กรอกรายการ วัสดุ'!F82=0,"-"))</f>
        <v>-</v>
      </c>
      <c r="J170" s="12" t="str">
        <f>IF('กรอกรายการ วัสดุ'!G82&gt;0,'กรอกรายการ วัสดุ'!G82,IF('กรอกรายการ วัสดุ'!G82=0,"-"))</f>
        <v>-</v>
      </c>
      <c r="K170" s="12" t="str">
        <f>IF('กรอกรายการ วัสดุ'!H82&gt;0,'กรอกรายการ วัสดุ'!H82,IF('กรอกรายการ วัสดุ'!H82=0,"-"))</f>
        <v>-</v>
      </c>
      <c r="L170" s="45" t="str">
        <f>IF('กรอกรายการ วัสดุ'!I82&gt;0,'กรอกรายการ วัสดุ'!I82,IF('กรอกรายการ วัสดุ'!I82=0,"-"))</f>
        <v>-</v>
      </c>
      <c r="M170" s="76"/>
    </row>
    <row r="171" spans="1:13" x14ac:dyDescent="0.55000000000000004">
      <c r="A171" s="9" t="str">
        <f>IF('กรอกรายการ วัสดุ'!A233&gt;0,'กรอกรายการ วัสดุ'!A245,IF('กรอกรายการ วัสดุ'!A245=0," "))</f>
        <v xml:space="preserve"> </v>
      </c>
      <c r="B171" s="637" t="str">
        <f>IF('กรอกรายการ วัสดุ'!B83&gt;0,'กรอกรายการ วัสดุ'!B83,IF('กรอกรายการ วัสดุ'!B83=0,"-"))</f>
        <v>-</v>
      </c>
      <c r="C171" s="637"/>
      <c r="D171" s="637"/>
      <c r="E171" s="637"/>
      <c r="F171" s="12" t="str">
        <f>IF('กรอกรายการ วัสดุ'!C83&gt;0,'กรอกรายการ วัสดุ'!C83,IF('กรอกรายการ วัสดุ'!C83=0,"-"))</f>
        <v>-</v>
      </c>
      <c r="G171" s="12" t="str">
        <f>IF('กรอกรายการ วัสดุ'!D83&gt;0,'กรอกรายการ วัสดุ'!D83,IF('กรอกรายการ วัสดุ'!D83=0,"-"))</f>
        <v>-</v>
      </c>
      <c r="H171" s="12" t="str">
        <f>IF('กรอกรายการ วัสดุ'!E83&gt;0,'กรอกรายการ วัสดุ'!E83,IF('กรอกรายการ วัสดุ'!E83=0,"-"))</f>
        <v>-</v>
      </c>
      <c r="I171" s="45" t="str">
        <f>IF('กรอกรายการ วัสดุ'!F83&gt;0,'กรอกรายการ วัสดุ'!F83,IF('กรอกรายการ วัสดุ'!F83=0,"-"))</f>
        <v>-</v>
      </c>
      <c r="J171" s="12" t="str">
        <f>IF('กรอกรายการ วัสดุ'!G83&gt;0,'กรอกรายการ วัสดุ'!G83,IF('กรอกรายการ วัสดุ'!G83=0,"-"))</f>
        <v>-</v>
      </c>
      <c r="K171" s="12" t="str">
        <f>IF('กรอกรายการ วัสดุ'!H83&gt;0,'กรอกรายการ วัสดุ'!H83,IF('กรอกรายการ วัสดุ'!H83=0,"-"))</f>
        <v>-</v>
      </c>
      <c r="L171" s="45" t="str">
        <f>IF('กรอกรายการ วัสดุ'!I83&gt;0,'กรอกรายการ วัสดุ'!I83,IF('กรอกรายการ วัสดุ'!I83=0,"-"))</f>
        <v>-</v>
      </c>
      <c r="M171" s="76"/>
    </row>
    <row r="172" spans="1:13" x14ac:dyDescent="0.55000000000000004">
      <c r="A172" s="9" t="str">
        <f>IF('กรอกรายการ วัสดุ'!A234&gt;0,'กรอกรายการ วัสดุ'!A246,IF('กรอกรายการ วัสดุ'!A246=0," "))</f>
        <v xml:space="preserve"> </v>
      </c>
      <c r="B172" s="637" t="str">
        <f>IF('กรอกรายการ วัสดุ'!B84&gt;0,'กรอกรายการ วัสดุ'!B84,IF('กรอกรายการ วัสดุ'!B84=0,"-"))</f>
        <v>-</v>
      </c>
      <c r="C172" s="637"/>
      <c r="D172" s="637"/>
      <c r="E172" s="637"/>
      <c r="F172" s="12" t="str">
        <f>IF('กรอกรายการ วัสดุ'!C84&gt;0,'กรอกรายการ วัสดุ'!C84,IF('กรอกรายการ วัสดุ'!C84=0,"-"))</f>
        <v>-</v>
      </c>
      <c r="G172" s="12" t="str">
        <f>IF('กรอกรายการ วัสดุ'!D84&gt;0,'กรอกรายการ วัสดุ'!D84,IF('กรอกรายการ วัสดุ'!D84=0,"-"))</f>
        <v>-</v>
      </c>
      <c r="H172" s="12" t="str">
        <f>IF('กรอกรายการ วัสดุ'!E84&gt;0,'กรอกรายการ วัสดุ'!E84,IF('กรอกรายการ วัสดุ'!E84=0,"-"))</f>
        <v>-</v>
      </c>
      <c r="I172" s="45" t="str">
        <f>IF('กรอกรายการ วัสดุ'!F84&gt;0,'กรอกรายการ วัสดุ'!F84,IF('กรอกรายการ วัสดุ'!F84=0,"-"))</f>
        <v>-</v>
      </c>
      <c r="J172" s="12" t="str">
        <f>IF('กรอกรายการ วัสดุ'!G84&gt;0,'กรอกรายการ วัสดุ'!G84,IF('กรอกรายการ วัสดุ'!G84=0,"-"))</f>
        <v>-</v>
      </c>
      <c r="K172" s="12" t="str">
        <f>IF('กรอกรายการ วัสดุ'!H84&gt;0,'กรอกรายการ วัสดุ'!H84,IF('กรอกรายการ วัสดุ'!H84=0,"-"))</f>
        <v>-</v>
      </c>
      <c r="L172" s="45" t="str">
        <f>IF('กรอกรายการ วัสดุ'!I84&gt;0,'กรอกรายการ วัสดุ'!I84,IF('กรอกรายการ วัสดุ'!I84=0,"-"))</f>
        <v>-</v>
      </c>
      <c r="M172" s="76"/>
    </row>
    <row r="173" spans="1:13" x14ac:dyDescent="0.55000000000000004">
      <c r="A173" s="9" t="str">
        <f>IF('กรอกรายการ วัสดุ'!A235&gt;0,'กรอกรายการ วัสดุ'!A247,IF('กรอกรายการ วัสดุ'!A247=0," "))</f>
        <v xml:space="preserve"> </v>
      </c>
      <c r="B173" s="637" t="str">
        <f>IF('กรอกรายการ วัสดุ'!B85&gt;0,'กรอกรายการ วัสดุ'!B85,IF('กรอกรายการ วัสดุ'!B85=0,"-"))</f>
        <v>-</v>
      </c>
      <c r="C173" s="637"/>
      <c r="D173" s="637"/>
      <c r="E173" s="637"/>
      <c r="F173" s="12" t="str">
        <f>IF('กรอกรายการ วัสดุ'!C85&gt;0,'กรอกรายการ วัสดุ'!C85,IF('กรอกรายการ วัสดุ'!C85=0,"-"))</f>
        <v>-</v>
      </c>
      <c r="G173" s="12" t="str">
        <f>IF('กรอกรายการ วัสดุ'!D85&gt;0,'กรอกรายการ วัสดุ'!D85,IF('กรอกรายการ วัสดุ'!D85=0,"-"))</f>
        <v>-</v>
      </c>
      <c r="H173" s="12" t="str">
        <f>IF('กรอกรายการ วัสดุ'!E85&gt;0,'กรอกรายการ วัสดุ'!E85,IF('กรอกรายการ วัสดุ'!E85=0,"-"))</f>
        <v>-</v>
      </c>
      <c r="I173" s="45" t="str">
        <f>IF('กรอกรายการ วัสดุ'!F85&gt;0,'กรอกรายการ วัสดุ'!F85,IF('กรอกรายการ วัสดุ'!F85=0,"-"))</f>
        <v>-</v>
      </c>
      <c r="J173" s="12" t="str">
        <f>IF('กรอกรายการ วัสดุ'!G85&gt;0,'กรอกรายการ วัสดุ'!G85,IF('กรอกรายการ วัสดุ'!G85=0,"-"))</f>
        <v>-</v>
      </c>
      <c r="K173" s="12" t="str">
        <f>IF('กรอกรายการ วัสดุ'!H85&gt;0,'กรอกรายการ วัสดุ'!H85,IF('กรอกรายการ วัสดุ'!H85=0,"-"))</f>
        <v>-</v>
      </c>
      <c r="L173" s="45" t="str">
        <f>IF('กรอกรายการ วัสดุ'!I85&gt;0,'กรอกรายการ วัสดุ'!I85,IF('กรอกรายการ วัสดุ'!I85=0,"-"))</f>
        <v>-</v>
      </c>
      <c r="M173" s="76"/>
    </row>
    <row r="174" spans="1:13" x14ac:dyDescent="0.55000000000000004">
      <c r="A174" s="9" t="str">
        <f>IF('กรอกรายการ วัสดุ'!A236&gt;0,'กรอกรายการ วัสดุ'!A248,IF('กรอกรายการ วัสดุ'!A248=0," "))</f>
        <v xml:space="preserve"> </v>
      </c>
      <c r="B174" s="637" t="str">
        <f>IF('กรอกรายการ วัสดุ'!B86&gt;0,'กรอกรายการ วัสดุ'!B86,IF('กรอกรายการ วัสดุ'!B86=0,"-"))</f>
        <v>-</v>
      </c>
      <c r="C174" s="637"/>
      <c r="D174" s="637"/>
      <c r="E174" s="637"/>
      <c r="F174" s="12" t="str">
        <f>IF('กรอกรายการ วัสดุ'!C86&gt;0,'กรอกรายการ วัสดุ'!C86,IF('กรอกรายการ วัสดุ'!C86=0,"-"))</f>
        <v>-</v>
      </c>
      <c r="G174" s="12" t="str">
        <f>IF('กรอกรายการ วัสดุ'!D86&gt;0,'กรอกรายการ วัสดุ'!D86,IF('กรอกรายการ วัสดุ'!D86=0,"-"))</f>
        <v>-</v>
      </c>
      <c r="H174" s="12" t="str">
        <f>IF('กรอกรายการ วัสดุ'!E86&gt;0,'กรอกรายการ วัสดุ'!E86,IF('กรอกรายการ วัสดุ'!E86=0,"-"))</f>
        <v>-</v>
      </c>
      <c r="I174" s="45" t="str">
        <f>IF('กรอกรายการ วัสดุ'!F86&gt;0,'กรอกรายการ วัสดุ'!F86,IF('กรอกรายการ วัสดุ'!F86=0,"-"))</f>
        <v>-</v>
      </c>
      <c r="J174" s="12" t="str">
        <f>IF('กรอกรายการ วัสดุ'!G86&gt;0,'กรอกรายการ วัสดุ'!G86,IF('กรอกรายการ วัสดุ'!G86=0,"-"))</f>
        <v>-</v>
      </c>
      <c r="K174" s="12" t="str">
        <f>IF('กรอกรายการ วัสดุ'!H86&gt;0,'กรอกรายการ วัสดุ'!H86,IF('กรอกรายการ วัสดุ'!H86=0,"-"))</f>
        <v>-</v>
      </c>
      <c r="L174" s="45" t="str">
        <f>IF('กรอกรายการ วัสดุ'!I86&gt;0,'กรอกรายการ วัสดุ'!I86,IF('กรอกรายการ วัสดุ'!I86=0,"-"))</f>
        <v>-</v>
      </c>
      <c r="M174" s="76"/>
    </row>
    <row r="175" spans="1:13" x14ac:dyDescent="0.55000000000000004">
      <c r="A175" s="9" t="str">
        <f>IF('กรอกรายการ วัสดุ'!A237&gt;0,'กรอกรายการ วัสดุ'!A249,IF('กรอกรายการ วัสดุ'!A249=0," "))</f>
        <v xml:space="preserve"> </v>
      </c>
      <c r="B175" s="637" t="str">
        <f>IF('กรอกรายการ วัสดุ'!B87&gt;0,'กรอกรายการ วัสดุ'!B87,IF('กรอกรายการ วัสดุ'!B87=0,"-"))</f>
        <v>-</v>
      </c>
      <c r="C175" s="637"/>
      <c r="D175" s="637"/>
      <c r="E175" s="637"/>
      <c r="F175" s="12" t="str">
        <f>IF('กรอกรายการ วัสดุ'!C87&gt;0,'กรอกรายการ วัสดุ'!C87,IF('กรอกรายการ วัสดุ'!C87=0,"-"))</f>
        <v>-</v>
      </c>
      <c r="G175" s="12" t="str">
        <f>IF('กรอกรายการ วัสดุ'!D87&gt;0,'กรอกรายการ วัสดุ'!D87,IF('กรอกรายการ วัสดุ'!D87=0,"-"))</f>
        <v>-</v>
      </c>
      <c r="H175" s="12" t="str">
        <f>IF('กรอกรายการ วัสดุ'!E87&gt;0,'กรอกรายการ วัสดุ'!E87,IF('กรอกรายการ วัสดุ'!E87=0,"-"))</f>
        <v>-</v>
      </c>
      <c r="I175" s="45" t="str">
        <f>IF('กรอกรายการ วัสดุ'!F87&gt;0,'กรอกรายการ วัสดุ'!F87,IF('กรอกรายการ วัสดุ'!F87=0,"-"))</f>
        <v>-</v>
      </c>
      <c r="J175" s="12" t="str">
        <f>IF('กรอกรายการ วัสดุ'!G87&gt;0,'กรอกรายการ วัสดุ'!G87,IF('กรอกรายการ วัสดุ'!G87=0,"-"))</f>
        <v>-</v>
      </c>
      <c r="K175" s="12" t="str">
        <f>IF('กรอกรายการ วัสดุ'!H87&gt;0,'กรอกรายการ วัสดุ'!H87,IF('กรอกรายการ วัสดุ'!H87=0,"-"))</f>
        <v>-</v>
      </c>
      <c r="L175" s="45" t="str">
        <f>IF('กรอกรายการ วัสดุ'!I87&gt;0,'กรอกรายการ วัสดุ'!I87,IF('กรอกรายการ วัสดุ'!I87=0,"-"))</f>
        <v>-</v>
      </c>
      <c r="M175" s="76"/>
    </row>
    <row r="176" spans="1:13" x14ac:dyDescent="0.55000000000000004">
      <c r="A176" s="9" t="str">
        <f>IF('กรอกรายการ วัสดุ'!A238&gt;0,'กรอกรายการ วัสดุ'!A250,IF('กรอกรายการ วัสดุ'!A250=0," "))</f>
        <v xml:space="preserve"> </v>
      </c>
      <c r="B176" s="637" t="str">
        <f>IF('กรอกรายการ วัสดุ'!B88&gt;0,'กรอกรายการ วัสดุ'!B88,IF('กรอกรายการ วัสดุ'!B88=0,"-"))</f>
        <v>-</v>
      </c>
      <c r="C176" s="637"/>
      <c r="D176" s="637"/>
      <c r="E176" s="637"/>
      <c r="F176" s="12" t="str">
        <f>IF('กรอกรายการ วัสดุ'!C88&gt;0,'กรอกรายการ วัสดุ'!C88,IF('กรอกรายการ วัสดุ'!C88=0,"-"))</f>
        <v>-</v>
      </c>
      <c r="G176" s="12" t="str">
        <f>IF('กรอกรายการ วัสดุ'!D88&gt;0,'กรอกรายการ วัสดุ'!D88,IF('กรอกรายการ วัสดุ'!D88=0,"-"))</f>
        <v>-</v>
      </c>
      <c r="H176" s="12" t="str">
        <f>IF('กรอกรายการ วัสดุ'!E88&gt;0,'กรอกรายการ วัสดุ'!E88,IF('กรอกรายการ วัสดุ'!E88=0,"-"))</f>
        <v>-</v>
      </c>
      <c r="I176" s="45" t="str">
        <f>IF('กรอกรายการ วัสดุ'!F88&gt;0,'กรอกรายการ วัสดุ'!F88,IF('กรอกรายการ วัสดุ'!F88=0,"-"))</f>
        <v>-</v>
      </c>
      <c r="J176" s="12" t="str">
        <f>IF('กรอกรายการ วัสดุ'!G88&gt;0,'กรอกรายการ วัสดุ'!G88,IF('กรอกรายการ วัสดุ'!G88=0,"-"))</f>
        <v>-</v>
      </c>
      <c r="K176" s="12" t="str">
        <f>IF('กรอกรายการ วัสดุ'!H88&gt;0,'กรอกรายการ วัสดุ'!H88,IF('กรอกรายการ วัสดุ'!H88=0,"-"))</f>
        <v>-</v>
      </c>
      <c r="L176" s="45" t="str">
        <f>IF('กรอกรายการ วัสดุ'!I88&gt;0,'กรอกรายการ วัสดุ'!I88,IF('กรอกรายการ วัสดุ'!I88=0,"-"))</f>
        <v>-</v>
      </c>
      <c r="M176" s="76"/>
    </row>
    <row r="177" spans="1:13" ht="24.75" thickBot="1" x14ac:dyDescent="0.6">
      <c r="A177" s="117" t="str">
        <f>IF('กรอกรายการ วัสดุ'!A239&gt;0,'กรอกรายการ วัสดุ'!A251,IF('กรอกรายการ วัสดุ'!A251=0," "))</f>
        <v xml:space="preserve"> </v>
      </c>
      <c r="B177" s="688" t="str">
        <f>IF('กรอกรายการ วัสดุ'!B89&gt;0,'กรอกรายการ วัสดุ'!B89,IF('กรอกรายการ วัสดุ'!B89=0,"-"))</f>
        <v>-</v>
      </c>
      <c r="C177" s="688"/>
      <c r="D177" s="688"/>
      <c r="E177" s="688"/>
      <c r="F177" s="12" t="str">
        <f>IF('กรอกรายการ วัสดุ'!C89&gt;0,'กรอกรายการ วัสดุ'!C89,IF('กรอกรายการ วัสดุ'!C89=0,"-"))</f>
        <v>-</v>
      </c>
      <c r="G177" s="12" t="str">
        <f>IF('กรอกรายการ วัสดุ'!D89&gt;0,'กรอกรายการ วัสดุ'!D89,IF('กรอกรายการ วัสดุ'!D89=0,"-"))</f>
        <v>-</v>
      </c>
      <c r="H177" s="12" t="str">
        <f>IF('กรอกรายการ วัสดุ'!E89&gt;0,'กรอกรายการ วัสดุ'!E89,IF('กรอกรายการ วัสดุ'!E89=0,"-"))</f>
        <v>-</v>
      </c>
      <c r="I177" s="45" t="str">
        <f>IF('กรอกรายการ วัสดุ'!F89&gt;0,'กรอกรายการ วัสดุ'!F89,IF('กรอกรายการ วัสดุ'!F89=0,"-"))</f>
        <v>-</v>
      </c>
      <c r="J177" s="12" t="str">
        <f>IF('กรอกรายการ วัสดุ'!G89&gt;0,'กรอกรายการ วัสดุ'!G89,IF('กรอกรายการ วัสดุ'!G89=0,"-"))</f>
        <v>-</v>
      </c>
      <c r="K177" s="12" t="str">
        <f>IF('กรอกรายการ วัสดุ'!H89&gt;0,'กรอกรายการ วัสดุ'!H89,IF('กรอกรายการ วัสดุ'!H89=0,"-"))</f>
        <v>-</v>
      </c>
      <c r="L177" s="45" t="str">
        <f>IF('กรอกรายการ วัสดุ'!I89&gt;0,'กรอกรายการ วัสดุ'!I89,IF('กรอกรายการ วัสดุ'!I89=0,"-"))</f>
        <v>-</v>
      </c>
      <c r="M177" s="75"/>
    </row>
    <row r="178" spans="1:13" ht="24.75" thickBot="1" x14ac:dyDescent="0.6">
      <c r="A178" s="657" t="s">
        <v>109</v>
      </c>
      <c r="B178" s="658"/>
      <c r="C178" s="658"/>
      <c r="D178" s="658"/>
      <c r="E178" s="658"/>
      <c r="F178" s="658"/>
      <c r="G178" s="658"/>
      <c r="H178" s="659"/>
      <c r="I178" s="153">
        <f>SUM(I168:I177)</f>
        <v>0</v>
      </c>
      <c r="J178" s="19"/>
      <c r="K178" s="46">
        <f t="shared" ref="K178:L178" si="8">SUM(K168:K177)</f>
        <v>0</v>
      </c>
      <c r="L178" s="46">
        <f t="shared" si="8"/>
        <v>0</v>
      </c>
      <c r="M178" s="14"/>
    </row>
    <row r="179" spans="1:13" ht="24.75" thickBot="1" x14ac:dyDescent="0.6">
      <c r="A179" s="657" t="s">
        <v>110</v>
      </c>
      <c r="B179" s="658"/>
      <c r="C179" s="658"/>
      <c r="D179" s="658"/>
      <c r="E179" s="658"/>
      <c r="F179" s="658"/>
      <c r="G179" s="658"/>
      <c r="H179" s="659"/>
      <c r="I179" s="153">
        <f>I178+I167</f>
        <v>236226</v>
      </c>
      <c r="J179" s="15"/>
      <c r="K179" s="46">
        <f t="shared" ref="K179:L179" si="9">K178+K167</f>
        <v>43986.5</v>
      </c>
      <c r="L179" s="46">
        <f t="shared" si="9"/>
        <v>280212.5</v>
      </c>
      <c r="M179" s="14"/>
    </row>
    <row r="180" spans="1:13" x14ac:dyDescent="0.55000000000000004">
      <c r="A180" s="13"/>
      <c r="B180" s="13"/>
      <c r="C180" s="13"/>
      <c r="D180" s="13"/>
      <c r="E180" s="13"/>
      <c r="F180" s="13"/>
      <c r="G180" s="13"/>
      <c r="H180" s="13"/>
      <c r="I180" s="6"/>
      <c r="J180" s="6"/>
      <c r="K180" s="6"/>
      <c r="L180" s="6"/>
      <c r="M180" s="6"/>
    </row>
    <row r="181" spans="1:13" x14ac:dyDescent="0.55000000000000004">
      <c r="A181" s="279"/>
      <c r="B181" s="2"/>
      <c r="C181" s="118"/>
      <c r="D181" s="118" t="s">
        <v>28</v>
      </c>
      <c r="E181" s="118" t="s">
        <v>29</v>
      </c>
      <c r="F181" s="2" t="s">
        <v>30</v>
      </c>
      <c r="G181" s="2"/>
      <c r="H181" s="119" t="s">
        <v>28</v>
      </c>
      <c r="I181" s="118" t="s">
        <v>33</v>
      </c>
      <c r="J181" s="2"/>
      <c r="K181" s="2"/>
      <c r="L181" s="2"/>
      <c r="M181" s="2"/>
    </row>
    <row r="182" spans="1:13" x14ac:dyDescent="0.55000000000000004">
      <c r="A182" s="279"/>
      <c r="B182" s="118"/>
      <c r="C182" s="118"/>
      <c r="D182" s="119"/>
      <c r="E182" s="279" t="str">
        <f>E160</f>
        <v>(นายอำพร จานเก่า)</v>
      </c>
      <c r="F182" s="2"/>
      <c r="G182" s="2"/>
      <c r="H182" s="119"/>
      <c r="I182" s="655" t="str">
        <f>I160</f>
        <v>(นางสาวจริยา ขัดแก้ว)</v>
      </c>
      <c r="J182" s="655"/>
      <c r="K182" s="2"/>
      <c r="L182" s="2"/>
      <c r="M182" s="2"/>
    </row>
    <row r="183" spans="1:13" s="2" customFormat="1" x14ac:dyDescent="0.55000000000000004">
      <c r="A183" s="279"/>
      <c r="C183" s="118"/>
      <c r="D183" s="655" t="str">
        <f>D161</f>
        <v>ช่าง ระดับ 4</v>
      </c>
      <c r="E183" s="655"/>
      <c r="F183" s="655"/>
      <c r="H183" s="655" t="str">
        <f>H161</f>
        <v>ผู้อำนวยการกลุ่มอำนวยการ</v>
      </c>
      <c r="I183" s="655"/>
      <c r="J183" s="655"/>
      <c r="K183" s="655"/>
    </row>
    <row r="184" spans="1:13" ht="27.75" x14ac:dyDescent="0.65">
      <c r="A184" s="2"/>
      <c r="B184" s="2"/>
      <c r="C184" s="636" t="s">
        <v>23</v>
      </c>
      <c r="D184" s="636"/>
      <c r="E184" s="636"/>
      <c r="F184" s="636"/>
      <c r="G184" s="636"/>
      <c r="H184" s="636"/>
      <c r="I184" s="636"/>
      <c r="J184" s="636"/>
      <c r="K184" s="636"/>
      <c r="L184" s="135" t="s">
        <v>25</v>
      </c>
      <c r="M184" s="136"/>
    </row>
    <row r="185" spans="1:13" x14ac:dyDescent="0.55000000000000004">
      <c r="A185" s="639" t="str">
        <f>A163</f>
        <v>ซ่อมแซมสำนักงาน สพป.ลำปาง เขต 3</v>
      </c>
      <c r="B185" s="639"/>
      <c r="C185" s="639"/>
      <c r="D185" s="640" t="str">
        <f>D141</f>
        <v>อาคารอาคารสำนักงาน สพป.ลำปาง เขต 3</v>
      </c>
      <c r="E185" s="640"/>
      <c r="F185" s="640"/>
      <c r="G185" s="640"/>
      <c r="H185" s="640"/>
      <c r="I185" s="1" t="s">
        <v>26</v>
      </c>
      <c r="J185" s="277" t="str">
        <f>J163</f>
        <v>ลำปาง เขต  3</v>
      </c>
      <c r="M185" s="1" t="s">
        <v>111</v>
      </c>
    </row>
    <row r="186" spans="1:13" ht="24.75" thickBot="1" x14ac:dyDescent="0.6">
      <c r="A186" s="277" t="s">
        <v>0</v>
      </c>
      <c r="D186" s="640" t="str">
        <f>D142</f>
        <v>สพป.ลำปาง เขต 3</v>
      </c>
      <c r="E186" s="640"/>
      <c r="F186" s="640"/>
      <c r="G186" s="640"/>
      <c r="H186" s="640"/>
      <c r="K186" s="641"/>
      <c r="L186" s="641"/>
    </row>
    <row r="187" spans="1:13" x14ac:dyDescent="0.55000000000000004">
      <c r="A187" s="642" t="s">
        <v>2</v>
      </c>
      <c r="B187" s="644" t="s">
        <v>3</v>
      </c>
      <c r="C187" s="645"/>
      <c r="D187" s="645"/>
      <c r="E187" s="646"/>
      <c r="F187" s="650" t="s">
        <v>4</v>
      </c>
      <c r="G187" s="650" t="s">
        <v>5</v>
      </c>
      <c r="H187" s="650" t="s">
        <v>6</v>
      </c>
      <c r="I187" s="650"/>
      <c r="J187" s="650" t="s">
        <v>7</v>
      </c>
      <c r="K187" s="650"/>
      <c r="L187" s="650" t="s">
        <v>24</v>
      </c>
      <c r="M187" s="661" t="s">
        <v>9</v>
      </c>
    </row>
    <row r="188" spans="1:13" x14ac:dyDescent="0.55000000000000004">
      <c r="A188" s="643"/>
      <c r="B188" s="647"/>
      <c r="C188" s="648"/>
      <c r="D188" s="648"/>
      <c r="E188" s="649"/>
      <c r="F188" s="651"/>
      <c r="G188" s="651"/>
      <c r="H188" s="278" t="s">
        <v>10</v>
      </c>
      <c r="I188" s="278" t="s">
        <v>11</v>
      </c>
      <c r="J188" s="278" t="s">
        <v>10</v>
      </c>
      <c r="K188" s="278" t="s">
        <v>11</v>
      </c>
      <c r="L188" s="651"/>
      <c r="M188" s="662"/>
    </row>
    <row r="189" spans="1:13" x14ac:dyDescent="0.55000000000000004">
      <c r="A189" s="685" t="s">
        <v>112</v>
      </c>
      <c r="B189" s="686"/>
      <c r="C189" s="686"/>
      <c r="D189" s="686"/>
      <c r="E189" s="686"/>
      <c r="F189" s="686"/>
      <c r="G189" s="686"/>
      <c r="H189" s="687"/>
      <c r="I189" s="152">
        <f>I179</f>
        <v>236226</v>
      </c>
      <c r="J189" s="49"/>
      <c r="K189" s="48">
        <f>K179</f>
        <v>43986.5</v>
      </c>
      <c r="L189" s="48">
        <f>L179</f>
        <v>280212.5</v>
      </c>
      <c r="M189" s="8"/>
    </row>
    <row r="190" spans="1:13" x14ac:dyDescent="0.55000000000000004">
      <c r="A190" s="7" t="str">
        <f>IF('กรอกรายการ วัสดุ'!A252&gt;0,'กรอกรายการ วัสดุ'!A264,IF('กรอกรายการ วัสดุ'!A264=0," "))</f>
        <v xml:space="preserve"> </v>
      </c>
      <c r="B190" s="638" t="str">
        <f>IF('กรอกรายการ วัสดุ'!B90&gt;0,'กรอกรายการ วัสดุ'!B90,IF('กรอกรายการ วัสดุ'!B90=0,"-"))</f>
        <v>-</v>
      </c>
      <c r="C190" s="638"/>
      <c r="D190" s="638"/>
      <c r="E190" s="638"/>
      <c r="F190" s="12" t="str">
        <f>IF('กรอกรายการ วัสดุ'!C90&gt;0,'กรอกรายการ วัสดุ'!C90,IF('กรอกรายการ วัสดุ'!C90=0,"-"))</f>
        <v>-</v>
      </c>
      <c r="G190" s="12" t="str">
        <f>IF('กรอกรายการ วัสดุ'!D90&gt;0,'กรอกรายการ วัสดุ'!D90,IF('กรอกรายการ วัสดุ'!D90=0,"-"))</f>
        <v>-</v>
      </c>
      <c r="H190" s="12" t="str">
        <f>IF('กรอกรายการ วัสดุ'!E90&gt;0,'กรอกรายการ วัสดุ'!E90,IF('กรอกรายการ วัสดุ'!E90=0,"-"))</f>
        <v>-</v>
      </c>
      <c r="I190" s="45" t="str">
        <f>IF('กรอกรายการ วัสดุ'!F90&gt;0,'กรอกรายการ วัสดุ'!F90,IF('กรอกรายการ วัสดุ'!F90=0,"-"))</f>
        <v>-</v>
      </c>
      <c r="J190" s="12" t="str">
        <f>IF('กรอกรายการ วัสดุ'!G90&gt;0,'กรอกรายการ วัสดุ'!G90,IF('กรอกรายการ วัสดุ'!G90=0,"-"))</f>
        <v>-</v>
      </c>
      <c r="K190" s="12" t="str">
        <f>IF('กรอกรายการ วัสดุ'!H90&gt;0,'กรอกรายการ วัสดุ'!H90,IF('กรอกรายการ วัสดุ'!H90=0,"-"))</f>
        <v>-</v>
      </c>
      <c r="L190" s="45" t="str">
        <f>IF('กรอกรายการ วัสดุ'!I90&gt;0,'กรอกรายการ วัสดุ'!I90,IF('กรอกรายการ วัสดุ'!I90=0,"-"))</f>
        <v>-</v>
      </c>
      <c r="M190" s="76"/>
    </row>
    <row r="191" spans="1:13" x14ac:dyDescent="0.55000000000000004">
      <c r="A191" s="9" t="str">
        <f>IF('กรอกรายการ วัสดุ'!A253&gt;0,'กรอกรายการ วัสดุ'!A265,IF('กรอกรายการ วัสดุ'!A265=0," "))</f>
        <v xml:space="preserve"> </v>
      </c>
      <c r="B191" s="637" t="str">
        <f>IF('กรอกรายการ วัสดุ'!B91&gt;0,'กรอกรายการ วัสดุ'!B91,IF('กรอกรายการ วัสดุ'!B91=0,"-"))</f>
        <v>-</v>
      </c>
      <c r="C191" s="637"/>
      <c r="D191" s="637"/>
      <c r="E191" s="637"/>
      <c r="F191" s="12" t="str">
        <f>IF('กรอกรายการ วัสดุ'!C91&gt;0,'กรอกรายการ วัสดุ'!C91,IF('กรอกรายการ วัสดุ'!C91=0,"-"))</f>
        <v>-</v>
      </c>
      <c r="G191" s="12" t="str">
        <f>IF('กรอกรายการ วัสดุ'!D91&gt;0,'กรอกรายการ วัสดุ'!D91,IF('กรอกรายการ วัสดุ'!D91=0,"-"))</f>
        <v>-</v>
      </c>
      <c r="H191" s="12" t="str">
        <f>IF('กรอกรายการ วัสดุ'!E91&gt;0,'กรอกรายการ วัสดุ'!E91,IF('กรอกรายการ วัสดุ'!E91=0,"-"))</f>
        <v>-</v>
      </c>
      <c r="I191" s="45" t="str">
        <f>IF('กรอกรายการ วัสดุ'!F91&gt;0,'กรอกรายการ วัสดุ'!F91,IF('กรอกรายการ วัสดุ'!F91=0,"-"))</f>
        <v>-</v>
      </c>
      <c r="J191" s="12" t="str">
        <f>IF('กรอกรายการ วัสดุ'!G91&gt;0,'กรอกรายการ วัสดุ'!G91,IF('กรอกรายการ วัสดุ'!G91=0,"-"))</f>
        <v>-</v>
      </c>
      <c r="K191" s="12" t="str">
        <f>IF('กรอกรายการ วัสดุ'!H91&gt;0,'กรอกรายการ วัสดุ'!H91,IF('กรอกรายการ วัสดุ'!H91=0,"-"))</f>
        <v>-</v>
      </c>
      <c r="L191" s="45" t="str">
        <f>IF('กรอกรายการ วัสดุ'!I91&gt;0,'กรอกรายการ วัสดุ'!I91,IF('กรอกรายการ วัสดุ'!I91=0,"-"))</f>
        <v>-</v>
      </c>
      <c r="M191" s="76"/>
    </row>
    <row r="192" spans="1:13" x14ac:dyDescent="0.55000000000000004">
      <c r="A192" s="9" t="str">
        <f>IF('กรอกรายการ วัสดุ'!A254&gt;0,'กรอกรายการ วัสดุ'!A266,IF('กรอกรายการ วัสดุ'!A266=0," "))</f>
        <v xml:space="preserve"> </v>
      </c>
      <c r="B192" s="637" t="str">
        <f>IF('กรอกรายการ วัสดุ'!B92&gt;0,'กรอกรายการ วัสดุ'!B92,IF('กรอกรายการ วัสดุ'!B92=0,"-"))</f>
        <v>-</v>
      </c>
      <c r="C192" s="637"/>
      <c r="D192" s="637"/>
      <c r="E192" s="637"/>
      <c r="F192" s="12" t="str">
        <f>IF('กรอกรายการ วัสดุ'!C92&gt;0,'กรอกรายการ วัสดุ'!C92,IF('กรอกรายการ วัสดุ'!C92=0,"-"))</f>
        <v>-</v>
      </c>
      <c r="G192" s="12" t="str">
        <f>IF('กรอกรายการ วัสดุ'!D92&gt;0,'กรอกรายการ วัสดุ'!D92,IF('กรอกรายการ วัสดุ'!D92=0,"-"))</f>
        <v>-</v>
      </c>
      <c r="H192" s="12" t="str">
        <f>IF('กรอกรายการ วัสดุ'!E92&gt;0,'กรอกรายการ วัสดุ'!E92,IF('กรอกรายการ วัสดุ'!E92=0,"-"))</f>
        <v>-</v>
      </c>
      <c r="I192" s="45" t="str">
        <f>IF('กรอกรายการ วัสดุ'!F92&gt;0,'กรอกรายการ วัสดุ'!F92,IF('กรอกรายการ วัสดุ'!F92=0,"-"))</f>
        <v>-</v>
      </c>
      <c r="J192" s="12" t="str">
        <f>IF('กรอกรายการ วัสดุ'!G92&gt;0,'กรอกรายการ วัสดุ'!G92,IF('กรอกรายการ วัสดุ'!G92=0,"-"))</f>
        <v>-</v>
      </c>
      <c r="K192" s="12" t="str">
        <f>IF('กรอกรายการ วัสดุ'!H92&gt;0,'กรอกรายการ วัสดุ'!H92,IF('กรอกรายการ วัสดุ'!H92=0,"-"))</f>
        <v>-</v>
      </c>
      <c r="L192" s="45" t="str">
        <f>IF('กรอกรายการ วัสดุ'!I92&gt;0,'กรอกรายการ วัสดุ'!I92,IF('กรอกรายการ วัสดุ'!I92=0,"-"))</f>
        <v>-</v>
      </c>
      <c r="M192" s="76"/>
    </row>
    <row r="193" spans="1:13" x14ac:dyDescent="0.55000000000000004">
      <c r="A193" s="9" t="str">
        <f>IF('กรอกรายการ วัสดุ'!A255&gt;0,'กรอกรายการ วัสดุ'!A267,IF('กรอกรายการ วัสดุ'!A267=0," "))</f>
        <v xml:space="preserve"> </v>
      </c>
      <c r="B193" s="637" t="str">
        <f>IF('กรอกรายการ วัสดุ'!B93&gt;0,'กรอกรายการ วัสดุ'!B93,IF('กรอกรายการ วัสดุ'!B93=0,"-"))</f>
        <v>-</v>
      </c>
      <c r="C193" s="637"/>
      <c r="D193" s="637"/>
      <c r="E193" s="637"/>
      <c r="F193" s="12" t="str">
        <f>IF('กรอกรายการ วัสดุ'!C93&gt;0,'กรอกรายการ วัสดุ'!C93,IF('กรอกรายการ วัสดุ'!C93=0,"-"))</f>
        <v>-</v>
      </c>
      <c r="G193" s="12" t="str">
        <f>IF('กรอกรายการ วัสดุ'!D93&gt;0,'กรอกรายการ วัสดุ'!D93,IF('กรอกรายการ วัสดุ'!D93=0,"-"))</f>
        <v>-</v>
      </c>
      <c r="H193" s="12" t="str">
        <f>IF('กรอกรายการ วัสดุ'!E93&gt;0,'กรอกรายการ วัสดุ'!E93,IF('กรอกรายการ วัสดุ'!E93=0,"-"))</f>
        <v>-</v>
      </c>
      <c r="I193" s="45" t="str">
        <f>IF('กรอกรายการ วัสดุ'!F93&gt;0,'กรอกรายการ วัสดุ'!F93,IF('กรอกรายการ วัสดุ'!F93=0,"-"))</f>
        <v>-</v>
      </c>
      <c r="J193" s="12" t="str">
        <f>IF('กรอกรายการ วัสดุ'!G93&gt;0,'กรอกรายการ วัสดุ'!G93,IF('กรอกรายการ วัสดุ'!G93=0,"-"))</f>
        <v>-</v>
      </c>
      <c r="K193" s="12" t="str">
        <f>IF('กรอกรายการ วัสดุ'!H93&gt;0,'กรอกรายการ วัสดุ'!H93,IF('กรอกรายการ วัสดุ'!H93=0,"-"))</f>
        <v>-</v>
      </c>
      <c r="L193" s="45" t="str">
        <f>IF('กรอกรายการ วัสดุ'!I93&gt;0,'กรอกรายการ วัสดุ'!I93,IF('กรอกรายการ วัสดุ'!I93=0,"-"))</f>
        <v>-</v>
      </c>
      <c r="M193" s="76"/>
    </row>
    <row r="194" spans="1:13" x14ac:dyDescent="0.55000000000000004">
      <c r="A194" s="9" t="str">
        <f>IF('กรอกรายการ วัสดุ'!A256&gt;0,'กรอกรายการ วัสดุ'!A268,IF('กรอกรายการ วัสดุ'!A268=0," "))</f>
        <v xml:space="preserve"> </v>
      </c>
      <c r="B194" s="637" t="str">
        <f>IF('กรอกรายการ วัสดุ'!B94&gt;0,'กรอกรายการ วัสดุ'!B94,IF('กรอกรายการ วัสดุ'!B94=0,"-"))</f>
        <v>-</v>
      </c>
      <c r="C194" s="637"/>
      <c r="D194" s="637"/>
      <c r="E194" s="637"/>
      <c r="F194" s="12" t="str">
        <f>IF('กรอกรายการ วัสดุ'!C94&gt;0,'กรอกรายการ วัสดุ'!C94,IF('กรอกรายการ วัสดุ'!C94=0,"-"))</f>
        <v>-</v>
      </c>
      <c r="G194" s="12" t="str">
        <f>IF('กรอกรายการ วัสดุ'!D94&gt;0,'กรอกรายการ วัสดุ'!D94,IF('กรอกรายการ วัสดุ'!D94=0,"-"))</f>
        <v>-</v>
      </c>
      <c r="H194" s="12" t="str">
        <f>IF('กรอกรายการ วัสดุ'!E94&gt;0,'กรอกรายการ วัสดุ'!E94,IF('กรอกรายการ วัสดุ'!E94=0,"-"))</f>
        <v>-</v>
      </c>
      <c r="I194" s="45" t="str">
        <f>IF('กรอกรายการ วัสดุ'!F94&gt;0,'กรอกรายการ วัสดุ'!F94,IF('กรอกรายการ วัสดุ'!F94=0,"-"))</f>
        <v>-</v>
      </c>
      <c r="J194" s="12" t="str">
        <f>IF('กรอกรายการ วัสดุ'!G94&gt;0,'กรอกรายการ วัสดุ'!G94,IF('กรอกรายการ วัสดุ'!G94=0,"-"))</f>
        <v>-</v>
      </c>
      <c r="K194" s="12" t="str">
        <f>IF('กรอกรายการ วัสดุ'!H94&gt;0,'กรอกรายการ วัสดุ'!H94,IF('กรอกรายการ วัสดุ'!H94=0,"-"))</f>
        <v>-</v>
      </c>
      <c r="L194" s="45" t="str">
        <f>IF('กรอกรายการ วัสดุ'!I94&gt;0,'กรอกรายการ วัสดุ'!I94,IF('กรอกรายการ วัสดุ'!I94=0,"-"))</f>
        <v>-</v>
      </c>
      <c r="M194" s="76"/>
    </row>
    <row r="195" spans="1:13" x14ac:dyDescent="0.55000000000000004">
      <c r="A195" s="9" t="str">
        <f>IF('กรอกรายการ วัสดุ'!A257&gt;0,'กรอกรายการ วัสดุ'!A269,IF('กรอกรายการ วัสดุ'!A269=0," "))</f>
        <v xml:space="preserve"> </v>
      </c>
      <c r="B195" s="637" t="str">
        <f>IF('กรอกรายการ วัสดุ'!B95&gt;0,'กรอกรายการ วัสดุ'!B95,IF('กรอกรายการ วัสดุ'!B95=0,"-"))</f>
        <v>-</v>
      </c>
      <c r="C195" s="637"/>
      <c r="D195" s="637"/>
      <c r="E195" s="637"/>
      <c r="F195" s="12" t="str">
        <f>IF('กรอกรายการ วัสดุ'!C95&gt;0,'กรอกรายการ วัสดุ'!C95,IF('กรอกรายการ วัสดุ'!C95=0,"-"))</f>
        <v>-</v>
      </c>
      <c r="G195" s="12" t="str">
        <f>IF('กรอกรายการ วัสดุ'!D95&gt;0,'กรอกรายการ วัสดุ'!D95,IF('กรอกรายการ วัสดุ'!D95=0,"-"))</f>
        <v>-</v>
      </c>
      <c r="H195" s="12" t="str">
        <f>IF('กรอกรายการ วัสดุ'!E95&gt;0,'กรอกรายการ วัสดุ'!E95,IF('กรอกรายการ วัสดุ'!E95=0,"-"))</f>
        <v>-</v>
      </c>
      <c r="I195" s="45" t="str">
        <f>IF('กรอกรายการ วัสดุ'!F95&gt;0,'กรอกรายการ วัสดุ'!F95,IF('กรอกรายการ วัสดุ'!F95=0,"-"))</f>
        <v>-</v>
      </c>
      <c r="J195" s="12" t="str">
        <f>IF('กรอกรายการ วัสดุ'!G95&gt;0,'กรอกรายการ วัสดุ'!G95,IF('กรอกรายการ วัสดุ'!G95=0,"-"))</f>
        <v>-</v>
      </c>
      <c r="K195" s="12" t="str">
        <f>IF('กรอกรายการ วัสดุ'!H95&gt;0,'กรอกรายการ วัสดุ'!H95,IF('กรอกรายการ วัสดุ'!H95=0,"-"))</f>
        <v>-</v>
      </c>
      <c r="L195" s="45" t="str">
        <f>IF('กรอกรายการ วัสดุ'!I95&gt;0,'กรอกรายการ วัสดุ'!I95,IF('กรอกรายการ วัสดุ'!I95=0,"-"))</f>
        <v>-</v>
      </c>
      <c r="M195" s="76"/>
    </row>
    <row r="196" spans="1:13" x14ac:dyDescent="0.55000000000000004">
      <c r="A196" s="9" t="str">
        <f>IF('กรอกรายการ วัสดุ'!A258&gt;0,'กรอกรายการ วัสดุ'!A270,IF('กรอกรายการ วัสดุ'!A270=0," "))</f>
        <v xml:space="preserve"> </v>
      </c>
      <c r="B196" s="637" t="str">
        <f>IF('กรอกรายการ วัสดุ'!B96&gt;0,'กรอกรายการ วัสดุ'!B96,IF('กรอกรายการ วัสดุ'!B96=0,"-"))</f>
        <v>-</v>
      </c>
      <c r="C196" s="637"/>
      <c r="D196" s="637"/>
      <c r="E196" s="637"/>
      <c r="F196" s="12" t="str">
        <f>IF('กรอกรายการ วัสดุ'!C96&gt;0,'กรอกรายการ วัสดุ'!C96,IF('กรอกรายการ วัสดุ'!C96=0,"-"))</f>
        <v>-</v>
      </c>
      <c r="G196" s="12" t="str">
        <f>IF('กรอกรายการ วัสดุ'!D96&gt;0,'กรอกรายการ วัสดุ'!D96,IF('กรอกรายการ วัสดุ'!D96=0,"-"))</f>
        <v>-</v>
      </c>
      <c r="H196" s="12" t="str">
        <f>IF('กรอกรายการ วัสดุ'!E96&gt;0,'กรอกรายการ วัสดุ'!E96,IF('กรอกรายการ วัสดุ'!E96=0,"-"))</f>
        <v>-</v>
      </c>
      <c r="I196" s="45" t="str">
        <f>IF('กรอกรายการ วัสดุ'!F96&gt;0,'กรอกรายการ วัสดุ'!F96,IF('กรอกรายการ วัสดุ'!F96=0,"-"))</f>
        <v>-</v>
      </c>
      <c r="J196" s="12" t="str">
        <f>IF('กรอกรายการ วัสดุ'!G96&gt;0,'กรอกรายการ วัสดุ'!G96,IF('กรอกรายการ วัสดุ'!G96=0,"-"))</f>
        <v>-</v>
      </c>
      <c r="K196" s="12" t="str">
        <f>IF('กรอกรายการ วัสดุ'!H96&gt;0,'กรอกรายการ วัสดุ'!H96,IF('กรอกรายการ วัสดุ'!H96=0,"-"))</f>
        <v>-</v>
      </c>
      <c r="L196" s="45" t="str">
        <f>IF('กรอกรายการ วัสดุ'!I96&gt;0,'กรอกรายการ วัสดุ'!I96,IF('กรอกรายการ วัสดุ'!I96=0,"-"))</f>
        <v>-</v>
      </c>
      <c r="M196" s="76"/>
    </row>
    <row r="197" spans="1:13" x14ac:dyDescent="0.55000000000000004">
      <c r="A197" s="9" t="str">
        <f>IF('กรอกรายการ วัสดุ'!A259&gt;0,'กรอกรายการ วัสดุ'!A271,IF('กรอกรายการ วัสดุ'!A271=0," "))</f>
        <v xml:space="preserve"> </v>
      </c>
      <c r="B197" s="637" t="str">
        <f>IF('กรอกรายการ วัสดุ'!B97&gt;0,'กรอกรายการ วัสดุ'!B97,IF('กรอกรายการ วัสดุ'!B97=0,"-"))</f>
        <v>-</v>
      </c>
      <c r="C197" s="637"/>
      <c r="D197" s="637"/>
      <c r="E197" s="637"/>
      <c r="F197" s="12" t="str">
        <f>IF('กรอกรายการ วัสดุ'!C97&gt;0,'กรอกรายการ วัสดุ'!C97,IF('กรอกรายการ วัสดุ'!C97=0,"-"))</f>
        <v>-</v>
      </c>
      <c r="G197" s="12" t="str">
        <f>IF('กรอกรายการ วัสดุ'!D97&gt;0,'กรอกรายการ วัสดุ'!D97,IF('กรอกรายการ วัสดุ'!D97=0,"-"))</f>
        <v>-</v>
      </c>
      <c r="H197" s="12" t="str">
        <f>IF('กรอกรายการ วัสดุ'!E97&gt;0,'กรอกรายการ วัสดุ'!E97,IF('กรอกรายการ วัสดุ'!E97=0,"-"))</f>
        <v>-</v>
      </c>
      <c r="I197" s="45" t="str">
        <f>IF('กรอกรายการ วัสดุ'!F97&gt;0,'กรอกรายการ วัสดุ'!F97,IF('กรอกรายการ วัสดุ'!F97=0,"-"))</f>
        <v>-</v>
      </c>
      <c r="J197" s="12" t="str">
        <f>IF('กรอกรายการ วัสดุ'!G97&gt;0,'กรอกรายการ วัสดุ'!G97,IF('กรอกรายการ วัสดุ'!G97=0,"-"))</f>
        <v>-</v>
      </c>
      <c r="K197" s="12" t="str">
        <f>IF('กรอกรายการ วัสดุ'!H97&gt;0,'กรอกรายการ วัสดุ'!H97,IF('กรอกรายการ วัสดุ'!H97=0,"-"))</f>
        <v>-</v>
      </c>
      <c r="L197" s="45" t="str">
        <f>IF('กรอกรายการ วัสดุ'!I97&gt;0,'กรอกรายการ วัสดุ'!I97,IF('กรอกรายการ วัสดุ'!I97=0,"-"))</f>
        <v>-</v>
      </c>
      <c r="M197" s="76"/>
    </row>
    <row r="198" spans="1:13" x14ac:dyDescent="0.55000000000000004">
      <c r="A198" s="9" t="str">
        <f>IF('กรอกรายการ วัสดุ'!A260&gt;0,'กรอกรายการ วัสดุ'!A272,IF('กรอกรายการ วัสดุ'!A272=0," "))</f>
        <v xml:space="preserve"> </v>
      </c>
      <c r="B198" s="637" t="str">
        <f>IF('กรอกรายการ วัสดุ'!B98&gt;0,'กรอกรายการ วัสดุ'!B98,IF('กรอกรายการ วัสดุ'!B98=0,"-"))</f>
        <v>-</v>
      </c>
      <c r="C198" s="637"/>
      <c r="D198" s="637"/>
      <c r="E198" s="637"/>
      <c r="F198" s="12" t="str">
        <f>IF('กรอกรายการ วัสดุ'!C98&gt;0,'กรอกรายการ วัสดุ'!C98,IF('กรอกรายการ วัสดุ'!C98=0,"-"))</f>
        <v>-</v>
      </c>
      <c r="G198" s="12" t="str">
        <f>IF('กรอกรายการ วัสดุ'!D98&gt;0,'กรอกรายการ วัสดุ'!D98,IF('กรอกรายการ วัสดุ'!D98=0,"-"))</f>
        <v>-</v>
      </c>
      <c r="H198" s="12" t="str">
        <f>IF('กรอกรายการ วัสดุ'!E98&gt;0,'กรอกรายการ วัสดุ'!E98,IF('กรอกรายการ วัสดุ'!E98=0,"-"))</f>
        <v>-</v>
      </c>
      <c r="I198" s="45" t="str">
        <f>IF('กรอกรายการ วัสดุ'!F98&gt;0,'กรอกรายการ วัสดุ'!F98,IF('กรอกรายการ วัสดุ'!F98=0,"-"))</f>
        <v>-</v>
      </c>
      <c r="J198" s="12" t="str">
        <f>IF('กรอกรายการ วัสดุ'!G98&gt;0,'กรอกรายการ วัสดุ'!G98,IF('กรอกรายการ วัสดุ'!G98=0,"-"))</f>
        <v>-</v>
      </c>
      <c r="K198" s="12" t="str">
        <f>IF('กรอกรายการ วัสดุ'!H98&gt;0,'กรอกรายการ วัสดุ'!H98,IF('กรอกรายการ วัสดุ'!H98=0,"-"))</f>
        <v>-</v>
      </c>
      <c r="L198" s="45" t="str">
        <f>IF('กรอกรายการ วัสดุ'!I98&gt;0,'กรอกรายการ วัสดุ'!I98,IF('กรอกรายการ วัสดุ'!I98=0,"-"))</f>
        <v>-</v>
      </c>
      <c r="M198" s="76"/>
    </row>
    <row r="199" spans="1:13" ht="24.75" thickBot="1" x14ac:dyDescent="0.6">
      <c r="A199" s="117" t="str">
        <f>IF('กรอกรายการ วัสดุ'!A261&gt;0,'กรอกรายการ วัสดุ'!A273,IF('กรอกรายการ วัสดุ'!A273=0," "))</f>
        <v xml:space="preserve"> </v>
      </c>
      <c r="B199" s="688" t="str">
        <f>IF('กรอกรายการ วัสดุ'!B99&gt;0,'กรอกรายการ วัสดุ'!B99,IF('กรอกรายการ วัสดุ'!B99=0,"-"))</f>
        <v>-</v>
      </c>
      <c r="C199" s="688"/>
      <c r="D199" s="688"/>
      <c r="E199" s="688"/>
      <c r="F199" s="12" t="str">
        <f>IF('กรอกรายการ วัสดุ'!C99&gt;0,'กรอกรายการ วัสดุ'!C99,IF('กรอกรายการ วัสดุ'!C99=0,"-"))</f>
        <v>-</v>
      </c>
      <c r="G199" s="12" t="str">
        <f>IF('กรอกรายการ วัสดุ'!D99&gt;0,'กรอกรายการ วัสดุ'!D99,IF('กรอกรายการ วัสดุ'!D99=0,"-"))</f>
        <v>-</v>
      </c>
      <c r="H199" s="12" t="str">
        <f>IF('กรอกรายการ วัสดุ'!E99&gt;0,'กรอกรายการ วัสดุ'!E99,IF('กรอกรายการ วัสดุ'!E99=0,"-"))</f>
        <v>-</v>
      </c>
      <c r="I199" s="45" t="str">
        <f>IF('กรอกรายการ วัสดุ'!F99&gt;0,'กรอกรายการ วัสดุ'!F99,IF('กรอกรายการ วัสดุ'!F99=0,"-"))</f>
        <v>-</v>
      </c>
      <c r="J199" s="12" t="str">
        <f>IF('กรอกรายการ วัสดุ'!G99&gt;0,'กรอกรายการ วัสดุ'!G99,IF('กรอกรายการ วัสดุ'!G99=0,"-"))</f>
        <v>-</v>
      </c>
      <c r="K199" s="12" t="str">
        <f>IF('กรอกรายการ วัสดุ'!H99&gt;0,'กรอกรายการ วัสดุ'!H99,IF('กรอกรายการ วัสดุ'!H99=0,"-"))</f>
        <v>-</v>
      </c>
      <c r="L199" s="45" t="str">
        <f>IF('กรอกรายการ วัสดุ'!I99&gt;0,'กรอกรายการ วัสดุ'!I99,IF('กรอกรายการ วัสดุ'!I99=0,"-"))</f>
        <v>-</v>
      </c>
      <c r="M199" s="75"/>
    </row>
    <row r="200" spans="1:13" ht="24.75" thickBot="1" x14ac:dyDescent="0.6">
      <c r="A200" s="657" t="s">
        <v>113</v>
      </c>
      <c r="B200" s="658"/>
      <c r="C200" s="658"/>
      <c r="D200" s="658"/>
      <c r="E200" s="658"/>
      <c r="F200" s="658"/>
      <c r="G200" s="658"/>
      <c r="H200" s="659"/>
      <c r="I200" s="153">
        <f>SUM(I190:I199)</f>
        <v>0</v>
      </c>
      <c r="J200" s="19"/>
      <c r="K200" s="46">
        <f t="shared" ref="K200:L200" si="10">SUM(K190:K199)</f>
        <v>0</v>
      </c>
      <c r="L200" s="46">
        <f t="shared" si="10"/>
        <v>0</v>
      </c>
      <c r="M200" s="14"/>
    </row>
    <row r="201" spans="1:13" ht="24.75" thickBot="1" x14ac:dyDescent="0.6">
      <c r="A201" s="657" t="s">
        <v>114</v>
      </c>
      <c r="B201" s="658"/>
      <c r="C201" s="658"/>
      <c r="D201" s="658"/>
      <c r="E201" s="658"/>
      <c r="F201" s="658"/>
      <c r="G201" s="658"/>
      <c r="H201" s="659"/>
      <c r="I201" s="153">
        <f>I200+I189</f>
        <v>236226</v>
      </c>
      <c r="J201" s="15"/>
      <c r="K201" s="46">
        <f t="shared" ref="K201:L201" si="11">K200+K189</f>
        <v>43986.5</v>
      </c>
      <c r="L201" s="46">
        <f t="shared" si="11"/>
        <v>280212.5</v>
      </c>
      <c r="M201" s="14"/>
    </row>
    <row r="202" spans="1:13" x14ac:dyDescent="0.55000000000000004">
      <c r="A202" s="13"/>
      <c r="B202" s="13"/>
      <c r="C202" s="13"/>
      <c r="D202" s="13"/>
      <c r="E202" s="13"/>
      <c r="F202" s="13"/>
      <c r="G202" s="13"/>
      <c r="H202" s="13"/>
      <c r="I202" s="6"/>
      <c r="J202" s="6"/>
      <c r="K202" s="6"/>
      <c r="L202" s="6"/>
      <c r="M202" s="6"/>
    </row>
    <row r="203" spans="1:13" x14ac:dyDescent="0.55000000000000004">
      <c r="A203" s="279"/>
      <c r="B203" s="2"/>
      <c r="C203" s="118"/>
      <c r="D203" s="118" t="s">
        <v>28</v>
      </c>
      <c r="E203" s="118" t="s">
        <v>29</v>
      </c>
      <c r="F203" s="2" t="s">
        <v>30</v>
      </c>
      <c r="G203" s="2"/>
      <c r="H203" s="119" t="s">
        <v>28</v>
      </c>
      <c r="I203" s="118" t="s">
        <v>33</v>
      </c>
      <c r="J203" s="2"/>
      <c r="K203" s="2"/>
      <c r="L203" s="2"/>
      <c r="M203" s="2"/>
    </row>
    <row r="204" spans="1:13" x14ac:dyDescent="0.55000000000000004">
      <c r="A204" s="279"/>
      <c r="B204" s="118"/>
      <c r="C204" s="118"/>
      <c r="D204" s="119"/>
      <c r="E204" s="279" t="str">
        <f>E182</f>
        <v>(นายอำพร จานเก่า)</v>
      </c>
      <c r="F204" s="2"/>
      <c r="G204" s="2"/>
      <c r="H204" s="119"/>
      <c r="I204" s="655" t="str">
        <f>I182</f>
        <v>(นางสาวจริยา ขัดแก้ว)</v>
      </c>
      <c r="J204" s="655"/>
      <c r="K204" s="2"/>
      <c r="L204" s="2"/>
      <c r="M204" s="2"/>
    </row>
    <row r="205" spans="1:13" s="2" customFormat="1" x14ac:dyDescent="0.55000000000000004">
      <c r="A205" s="279"/>
      <c r="C205" s="118"/>
      <c r="D205" s="655" t="str">
        <f>D183</f>
        <v>ช่าง ระดับ 4</v>
      </c>
      <c r="E205" s="655"/>
      <c r="F205" s="655"/>
      <c r="H205" s="655" t="str">
        <f>H183</f>
        <v>ผู้อำนวยการกลุ่มอำนวยการ</v>
      </c>
      <c r="I205" s="655"/>
      <c r="J205" s="655"/>
      <c r="K205" s="655"/>
    </row>
    <row r="206" spans="1:13" ht="27.75" x14ac:dyDescent="0.65">
      <c r="A206" s="2"/>
      <c r="B206" s="2"/>
      <c r="C206" s="636" t="s">
        <v>23</v>
      </c>
      <c r="D206" s="636"/>
      <c r="E206" s="636"/>
      <c r="F206" s="636"/>
      <c r="G206" s="636"/>
      <c r="H206" s="636"/>
      <c r="I206" s="636"/>
      <c r="J206" s="636"/>
      <c r="K206" s="636"/>
      <c r="L206" s="135" t="s">
        <v>25</v>
      </c>
      <c r="M206" s="136"/>
    </row>
    <row r="207" spans="1:13" s="150" customFormat="1" x14ac:dyDescent="0.55000000000000004">
      <c r="A207" s="689" t="str">
        <f>A185</f>
        <v>ซ่อมแซมสำนักงาน สพป.ลำปาง เขต 3</v>
      </c>
      <c r="B207" s="689"/>
      <c r="C207" s="689"/>
      <c r="D207" s="690" t="str">
        <f>D163</f>
        <v>อาคารอาคารสำนักงาน สพป.ลำปาง เขต 3</v>
      </c>
      <c r="E207" s="690"/>
      <c r="F207" s="690"/>
      <c r="G207" s="690"/>
      <c r="H207" s="690"/>
      <c r="I207" s="150" t="s">
        <v>26</v>
      </c>
      <c r="J207" s="284" t="str">
        <f>J185</f>
        <v>ลำปาง เขต  3</v>
      </c>
      <c r="M207" s="150" t="s">
        <v>115</v>
      </c>
    </row>
    <row r="208" spans="1:13" ht="24.75" thickBot="1" x14ac:dyDescent="0.6">
      <c r="A208" s="277" t="s">
        <v>0</v>
      </c>
      <c r="D208" s="640" t="str">
        <f>D164</f>
        <v>สพป.ลำปาง เขต 3</v>
      </c>
      <c r="E208" s="640"/>
      <c r="F208" s="640"/>
      <c r="G208" s="640"/>
      <c r="H208" s="640"/>
      <c r="K208" s="641"/>
      <c r="L208" s="641"/>
    </row>
    <row r="209" spans="1:13" x14ac:dyDescent="0.55000000000000004">
      <c r="A209" s="642" t="s">
        <v>2</v>
      </c>
      <c r="B209" s="644" t="s">
        <v>3</v>
      </c>
      <c r="C209" s="645"/>
      <c r="D209" s="645"/>
      <c r="E209" s="646"/>
      <c r="F209" s="650" t="s">
        <v>4</v>
      </c>
      <c r="G209" s="650" t="s">
        <v>5</v>
      </c>
      <c r="H209" s="650" t="s">
        <v>6</v>
      </c>
      <c r="I209" s="650"/>
      <c r="J209" s="650" t="s">
        <v>7</v>
      </c>
      <c r="K209" s="650"/>
      <c r="L209" s="650" t="s">
        <v>24</v>
      </c>
      <c r="M209" s="661" t="s">
        <v>9</v>
      </c>
    </row>
    <row r="210" spans="1:13" x14ac:dyDescent="0.55000000000000004">
      <c r="A210" s="643"/>
      <c r="B210" s="647"/>
      <c r="C210" s="648"/>
      <c r="D210" s="648"/>
      <c r="E210" s="649"/>
      <c r="F210" s="651"/>
      <c r="G210" s="651"/>
      <c r="H210" s="278" t="s">
        <v>10</v>
      </c>
      <c r="I210" s="278" t="s">
        <v>11</v>
      </c>
      <c r="J210" s="278" t="s">
        <v>10</v>
      </c>
      <c r="K210" s="278" t="s">
        <v>11</v>
      </c>
      <c r="L210" s="651"/>
      <c r="M210" s="662"/>
    </row>
    <row r="211" spans="1:13" x14ac:dyDescent="0.55000000000000004">
      <c r="A211" s="685" t="s">
        <v>116</v>
      </c>
      <c r="B211" s="686"/>
      <c r="C211" s="686"/>
      <c r="D211" s="686"/>
      <c r="E211" s="686"/>
      <c r="F211" s="686"/>
      <c r="G211" s="686"/>
      <c r="H211" s="687"/>
      <c r="I211" s="152">
        <f>I201</f>
        <v>236226</v>
      </c>
      <c r="J211" s="49"/>
      <c r="K211" s="48">
        <f>K201</f>
        <v>43986.5</v>
      </c>
      <c r="L211" s="48">
        <f>L201</f>
        <v>280212.5</v>
      </c>
      <c r="M211" s="8"/>
    </row>
    <row r="212" spans="1:13" x14ac:dyDescent="0.55000000000000004">
      <c r="A212" s="7" t="str">
        <f>IF('กรอกรายการ วัสดุ'!A274&gt;0,'กรอกรายการ วัสดุ'!A286,IF('กรอกรายการ วัสดุ'!A286=0," "))</f>
        <v xml:space="preserve"> </v>
      </c>
      <c r="B212" s="638" t="str">
        <f>IF('กรอกรายการ วัสดุ'!B100&gt;0,'กรอกรายการ วัสดุ'!B100,IF('กรอกรายการ วัสดุ'!B100=0,"-"))</f>
        <v>-</v>
      </c>
      <c r="C212" s="638"/>
      <c r="D212" s="638"/>
      <c r="E212" s="638"/>
      <c r="F212" s="12" t="str">
        <f>IF('กรอกรายการ วัสดุ'!C100&gt;0,'กรอกรายการ วัสดุ'!C100,IF('กรอกรายการ วัสดุ'!C100=0,"-"))</f>
        <v>-</v>
      </c>
      <c r="G212" s="12" t="str">
        <f>IF('กรอกรายการ วัสดุ'!D100&gt;0,'กรอกรายการ วัสดุ'!D100,IF('กรอกรายการ วัสดุ'!D100=0,"-"))</f>
        <v>-</v>
      </c>
      <c r="H212" s="12" t="str">
        <f>IF('กรอกรายการ วัสดุ'!E100&gt;0,'กรอกรายการ วัสดุ'!E100,IF('กรอกรายการ วัสดุ'!E100=0,"-"))</f>
        <v>-</v>
      </c>
      <c r="I212" s="45" t="str">
        <f>IF('กรอกรายการ วัสดุ'!F100&gt;0,'กรอกรายการ วัสดุ'!F100,IF('กรอกรายการ วัสดุ'!F100=0,"-"))</f>
        <v>-</v>
      </c>
      <c r="J212" s="12" t="str">
        <f>IF('กรอกรายการ วัสดุ'!G100&gt;0,'กรอกรายการ วัสดุ'!G100,IF('กรอกรายการ วัสดุ'!G100=0,"-"))</f>
        <v>-</v>
      </c>
      <c r="K212" s="12" t="str">
        <f>IF('กรอกรายการ วัสดุ'!H100&gt;0,'กรอกรายการ วัสดุ'!H100,IF('กรอกรายการ วัสดุ'!H100=0,"-"))</f>
        <v>-</v>
      </c>
      <c r="L212" s="45" t="str">
        <f>IF('กรอกรายการ วัสดุ'!I100&gt;0,'กรอกรายการ วัสดุ'!I100,IF('กรอกรายการ วัสดุ'!I100=0,"-"))</f>
        <v>-</v>
      </c>
      <c r="M212" s="76"/>
    </row>
    <row r="213" spans="1:13" x14ac:dyDescent="0.55000000000000004">
      <c r="A213" s="9" t="str">
        <f>IF('กรอกรายการ วัสดุ'!A275&gt;0,'กรอกรายการ วัสดุ'!A287,IF('กรอกรายการ วัสดุ'!A287=0," "))</f>
        <v xml:space="preserve"> </v>
      </c>
      <c r="B213" s="637" t="str">
        <f>IF('กรอกรายการ วัสดุ'!B101&gt;0,'กรอกรายการ วัสดุ'!B101,IF('กรอกรายการ วัสดุ'!B101=0,"-"))</f>
        <v>งานทาสี</v>
      </c>
      <c r="C213" s="637"/>
      <c r="D213" s="637"/>
      <c r="E213" s="637"/>
      <c r="F213" s="12" t="str">
        <f>IF('กรอกรายการ วัสดุ'!C101&gt;0,'กรอกรายการ วัสดุ'!C101,IF('กรอกรายการ วัสดุ'!C101=0,"-"))</f>
        <v>-</v>
      </c>
      <c r="G213" s="12" t="str">
        <f>IF('กรอกรายการ วัสดุ'!D101&gt;0,'กรอกรายการ วัสดุ'!D101,IF('กรอกรายการ วัสดุ'!D101=0,"-"))</f>
        <v>-</v>
      </c>
      <c r="H213" s="12" t="str">
        <f>IF('กรอกรายการ วัสดุ'!E101&gt;0,'กรอกรายการ วัสดุ'!E101,IF('กรอกรายการ วัสดุ'!E101=0,"-"))</f>
        <v>-</v>
      </c>
      <c r="I213" s="45" t="str">
        <f>IF('กรอกรายการ วัสดุ'!F101&gt;0,'กรอกรายการ วัสดุ'!F101,IF('กรอกรายการ วัสดุ'!F101=0,"-"))</f>
        <v>-</v>
      </c>
      <c r="J213" s="12" t="str">
        <f>IF('กรอกรายการ วัสดุ'!G101&gt;0,'กรอกรายการ วัสดุ'!G101,IF('กรอกรายการ วัสดุ'!G101=0,"-"))</f>
        <v>-</v>
      </c>
      <c r="K213" s="12" t="str">
        <f>IF('กรอกรายการ วัสดุ'!H101&gt;0,'กรอกรายการ วัสดุ'!H101,IF('กรอกรายการ วัสดุ'!H101=0,"-"))</f>
        <v>-</v>
      </c>
      <c r="L213" s="45" t="str">
        <f>IF('กรอกรายการ วัสดุ'!I101&gt;0,'กรอกรายการ วัสดุ'!I101,IF('กรอกรายการ วัสดุ'!I101=0,"-"))</f>
        <v>-</v>
      </c>
      <c r="M213" s="76"/>
    </row>
    <row r="214" spans="1:13" x14ac:dyDescent="0.55000000000000004">
      <c r="A214" s="9" t="str">
        <f>IF('กรอกรายการ วัสดุ'!A276&gt;0,'กรอกรายการ วัสดุ'!A288,IF('กรอกรายการ วัสดุ'!A288=0," "))</f>
        <v xml:space="preserve"> </v>
      </c>
      <c r="B214" s="637" t="str">
        <f>IF('กรอกรายการ วัสดุ'!B102&gt;0,'กรอกรายการ วัสดุ'!B102,IF('กรอกรายการ วัสดุ'!B102=0,"-"))</f>
        <v>-</v>
      </c>
      <c r="C214" s="637"/>
      <c r="D214" s="637"/>
      <c r="E214" s="637"/>
      <c r="F214" s="12" t="str">
        <f>IF('กรอกรายการ วัสดุ'!C102&gt;0,'กรอกรายการ วัสดุ'!C102,IF('กรอกรายการ วัสดุ'!C102=0,"-"))</f>
        <v>-</v>
      </c>
      <c r="G214" s="12" t="str">
        <f>IF('กรอกรายการ วัสดุ'!D102&gt;0,'กรอกรายการ วัสดุ'!D102,IF('กรอกรายการ วัสดุ'!D102=0,"-"))</f>
        <v>-</v>
      </c>
      <c r="H214" s="12" t="str">
        <f>IF('กรอกรายการ วัสดุ'!E102&gt;0,'กรอกรายการ วัสดุ'!E102,IF('กรอกรายการ วัสดุ'!E102=0,"-"))</f>
        <v>-</v>
      </c>
      <c r="I214" s="45" t="str">
        <f>IF('กรอกรายการ วัสดุ'!F102&gt;0,'กรอกรายการ วัสดุ'!F102,IF('กรอกรายการ วัสดุ'!F102=0,"-"))</f>
        <v>-</v>
      </c>
      <c r="J214" s="12" t="str">
        <f>IF('กรอกรายการ วัสดุ'!G102&gt;0,'กรอกรายการ วัสดุ'!G102,IF('กรอกรายการ วัสดุ'!G102=0,"-"))</f>
        <v>-</v>
      </c>
      <c r="K214" s="12" t="str">
        <f>IF('กรอกรายการ วัสดุ'!H102&gt;0,'กรอกรายการ วัสดุ'!H102,IF('กรอกรายการ วัสดุ'!H102=0,"-"))</f>
        <v>-</v>
      </c>
      <c r="L214" s="45" t="str">
        <f>IF('กรอกรายการ วัสดุ'!I102&gt;0,'กรอกรายการ วัสดุ'!I102,IF('กรอกรายการ วัสดุ'!I102=0,"-"))</f>
        <v>-</v>
      </c>
      <c r="M214" s="76"/>
    </row>
    <row r="215" spans="1:13" x14ac:dyDescent="0.55000000000000004">
      <c r="A215" s="9" t="str">
        <f>IF('กรอกรายการ วัสดุ'!A277&gt;0,'กรอกรายการ วัสดุ'!A289,IF('กรอกรายการ วัสดุ'!A289=0," "))</f>
        <v xml:space="preserve"> </v>
      </c>
      <c r="B215" s="637" t="str">
        <f>IF('กรอกรายการ วัสดุ'!B103&gt;0,'กรอกรายการ วัสดุ'!B103,IF('กรอกรายการ วัสดุ'!B103=0,"-"))</f>
        <v>-</v>
      </c>
      <c r="C215" s="637"/>
      <c r="D215" s="637"/>
      <c r="E215" s="637"/>
      <c r="F215" s="12" t="str">
        <f>IF('กรอกรายการ วัสดุ'!C103&gt;0,'กรอกรายการ วัสดุ'!C103,IF('กรอกรายการ วัสดุ'!C103=0,"-"))</f>
        <v>-</v>
      </c>
      <c r="G215" s="12" t="str">
        <f>IF('กรอกรายการ วัสดุ'!D103&gt;0,'กรอกรายการ วัสดุ'!D103,IF('กรอกรายการ วัสดุ'!D103=0,"-"))</f>
        <v>-</v>
      </c>
      <c r="H215" s="12" t="str">
        <f>IF('กรอกรายการ วัสดุ'!E103&gt;0,'กรอกรายการ วัสดุ'!E103,IF('กรอกรายการ วัสดุ'!E103=0,"-"))</f>
        <v>-</v>
      </c>
      <c r="I215" s="45" t="str">
        <f>IF('กรอกรายการ วัสดุ'!F103&gt;0,'กรอกรายการ วัสดุ'!F103,IF('กรอกรายการ วัสดุ'!F103=0,"-"))</f>
        <v>-</v>
      </c>
      <c r="J215" s="12" t="str">
        <f>IF('กรอกรายการ วัสดุ'!G103&gt;0,'กรอกรายการ วัสดุ'!G103,IF('กรอกรายการ วัสดุ'!G103=0,"-"))</f>
        <v>-</v>
      </c>
      <c r="K215" s="12" t="str">
        <f>IF('กรอกรายการ วัสดุ'!H103&gt;0,'กรอกรายการ วัสดุ'!H103,IF('กรอกรายการ วัสดุ'!H103=0,"-"))</f>
        <v>-</v>
      </c>
      <c r="L215" s="45" t="str">
        <f>IF('กรอกรายการ วัสดุ'!I103&gt;0,'กรอกรายการ วัสดุ'!I103,IF('กรอกรายการ วัสดุ'!I103=0,"-"))</f>
        <v>-</v>
      </c>
      <c r="M215" s="76"/>
    </row>
    <row r="216" spans="1:13" x14ac:dyDescent="0.55000000000000004">
      <c r="A216" s="9" t="str">
        <f>IF('กรอกรายการ วัสดุ'!A278&gt;0,'กรอกรายการ วัสดุ'!A290,IF('กรอกรายการ วัสดุ'!A290=0," "))</f>
        <v xml:space="preserve"> </v>
      </c>
      <c r="B216" s="637" t="str">
        <f>IF('กรอกรายการ วัสดุ'!B104&gt;0,'กรอกรายการ วัสดุ'!B104,IF('กรอกรายการ วัสดุ'!B104=0,"-"))</f>
        <v>-</v>
      </c>
      <c r="C216" s="637"/>
      <c r="D216" s="637"/>
      <c r="E216" s="637"/>
      <c r="F216" s="12" t="str">
        <f>IF('กรอกรายการ วัสดุ'!C104&gt;0,'กรอกรายการ วัสดุ'!C104,IF('กรอกรายการ วัสดุ'!C104=0,"-"))</f>
        <v>-</v>
      </c>
      <c r="G216" s="12" t="str">
        <f>IF('กรอกรายการ วัสดุ'!D104&gt;0,'กรอกรายการ วัสดุ'!D104,IF('กรอกรายการ วัสดุ'!D104=0,"-"))</f>
        <v>-</v>
      </c>
      <c r="H216" s="12" t="str">
        <f>IF('กรอกรายการ วัสดุ'!E104&gt;0,'กรอกรายการ วัสดุ'!E104,IF('กรอกรายการ วัสดุ'!E104=0,"-"))</f>
        <v>-</v>
      </c>
      <c r="I216" s="45" t="str">
        <f>IF('กรอกรายการ วัสดุ'!F104&gt;0,'กรอกรายการ วัสดุ'!F104,IF('กรอกรายการ วัสดุ'!F104=0,"-"))</f>
        <v>-</v>
      </c>
      <c r="J216" s="12" t="str">
        <f>IF('กรอกรายการ วัสดุ'!G104&gt;0,'กรอกรายการ วัสดุ'!G104,IF('กรอกรายการ วัสดุ'!G104=0,"-"))</f>
        <v>-</v>
      </c>
      <c r="K216" s="12" t="str">
        <f>IF('กรอกรายการ วัสดุ'!H104&gt;0,'กรอกรายการ วัสดุ'!H104,IF('กรอกรายการ วัสดุ'!H104=0,"-"))</f>
        <v>-</v>
      </c>
      <c r="L216" s="45" t="str">
        <f>IF('กรอกรายการ วัสดุ'!I104&gt;0,'กรอกรายการ วัสดุ'!I104,IF('กรอกรายการ วัสดุ'!I104=0,"-"))</f>
        <v>-</v>
      </c>
      <c r="M216" s="76"/>
    </row>
    <row r="217" spans="1:13" x14ac:dyDescent="0.55000000000000004">
      <c r="A217" s="9" t="str">
        <f>IF('กรอกรายการ วัสดุ'!A279&gt;0,'กรอกรายการ วัสดุ'!A291,IF('กรอกรายการ วัสดุ'!A291=0," "))</f>
        <v xml:space="preserve"> </v>
      </c>
      <c r="B217" s="637" t="str">
        <f>IF('กรอกข้อมูล รร.'!L39&gt;0,'กรอกข้อมูล รร.'!L39,IF('กรอกข้อมูล รร.'!L39=0,"-"))</f>
        <v>-</v>
      </c>
      <c r="C217" s="637"/>
      <c r="D217" s="637"/>
      <c r="E217" s="637"/>
      <c r="F217" s="12" t="str">
        <f>IF('กรอกข้อมูล รร.'!M39&gt;0,'กรอกข้อมูล รร.'!M39,IF('กรอกข้อมูล รร.'!M39=0,"-"))</f>
        <v>-</v>
      </c>
      <c r="G217" s="12" t="str">
        <f>IF('กรอกข้อมูล รร.'!N39&gt;0,'กรอกข้อมูล รร.'!N39,IF('กรอกข้อมูล รร.'!N39=0,"-"))</f>
        <v>-</v>
      </c>
      <c r="H217" s="12" t="str">
        <f>IF('กรอกรายการ วัสดุ'!E105&gt;0,'กรอกรายการ วัสดุ'!E105,IF('กรอกรายการ วัสดุ'!E105=0,"-"))</f>
        <v>-</v>
      </c>
      <c r="I217" s="45" t="str">
        <f>IF('กรอกรายการ วัสดุ'!F105&gt;0,'กรอกรายการ วัสดุ'!F105,IF('กรอกรายการ วัสดุ'!F105=0,"-"))</f>
        <v>-</v>
      </c>
      <c r="J217" s="12" t="str">
        <f>IF('กรอกรายการ วัสดุ'!G105&gt;0,'กรอกรายการ วัสดุ'!G105,IF('กรอกรายการ วัสดุ'!G105=0,"-"))</f>
        <v>-</v>
      </c>
      <c r="K217" s="12" t="str">
        <f>IF('กรอกรายการ วัสดุ'!H105&gt;0,'กรอกรายการ วัสดุ'!H105,IF('กรอกรายการ วัสดุ'!H105=0,"-"))</f>
        <v>-</v>
      </c>
      <c r="L217" s="45" t="str">
        <f>IF('กรอกรายการ วัสดุ'!I105&gt;0,'กรอกรายการ วัสดุ'!I105,IF('กรอกรายการ วัสดุ'!I105=0,"-"))</f>
        <v>-</v>
      </c>
      <c r="M217" s="76"/>
    </row>
    <row r="218" spans="1:13" x14ac:dyDescent="0.55000000000000004">
      <c r="A218" s="9" t="str">
        <f>IF('กรอกรายการ วัสดุ'!A280&gt;0,'กรอกรายการ วัสดุ'!A292,IF('กรอกรายการ วัสดุ'!A292=0," "))</f>
        <v xml:space="preserve"> </v>
      </c>
      <c r="B218" s="637" t="str">
        <f>IF('กรอกข้อมูล รร.'!L40&gt;0,'กรอกข้อมูล รร.'!L40,IF('กรอกข้อมูล รร.'!L40=0,"-"))</f>
        <v>-</v>
      </c>
      <c r="C218" s="637"/>
      <c r="D218" s="637"/>
      <c r="E218" s="637"/>
      <c r="F218" s="12" t="str">
        <f>IF('กรอกข้อมูล รร.'!M40&gt;0,'กรอกข้อมูล รร.'!M40,IF('กรอกข้อมูล รร.'!M40=0,"-"))</f>
        <v>-</v>
      </c>
      <c r="G218" s="12" t="str">
        <f>IF('กรอกข้อมูล รร.'!N40&gt;0,'กรอกข้อมูล รร.'!N40,IF('กรอกข้อมูล รร.'!N40=0,"-"))</f>
        <v>-</v>
      </c>
      <c r="H218" s="12" t="str">
        <f>IF('กรอกรายการ วัสดุ'!E106&gt;0,'กรอกรายการ วัสดุ'!E106,IF('กรอกรายการ วัสดุ'!E106=0,"-"))</f>
        <v>-</v>
      </c>
      <c r="I218" s="45" t="str">
        <f>IF('กรอกรายการ วัสดุ'!F106&gt;0,'กรอกรายการ วัสดุ'!F106,IF('กรอกรายการ วัสดุ'!F106=0,"-"))</f>
        <v>-</v>
      </c>
      <c r="J218" s="12" t="str">
        <f>IF('กรอกรายการ วัสดุ'!G106&gt;0,'กรอกรายการ วัสดุ'!G106,IF('กรอกรายการ วัสดุ'!G106=0,"-"))</f>
        <v>-</v>
      </c>
      <c r="K218" s="12" t="str">
        <f>IF('กรอกรายการ วัสดุ'!H106&gt;0,'กรอกรายการ วัสดุ'!H106,IF('กรอกรายการ วัสดุ'!H106=0,"-"))</f>
        <v>-</v>
      </c>
      <c r="L218" s="45" t="str">
        <f>IF('กรอกรายการ วัสดุ'!I106&gt;0,'กรอกรายการ วัสดุ'!I106,IF('กรอกรายการ วัสดุ'!I106=0,"-"))</f>
        <v>-</v>
      </c>
      <c r="M218" s="76"/>
    </row>
    <row r="219" spans="1:13" x14ac:dyDescent="0.55000000000000004">
      <c r="A219" s="9" t="str">
        <f>IF('กรอกรายการ วัสดุ'!A281&gt;0,'กรอกรายการ วัสดุ'!A293,IF('กรอกรายการ วัสดุ'!A293=0," "))</f>
        <v xml:space="preserve"> </v>
      </c>
      <c r="B219" s="637" t="str">
        <f>IF('กรอกข้อมูล รร.'!L41&gt;0,'กรอกข้อมูล รร.'!L41,IF('กรอกข้อมูล รร.'!L41=0,"-"))</f>
        <v>-</v>
      </c>
      <c r="C219" s="637"/>
      <c r="D219" s="637"/>
      <c r="E219" s="637"/>
      <c r="F219" s="12" t="str">
        <f>IF('กรอกข้อมูล รร.'!M41&gt;0,'กรอกข้อมูล รร.'!M41,IF('กรอกข้อมูล รร.'!M41=0,"-"))</f>
        <v>-</v>
      </c>
      <c r="G219" s="12" t="str">
        <f>IF('กรอกข้อมูล รร.'!N41&gt;0,'กรอกข้อมูล รร.'!N41,IF('กรอกข้อมูล รร.'!N41=0,"-"))</f>
        <v>-</v>
      </c>
      <c r="H219" s="12" t="str">
        <f>IF('กรอกรายการ วัสดุ'!E107&gt;0,'กรอกรายการ วัสดุ'!E107,IF('กรอกรายการ วัสดุ'!E107=0,"-"))</f>
        <v>-</v>
      </c>
      <c r="I219" s="45" t="str">
        <f>IF('กรอกรายการ วัสดุ'!F107&gt;0,'กรอกรายการ วัสดุ'!F107,IF('กรอกรายการ วัสดุ'!F107=0,"-"))</f>
        <v>-</v>
      </c>
      <c r="J219" s="12" t="str">
        <f>IF('กรอกรายการ วัสดุ'!G107&gt;0,'กรอกรายการ วัสดุ'!G107,IF('กรอกรายการ วัสดุ'!G107=0,"-"))</f>
        <v>-</v>
      </c>
      <c r="K219" s="12" t="str">
        <f>IF('กรอกรายการ วัสดุ'!H107&gt;0,'กรอกรายการ วัสดุ'!H107,IF('กรอกรายการ วัสดุ'!H107=0,"-"))</f>
        <v>-</v>
      </c>
      <c r="L219" s="45" t="str">
        <f>IF('กรอกรายการ วัสดุ'!I107&gt;0,'กรอกรายการ วัสดุ'!I107,IF('กรอกรายการ วัสดุ'!I107=0,"-"))</f>
        <v>-</v>
      </c>
      <c r="M219" s="76"/>
    </row>
    <row r="220" spans="1:13" x14ac:dyDescent="0.55000000000000004">
      <c r="A220" s="9" t="str">
        <f>IF('กรอกรายการ วัสดุ'!A282&gt;0,'กรอกรายการ วัสดุ'!A294,IF('กรอกรายการ วัสดุ'!A294=0," "))</f>
        <v xml:space="preserve"> </v>
      </c>
      <c r="B220" s="637" t="str">
        <f>IF('กรอกข้อมูล รร.'!L42&gt;0,'กรอกข้อมูล รร.'!L42,IF('กรอกข้อมูล รร.'!L42=0,"-"))</f>
        <v>-</v>
      </c>
      <c r="C220" s="637"/>
      <c r="D220" s="637"/>
      <c r="E220" s="637"/>
      <c r="F220" s="12" t="str">
        <f>IF('กรอกข้อมูล รร.'!M42&gt;0,'กรอกข้อมูล รร.'!M42,IF('กรอกข้อมูล รร.'!M42=0,"-"))</f>
        <v>-</v>
      </c>
      <c r="G220" s="12" t="str">
        <f>IF('กรอกข้อมูล รร.'!N42&gt;0,'กรอกข้อมูล รร.'!N42,IF('กรอกข้อมูล รร.'!N42=0,"-"))</f>
        <v>-</v>
      </c>
      <c r="H220" s="12" t="str">
        <f>IF('กรอกรายการ วัสดุ'!E108&gt;0,'กรอกรายการ วัสดุ'!E108,IF('กรอกรายการ วัสดุ'!E108=0,"-"))</f>
        <v>-</v>
      </c>
      <c r="I220" s="45" t="str">
        <f>IF('กรอกรายการ วัสดุ'!F108&gt;0,'กรอกรายการ วัสดุ'!F108,IF('กรอกรายการ วัสดุ'!F108=0,"-"))</f>
        <v>-</v>
      </c>
      <c r="J220" s="12" t="str">
        <f>IF('กรอกรายการ วัสดุ'!G108&gt;0,'กรอกรายการ วัสดุ'!G108,IF('กรอกรายการ วัสดุ'!G108=0,"-"))</f>
        <v>-</v>
      </c>
      <c r="K220" s="12" t="str">
        <f>IF('กรอกรายการ วัสดุ'!H108&gt;0,'กรอกรายการ วัสดุ'!H108,IF('กรอกรายการ วัสดุ'!H108=0,"-"))</f>
        <v>-</v>
      </c>
      <c r="L220" s="45" t="str">
        <f>IF('กรอกรายการ วัสดุ'!I108&gt;0,'กรอกรายการ วัสดุ'!I108,IF('กรอกรายการ วัสดุ'!I108=0,"-"))</f>
        <v>-</v>
      </c>
      <c r="M220" s="76"/>
    </row>
    <row r="221" spans="1:13" ht="24.75" thickBot="1" x14ac:dyDescent="0.6">
      <c r="A221" s="117" t="str">
        <f>IF('กรอกรายการ วัสดุ'!A283&gt;0,'กรอกรายการ วัสดุ'!A295,IF('กรอกรายการ วัสดุ'!A295=0," "))</f>
        <v xml:space="preserve"> </v>
      </c>
      <c r="B221" s="688" t="str">
        <f>IF('กรอกข้อมูล รร.'!L43&gt;0,'กรอกข้อมูล รร.'!L43,IF('กรอกข้อมูล รร.'!L43=0,"-"))</f>
        <v>-</v>
      </c>
      <c r="C221" s="688"/>
      <c r="D221" s="688"/>
      <c r="E221" s="688"/>
      <c r="F221" s="12" t="str">
        <f>IF('กรอกข้อมูล รร.'!M43&gt;0,'กรอกข้อมูล รร.'!M43,IF('กรอกข้อมูล รร.'!M43=0,"-"))</f>
        <v>-</v>
      </c>
      <c r="G221" s="12" t="str">
        <f>IF('กรอกข้อมูล รร.'!N43&gt;0,'กรอกข้อมูล รร.'!N43,IF('กรอกข้อมูล รร.'!N43=0,"-"))</f>
        <v>-</v>
      </c>
      <c r="H221" s="12" t="str">
        <f>IF('กรอกรายการ วัสดุ'!E109&gt;0,'กรอกรายการ วัสดุ'!E109,IF('กรอกรายการ วัสดุ'!E109=0,"-"))</f>
        <v>-</v>
      </c>
      <c r="I221" s="45" t="str">
        <f>IF('กรอกรายการ วัสดุ'!F109&gt;0,'กรอกรายการ วัสดุ'!F109,IF('กรอกรายการ วัสดุ'!F109=0,"-"))</f>
        <v>-</v>
      </c>
      <c r="J221" s="12" t="str">
        <f>IF('กรอกรายการ วัสดุ'!G109&gt;0,'กรอกรายการ วัสดุ'!G109,IF('กรอกรายการ วัสดุ'!G109=0,"-"))</f>
        <v>-</v>
      </c>
      <c r="K221" s="12" t="str">
        <f>IF('กรอกรายการ วัสดุ'!H109&gt;0,'กรอกรายการ วัสดุ'!H109,IF('กรอกรายการ วัสดุ'!H109=0,"-"))</f>
        <v>-</v>
      </c>
      <c r="L221" s="45" t="str">
        <f>IF('กรอกรายการ วัสดุ'!I109&gt;0,'กรอกรายการ วัสดุ'!I109,IF('กรอกรายการ วัสดุ'!I109=0,"-"))</f>
        <v>-</v>
      </c>
      <c r="M221" s="75"/>
    </row>
    <row r="222" spans="1:13" ht="24.75" thickBot="1" x14ac:dyDescent="0.6">
      <c r="A222" s="657" t="s">
        <v>118</v>
      </c>
      <c r="B222" s="658"/>
      <c r="C222" s="658"/>
      <c r="D222" s="658"/>
      <c r="E222" s="658"/>
      <c r="F222" s="658"/>
      <c r="G222" s="658"/>
      <c r="H222" s="659"/>
      <c r="I222" s="153">
        <f>SUM(I212:I221)</f>
        <v>0</v>
      </c>
      <c r="J222" s="19"/>
      <c r="K222" s="46">
        <f t="shared" ref="K222:L222" si="12">SUM(K212:K221)</f>
        <v>0</v>
      </c>
      <c r="L222" s="46">
        <f t="shared" si="12"/>
        <v>0</v>
      </c>
      <c r="M222" s="14"/>
    </row>
    <row r="223" spans="1:13" ht="24.75" thickBot="1" x14ac:dyDescent="0.6">
      <c r="A223" s="657" t="s">
        <v>117</v>
      </c>
      <c r="B223" s="658"/>
      <c r="C223" s="658"/>
      <c r="D223" s="658"/>
      <c r="E223" s="658"/>
      <c r="F223" s="658"/>
      <c r="G223" s="658"/>
      <c r="H223" s="659"/>
      <c r="I223" s="153">
        <f>I222+I211</f>
        <v>236226</v>
      </c>
      <c r="J223" s="15"/>
      <c r="K223" s="46">
        <f t="shared" ref="K223:L223" si="13">K222+K211</f>
        <v>43986.5</v>
      </c>
      <c r="L223" s="46">
        <f t="shared" si="13"/>
        <v>280212.5</v>
      </c>
      <c r="M223" s="14"/>
    </row>
    <row r="224" spans="1:13" x14ac:dyDescent="0.55000000000000004">
      <c r="A224" s="13"/>
      <c r="B224" s="13"/>
      <c r="C224" s="13"/>
      <c r="D224" s="13"/>
      <c r="E224" s="13"/>
      <c r="F224" s="13"/>
      <c r="G224" s="13"/>
      <c r="H224" s="13"/>
      <c r="I224" s="6"/>
      <c r="J224" s="6"/>
      <c r="K224" s="6"/>
      <c r="L224" s="6"/>
      <c r="M224" s="6"/>
    </row>
    <row r="225" spans="1:13" x14ac:dyDescent="0.55000000000000004">
      <c r="A225" s="279"/>
      <c r="B225" s="2"/>
      <c r="C225" s="118"/>
      <c r="D225" s="118" t="s">
        <v>28</v>
      </c>
      <c r="E225" s="118" t="s">
        <v>29</v>
      </c>
      <c r="F225" s="2" t="s">
        <v>30</v>
      </c>
      <c r="G225" s="2"/>
      <c r="H225" s="119" t="s">
        <v>28</v>
      </c>
      <c r="I225" s="118" t="s">
        <v>33</v>
      </c>
      <c r="J225" s="2"/>
      <c r="K225" s="2"/>
      <c r="L225" s="2"/>
      <c r="M225" s="2"/>
    </row>
    <row r="226" spans="1:13" x14ac:dyDescent="0.55000000000000004">
      <c r="A226" s="279"/>
      <c r="B226" s="118"/>
      <c r="C226" s="118"/>
      <c r="D226" s="119"/>
      <c r="E226" s="279" t="str">
        <f>E204</f>
        <v>(นายอำพร จานเก่า)</v>
      </c>
      <c r="F226" s="2"/>
      <c r="G226" s="2"/>
      <c r="H226" s="119"/>
      <c r="I226" s="655" t="str">
        <f>I204</f>
        <v>(นางสาวจริยา ขัดแก้ว)</v>
      </c>
      <c r="J226" s="655"/>
      <c r="K226" s="2"/>
      <c r="L226" s="2"/>
      <c r="M226" s="2"/>
    </row>
    <row r="227" spans="1:13" s="2" customFormat="1" x14ac:dyDescent="0.55000000000000004">
      <c r="A227" s="279"/>
      <c r="C227" s="118"/>
      <c r="D227" s="655" t="str">
        <f>D205</f>
        <v>ช่าง ระดับ 4</v>
      </c>
      <c r="E227" s="655"/>
      <c r="F227" s="655"/>
      <c r="H227" s="655" t="str">
        <f>H205</f>
        <v>ผู้อำนวยการกลุ่มอำนวยการ</v>
      </c>
      <c r="I227" s="655"/>
      <c r="J227" s="655"/>
      <c r="K227" s="655"/>
    </row>
    <row r="228" spans="1:13" ht="27.75" x14ac:dyDescent="0.65">
      <c r="A228" s="2"/>
      <c r="B228" s="2"/>
      <c r="C228" s="636" t="s">
        <v>23</v>
      </c>
      <c r="D228" s="636"/>
      <c r="E228" s="636"/>
      <c r="F228" s="636"/>
      <c r="G228" s="636"/>
      <c r="H228" s="636"/>
      <c r="I228" s="636"/>
      <c r="J228" s="636"/>
      <c r="K228" s="636"/>
      <c r="L228" s="135" t="s">
        <v>25</v>
      </c>
      <c r="M228" s="136"/>
    </row>
    <row r="229" spans="1:13" x14ac:dyDescent="0.55000000000000004">
      <c r="A229" s="639" t="str">
        <f>A207</f>
        <v>ซ่อมแซมสำนักงาน สพป.ลำปาง เขต 3</v>
      </c>
      <c r="B229" s="639"/>
      <c r="C229" s="639"/>
      <c r="D229" s="640" t="str">
        <f>D185</f>
        <v>อาคารอาคารสำนักงาน สพป.ลำปาง เขต 3</v>
      </c>
      <c r="E229" s="640"/>
      <c r="F229" s="640"/>
      <c r="G229" s="640"/>
      <c r="H229" s="640"/>
      <c r="I229" s="1" t="s">
        <v>26</v>
      </c>
      <c r="J229" s="277" t="str">
        <f>J207</f>
        <v>ลำปาง เขต  3</v>
      </c>
      <c r="M229" s="1" t="s">
        <v>119</v>
      </c>
    </row>
    <row r="230" spans="1:13" ht="24.75" thickBot="1" x14ac:dyDescent="0.6">
      <c r="A230" s="277" t="s">
        <v>0</v>
      </c>
      <c r="D230" s="640" t="str">
        <f>D186</f>
        <v>สพป.ลำปาง เขต 3</v>
      </c>
      <c r="E230" s="640"/>
      <c r="F230" s="640"/>
      <c r="G230" s="640"/>
      <c r="H230" s="640"/>
      <c r="K230" s="641"/>
      <c r="L230" s="641"/>
    </row>
    <row r="231" spans="1:13" x14ac:dyDescent="0.55000000000000004">
      <c r="A231" s="642" t="s">
        <v>2</v>
      </c>
      <c r="B231" s="644" t="s">
        <v>3</v>
      </c>
      <c r="C231" s="645"/>
      <c r="D231" s="645"/>
      <c r="E231" s="646"/>
      <c r="F231" s="650" t="s">
        <v>4</v>
      </c>
      <c r="G231" s="650" t="s">
        <v>5</v>
      </c>
      <c r="H231" s="650" t="s">
        <v>6</v>
      </c>
      <c r="I231" s="650"/>
      <c r="J231" s="650" t="s">
        <v>7</v>
      </c>
      <c r="K231" s="650"/>
      <c r="L231" s="650" t="s">
        <v>24</v>
      </c>
      <c r="M231" s="661" t="s">
        <v>9</v>
      </c>
    </row>
    <row r="232" spans="1:13" x14ac:dyDescent="0.55000000000000004">
      <c r="A232" s="643"/>
      <c r="B232" s="647"/>
      <c r="C232" s="648"/>
      <c r="D232" s="648"/>
      <c r="E232" s="649"/>
      <c r="F232" s="651"/>
      <c r="G232" s="651"/>
      <c r="H232" s="278" t="s">
        <v>10</v>
      </c>
      <c r="I232" s="278" t="s">
        <v>11</v>
      </c>
      <c r="J232" s="278" t="s">
        <v>10</v>
      </c>
      <c r="K232" s="278" t="s">
        <v>11</v>
      </c>
      <c r="L232" s="651"/>
      <c r="M232" s="662"/>
    </row>
    <row r="233" spans="1:13" x14ac:dyDescent="0.55000000000000004">
      <c r="A233" s="685" t="s">
        <v>120</v>
      </c>
      <c r="B233" s="686"/>
      <c r="C233" s="686"/>
      <c r="D233" s="686"/>
      <c r="E233" s="686"/>
      <c r="F233" s="686"/>
      <c r="G233" s="686"/>
      <c r="H233" s="687"/>
      <c r="I233" s="152">
        <f>I223</f>
        <v>236226</v>
      </c>
      <c r="J233" s="49"/>
      <c r="K233" s="48">
        <f>K223</f>
        <v>43986.5</v>
      </c>
      <c r="L233" s="48">
        <f>L223</f>
        <v>280212.5</v>
      </c>
      <c r="M233" s="8"/>
    </row>
    <row r="234" spans="1:13" x14ac:dyDescent="0.55000000000000004">
      <c r="A234" s="7" t="str">
        <f>IF('กรอกรายการ วัสดุ'!A296&gt;0,'กรอกรายการ วัสดุ'!A308,IF('กรอกรายการ วัสดุ'!A308=0," "))</f>
        <v xml:space="preserve"> </v>
      </c>
      <c r="B234" s="638" t="str">
        <f>IF('กรอกรายการ วัสดุ'!B110&gt;0,'กรอกรายการ วัสดุ'!B110,IF('กรอกรายการ วัสดุ'!B110=0,"-"))</f>
        <v>-</v>
      </c>
      <c r="C234" s="638"/>
      <c r="D234" s="638"/>
      <c r="E234" s="638"/>
      <c r="F234" s="12" t="str">
        <f>IF('กรอกรายการ วัสดุ'!C110&gt;0,'กรอกรายการ วัสดุ'!C110,IF('กรอกรายการ วัสดุ'!C110=0,"-"))</f>
        <v>-</v>
      </c>
      <c r="G234" s="12" t="str">
        <f>IF('กรอกรายการ วัสดุ'!D110&gt;0,'กรอกรายการ วัสดุ'!D110,IF('กรอกรายการ วัสดุ'!D110=0,"-"))</f>
        <v>-</v>
      </c>
      <c r="H234" s="12" t="str">
        <f>IF('กรอกรายการ วัสดุ'!E110&gt;0,'กรอกรายการ วัสดุ'!E110,IF('กรอกรายการ วัสดุ'!E110=0,"-"))</f>
        <v>-</v>
      </c>
      <c r="I234" s="45" t="str">
        <f>IF('กรอกรายการ วัสดุ'!F110&gt;0,'กรอกรายการ วัสดุ'!F110,IF('กรอกรายการ วัสดุ'!F110=0,"-"))</f>
        <v>-</v>
      </c>
      <c r="J234" s="12" t="str">
        <f>IF('กรอกรายการ วัสดุ'!G110&gt;0,'กรอกรายการ วัสดุ'!G110,IF('กรอกรายการ วัสดุ'!G110=0,"-"))</f>
        <v>-</v>
      </c>
      <c r="K234" s="12" t="str">
        <f>IF('กรอกรายการ วัสดุ'!H110&gt;0,'กรอกรายการ วัสดุ'!H110,IF('กรอกรายการ วัสดุ'!H110=0,"-"))</f>
        <v>-</v>
      </c>
      <c r="L234" s="45" t="str">
        <f>IF('กรอกรายการ วัสดุ'!I110&gt;0,'กรอกรายการ วัสดุ'!I110,IF('กรอกรายการ วัสดุ'!I110=0,"-"))</f>
        <v>-</v>
      </c>
      <c r="M234" s="76"/>
    </row>
    <row r="235" spans="1:13" x14ac:dyDescent="0.55000000000000004">
      <c r="A235" s="9" t="str">
        <f>IF('กรอกรายการ วัสดุ'!A297&gt;0,'กรอกรายการ วัสดุ'!A309,IF('กรอกรายการ วัสดุ'!A309=0," "))</f>
        <v xml:space="preserve"> </v>
      </c>
      <c r="B235" s="637" t="str">
        <f>IF('กรอกรายการ วัสดุ'!B111&gt;0,'กรอกรายการ วัสดุ'!B111,IF('กรอกรายการ วัสดุ'!B111=0,"-"))</f>
        <v>-</v>
      </c>
      <c r="C235" s="637"/>
      <c r="D235" s="637"/>
      <c r="E235" s="637"/>
      <c r="F235" s="12" t="str">
        <f>IF('กรอกรายการ วัสดุ'!C111&gt;0,'กรอกรายการ วัสดุ'!C111,IF('กรอกรายการ วัสดุ'!C111=0,"-"))</f>
        <v>-</v>
      </c>
      <c r="G235" s="12" t="str">
        <f>IF('กรอกรายการ วัสดุ'!D111&gt;0,'กรอกรายการ วัสดุ'!D111,IF('กรอกรายการ วัสดุ'!D111=0,"-"))</f>
        <v>-</v>
      </c>
      <c r="H235" s="12" t="str">
        <f>IF('กรอกรายการ วัสดุ'!E111&gt;0,'กรอกรายการ วัสดุ'!E111,IF('กรอกรายการ วัสดุ'!E111=0,"-"))</f>
        <v>-</v>
      </c>
      <c r="I235" s="45" t="str">
        <f>IF('กรอกรายการ วัสดุ'!F111&gt;0,'กรอกรายการ วัสดุ'!F111,IF('กรอกรายการ วัสดุ'!F111=0,"-"))</f>
        <v>-</v>
      </c>
      <c r="J235" s="12" t="str">
        <f>IF('กรอกรายการ วัสดุ'!G111&gt;0,'กรอกรายการ วัสดุ'!G111,IF('กรอกรายการ วัสดุ'!G111=0,"-"))</f>
        <v>-</v>
      </c>
      <c r="K235" s="12" t="str">
        <f>IF('กรอกรายการ วัสดุ'!H111&gt;0,'กรอกรายการ วัสดุ'!H111,IF('กรอกรายการ วัสดุ'!H111=0,"-"))</f>
        <v>-</v>
      </c>
      <c r="L235" s="45" t="str">
        <f>IF('กรอกรายการ วัสดุ'!I111&gt;0,'กรอกรายการ วัสดุ'!I111,IF('กรอกรายการ วัสดุ'!I111=0,"-"))</f>
        <v>-</v>
      </c>
      <c r="M235" s="76"/>
    </row>
    <row r="236" spans="1:13" x14ac:dyDescent="0.55000000000000004">
      <c r="A236" s="9" t="str">
        <f>IF('กรอกรายการ วัสดุ'!A298&gt;0,'กรอกรายการ วัสดุ'!A310,IF('กรอกรายการ วัสดุ'!A310=0," "))</f>
        <v xml:space="preserve"> </v>
      </c>
      <c r="B236" s="637" t="str">
        <f>IF('กรอกรายการ วัสดุ'!B112&gt;0,'กรอกรายการ วัสดุ'!B112,IF('กรอกรายการ วัสดุ'!B112=0,"-"))</f>
        <v>-</v>
      </c>
      <c r="C236" s="637"/>
      <c r="D236" s="637"/>
      <c r="E236" s="637"/>
      <c r="F236" s="12" t="str">
        <f>IF('กรอกรายการ วัสดุ'!C112&gt;0,'กรอกรายการ วัสดุ'!C112,IF('กรอกรายการ วัสดุ'!C112=0,"-"))</f>
        <v>-</v>
      </c>
      <c r="G236" s="12" t="str">
        <f>IF('กรอกรายการ วัสดุ'!D112&gt;0,'กรอกรายการ วัสดุ'!D112,IF('กรอกรายการ วัสดุ'!D112=0,"-"))</f>
        <v>-</v>
      </c>
      <c r="H236" s="12" t="str">
        <f>IF('กรอกรายการ วัสดุ'!E112&gt;0,'กรอกรายการ วัสดุ'!E112,IF('กรอกรายการ วัสดุ'!E112=0,"-"))</f>
        <v>-</v>
      </c>
      <c r="I236" s="45" t="str">
        <f>IF('กรอกรายการ วัสดุ'!F112&gt;0,'กรอกรายการ วัสดุ'!F112,IF('กรอกรายการ วัสดุ'!F112=0,"-"))</f>
        <v>-</v>
      </c>
      <c r="J236" s="12" t="str">
        <f>IF('กรอกรายการ วัสดุ'!G112&gt;0,'กรอกรายการ วัสดุ'!G112,IF('กรอกรายการ วัสดุ'!G112=0,"-"))</f>
        <v>-</v>
      </c>
      <c r="K236" s="12" t="str">
        <f>IF('กรอกรายการ วัสดุ'!H112&gt;0,'กรอกรายการ วัสดุ'!H112,IF('กรอกรายการ วัสดุ'!H112=0,"-"))</f>
        <v>-</v>
      </c>
      <c r="L236" s="45" t="str">
        <f>IF('กรอกรายการ วัสดุ'!I112&gt;0,'กรอกรายการ วัสดุ'!I112,IF('กรอกรายการ วัสดุ'!I112=0,"-"))</f>
        <v>-</v>
      </c>
      <c r="M236" s="76"/>
    </row>
    <row r="237" spans="1:13" x14ac:dyDescent="0.55000000000000004">
      <c r="A237" s="9" t="str">
        <f>IF('กรอกรายการ วัสดุ'!A299&gt;0,'กรอกรายการ วัสดุ'!A311,IF('กรอกรายการ วัสดุ'!A311=0," "))</f>
        <v xml:space="preserve"> </v>
      </c>
      <c r="B237" s="637" t="str">
        <f>IF('กรอกรายการ วัสดุ'!B113&gt;0,'กรอกรายการ วัสดุ'!B113,IF('กรอกรายการ วัสดุ'!B113=0,"-"))</f>
        <v>-</v>
      </c>
      <c r="C237" s="637"/>
      <c r="D237" s="637"/>
      <c r="E237" s="637"/>
      <c r="F237" s="12" t="str">
        <f>IF('กรอกรายการ วัสดุ'!C113&gt;0,'กรอกรายการ วัสดุ'!C113,IF('กรอกรายการ วัสดุ'!C113=0,"-"))</f>
        <v>-</v>
      </c>
      <c r="G237" s="12" t="str">
        <f>IF('กรอกรายการ วัสดุ'!D113&gt;0,'กรอกรายการ วัสดุ'!D113,IF('กรอกรายการ วัสดุ'!D113=0,"-"))</f>
        <v>-</v>
      </c>
      <c r="H237" s="12" t="str">
        <f>IF('กรอกรายการ วัสดุ'!E113&gt;0,'กรอกรายการ วัสดุ'!E113,IF('กรอกรายการ วัสดุ'!E113=0,"-"))</f>
        <v>-</v>
      </c>
      <c r="I237" s="45" t="str">
        <f>IF('กรอกรายการ วัสดุ'!F113&gt;0,'กรอกรายการ วัสดุ'!F113,IF('กรอกรายการ วัสดุ'!F113=0,"-"))</f>
        <v>-</v>
      </c>
      <c r="J237" s="12" t="str">
        <f>IF('กรอกรายการ วัสดุ'!G113&gt;0,'กรอกรายการ วัสดุ'!G113,IF('กรอกรายการ วัสดุ'!G113=0,"-"))</f>
        <v>-</v>
      </c>
      <c r="K237" s="12" t="str">
        <f>IF('กรอกรายการ วัสดุ'!H113&gt;0,'กรอกรายการ วัสดุ'!H113,IF('กรอกรายการ วัสดุ'!H113=0,"-"))</f>
        <v>-</v>
      </c>
      <c r="L237" s="45" t="str">
        <f>IF('กรอกรายการ วัสดุ'!I113&gt;0,'กรอกรายการ วัสดุ'!I113,IF('กรอกรายการ วัสดุ'!I113=0,"-"))</f>
        <v>-</v>
      </c>
      <c r="M237" s="76"/>
    </row>
    <row r="238" spans="1:13" x14ac:dyDescent="0.55000000000000004">
      <c r="A238" s="9" t="str">
        <f>IF('กรอกรายการ วัสดุ'!A300&gt;0,'กรอกรายการ วัสดุ'!A312,IF('กรอกรายการ วัสดุ'!A312=0," "))</f>
        <v xml:space="preserve"> </v>
      </c>
      <c r="B238" s="637" t="str">
        <f>IF('กรอกรายการ วัสดุ'!B114&gt;0,'กรอกรายการ วัสดุ'!B114,IF('กรอกรายการ วัสดุ'!B114=0,"-"))</f>
        <v>-</v>
      </c>
      <c r="C238" s="637"/>
      <c r="D238" s="637"/>
      <c r="E238" s="637"/>
      <c r="F238" s="12" t="str">
        <f>IF('กรอกรายการ วัสดุ'!C114&gt;0,'กรอกรายการ วัสดุ'!C114,IF('กรอกรายการ วัสดุ'!C114=0,"-"))</f>
        <v>-</v>
      </c>
      <c r="G238" s="12" t="str">
        <f>IF('กรอกรายการ วัสดุ'!D114&gt;0,'กรอกรายการ วัสดุ'!D114,IF('กรอกรายการ วัสดุ'!D114=0,"-"))</f>
        <v>-</v>
      </c>
      <c r="H238" s="12" t="str">
        <f>IF('กรอกรายการ วัสดุ'!E114&gt;0,'กรอกรายการ วัสดุ'!E114,IF('กรอกรายการ วัสดุ'!E114=0,"-"))</f>
        <v>-</v>
      </c>
      <c r="I238" s="45" t="str">
        <f>IF('กรอกรายการ วัสดุ'!F114&gt;0,'กรอกรายการ วัสดุ'!F114,IF('กรอกรายการ วัสดุ'!F114=0,"-"))</f>
        <v>-</v>
      </c>
      <c r="J238" s="12" t="str">
        <f>IF('กรอกรายการ วัสดุ'!G114&gt;0,'กรอกรายการ วัสดุ'!G114,IF('กรอกรายการ วัสดุ'!G114=0,"-"))</f>
        <v>-</v>
      </c>
      <c r="K238" s="12" t="str">
        <f>IF('กรอกรายการ วัสดุ'!H114&gt;0,'กรอกรายการ วัสดุ'!H114,IF('กรอกรายการ วัสดุ'!H114=0,"-"))</f>
        <v>-</v>
      </c>
      <c r="L238" s="45" t="str">
        <f>IF('กรอกรายการ วัสดุ'!I114&gt;0,'กรอกรายการ วัสดุ'!I114,IF('กรอกรายการ วัสดุ'!I114=0,"-"))</f>
        <v>-</v>
      </c>
      <c r="M238" s="76"/>
    </row>
    <row r="239" spans="1:13" x14ac:dyDescent="0.55000000000000004">
      <c r="A239" s="9" t="str">
        <f>IF('กรอกรายการ วัสดุ'!A301&gt;0,'กรอกรายการ วัสดุ'!A313,IF('กรอกรายการ วัสดุ'!A313=0," "))</f>
        <v xml:space="preserve"> </v>
      </c>
      <c r="B239" s="637" t="str">
        <f>IF('กรอกรายการ วัสดุ'!B115&gt;0,'กรอกรายการ วัสดุ'!B115,IF('กรอกรายการ วัสดุ'!B115=0,"-"))</f>
        <v>-</v>
      </c>
      <c r="C239" s="637"/>
      <c r="D239" s="637"/>
      <c r="E239" s="637"/>
      <c r="F239" s="12" t="str">
        <f>IF('กรอกรายการ วัสดุ'!C115&gt;0,'กรอกรายการ วัสดุ'!C115,IF('กรอกรายการ วัสดุ'!C115=0,"-"))</f>
        <v>-</v>
      </c>
      <c r="G239" s="12" t="str">
        <f>IF('กรอกรายการ วัสดุ'!D115&gt;0,'กรอกรายการ วัสดุ'!D115,IF('กรอกรายการ วัสดุ'!D115=0,"-"))</f>
        <v>-</v>
      </c>
      <c r="H239" s="12" t="str">
        <f>IF('กรอกรายการ วัสดุ'!E115&gt;0,'กรอกรายการ วัสดุ'!E115,IF('กรอกรายการ วัสดุ'!E115=0,"-"))</f>
        <v>-</v>
      </c>
      <c r="I239" s="45" t="str">
        <f>IF('กรอกรายการ วัสดุ'!F115&gt;0,'กรอกรายการ วัสดุ'!F115,IF('กรอกรายการ วัสดุ'!F115=0,"-"))</f>
        <v>-</v>
      </c>
      <c r="J239" s="12" t="str">
        <f>IF('กรอกรายการ วัสดุ'!G115&gt;0,'กรอกรายการ วัสดุ'!G115,IF('กรอกรายการ วัสดุ'!G115=0,"-"))</f>
        <v>-</v>
      </c>
      <c r="K239" s="12" t="str">
        <f>IF('กรอกรายการ วัสดุ'!H115&gt;0,'กรอกรายการ วัสดุ'!H115,IF('กรอกรายการ วัสดุ'!H115=0,"-"))</f>
        <v>-</v>
      </c>
      <c r="L239" s="45" t="str">
        <f>IF('กรอกรายการ วัสดุ'!I115&gt;0,'กรอกรายการ วัสดุ'!I115,IF('กรอกรายการ วัสดุ'!I115=0,"-"))</f>
        <v>-</v>
      </c>
      <c r="M239" s="76"/>
    </row>
    <row r="240" spans="1:13" x14ac:dyDescent="0.55000000000000004">
      <c r="A240" s="9" t="str">
        <f>IF('กรอกรายการ วัสดุ'!A302&gt;0,'กรอกรายการ วัสดุ'!A314,IF('กรอกรายการ วัสดุ'!A314=0," "))</f>
        <v xml:space="preserve"> </v>
      </c>
      <c r="B240" s="637" t="str">
        <f>IF('กรอกรายการ วัสดุ'!B116&gt;0,'กรอกรายการ วัสดุ'!B116,IF('กรอกรายการ วัสดุ'!B116=0,"-"))</f>
        <v>-</v>
      </c>
      <c r="C240" s="637"/>
      <c r="D240" s="637"/>
      <c r="E240" s="637"/>
      <c r="F240" s="12" t="str">
        <f>IF('กรอกรายการ วัสดุ'!C116&gt;0,'กรอกรายการ วัสดุ'!C116,IF('กรอกรายการ วัสดุ'!C116=0,"-"))</f>
        <v>-</v>
      </c>
      <c r="G240" s="12" t="str">
        <f>IF('กรอกรายการ วัสดุ'!D116&gt;0,'กรอกรายการ วัสดุ'!D116,IF('กรอกรายการ วัสดุ'!D116=0,"-"))</f>
        <v>-</v>
      </c>
      <c r="H240" s="12" t="str">
        <f>IF('กรอกรายการ วัสดุ'!E116&gt;0,'กรอกรายการ วัสดุ'!E116,IF('กรอกรายการ วัสดุ'!E116=0,"-"))</f>
        <v>-</v>
      </c>
      <c r="I240" s="45" t="str">
        <f>IF('กรอกรายการ วัสดุ'!F116&gt;0,'กรอกรายการ วัสดุ'!F116,IF('กรอกรายการ วัสดุ'!F116=0,"-"))</f>
        <v>-</v>
      </c>
      <c r="J240" s="12" t="str">
        <f>IF('กรอกรายการ วัสดุ'!G116&gt;0,'กรอกรายการ วัสดุ'!G116,IF('กรอกรายการ วัสดุ'!G116=0,"-"))</f>
        <v>-</v>
      </c>
      <c r="K240" s="12" t="str">
        <f>IF('กรอกรายการ วัสดุ'!H116&gt;0,'กรอกรายการ วัสดุ'!H116,IF('กรอกรายการ วัสดุ'!H116=0,"-"))</f>
        <v>-</v>
      </c>
      <c r="L240" s="45" t="str">
        <f>IF('กรอกรายการ วัสดุ'!I116&gt;0,'กรอกรายการ วัสดุ'!I116,IF('กรอกรายการ วัสดุ'!I116=0,"-"))</f>
        <v>-</v>
      </c>
      <c r="M240" s="76"/>
    </row>
    <row r="241" spans="1:13" x14ac:dyDescent="0.55000000000000004">
      <c r="A241" s="9" t="str">
        <f>IF('กรอกรายการ วัสดุ'!A303&gt;0,'กรอกรายการ วัสดุ'!A315,IF('กรอกรายการ วัสดุ'!A315=0," "))</f>
        <v xml:space="preserve"> </v>
      </c>
      <c r="B241" s="637" t="str">
        <f>IF('กรอกรายการ วัสดุ'!B117&gt;0,'กรอกรายการ วัสดุ'!B117,IF('กรอกรายการ วัสดุ'!B117=0,"-"))</f>
        <v>-</v>
      </c>
      <c r="C241" s="637"/>
      <c r="D241" s="637"/>
      <c r="E241" s="637"/>
      <c r="F241" s="12" t="str">
        <f>IF('กรอกรายการ วัสดุ'!C117&gt;0,'กรอกรายการ วัสดุ'!C117,IF('กรอกรายการ วัสดุ'!C117=0,"-"))</f>
        <v>-</v>
      </c>
      <c r="G241" s="12" t="str">
        <f>IF('กรอกรายการ วัสดุ'!D117&gt;0,'กรอกรายการ วัสดุ'!D117,IF('กรอกรายการ วัสดุ'!D117=0,"-"))</f>
        <v>-</v>
      </c>
      <c r="H241" s="12" t="str">
        <f>IF('กรอกรายการ วัสดุ'!E117&gt;0,'กรอกรายการ วัสดุ'!E117,IF('กรอกรายการ วัสดุ'!E117=0,"-"))</f>
        <v>-</v>
      </c>
      <c r="I241" s="45" t="str">
        <f>IF('กรอกรายการ วัสดุ'!F117&gt;0,'กรอกรายการ วัสดุ'!F117,IF('กรอกรายการ วัสดุ'!F117=0,"-"))</f>
        <v>-</v>
      </c>
      <c r="J241" s="12" t="str">
        <f>IF('กรอกรายการ วัสดุ'!G117&gt;0,'กรอกรายการ วัสดุ'!G117,IF('กรอกรายการ วัสดุ'!G117=0,"-"))</f>
        <v>-</v>
      </c>
      <c r="K241" s="12" t="str">
        <f>IF('กรอกรายการ วัสดุ'!H117&gt;0,'กรอกรายการ วัสดุ'!H117,IF('กรอกรายการ วัสดุ'!H117=0,"-"))</f>
        <v>-</v>
      </c>
      <c r="L241" s="45" t="str">
        <f>IF('กรอกรายการ วัสดุ'!I117&gt;0,'กรอกรายการ วัสดุ'!I117,IF('กรอกรายการ วัสดุ'!I117=0,"-"))</f>
        <v>-</v>
      </c>
      <c r="M241" s="76"/>
    </row>
    <row r="242" spans="1:13" x14ac:dyDescent="0.55000000000000004">
      <c r="A242" s="9" t="str">
        <f>IF('กรอกรายการ วัสดุ'!A304&gt;0,'กรอกรายการ วัสดุ'!A316,IF('กรอกรายการ วัสดุ'!A316=0," "))</f>
        <v xml:space="preserve"> </v>
      </c>
      <c r="B242" s="637" t="str">
        <f>IF('กรอกรายการ วัสดุ'!B118&gt;0,'กรอกรายการ วัสดุ'!B118,IF('กรอกรายการ วัสดุ'!B118=0,"-"))</f>
        <v>-</v>
      </c>
      <c r="C242" s="637"/>
      <c r="D242" s="637"/>
      <c r="E242" s="637"/>
      <c r="F242" s="12" t="str">
        <f>IF('กรอกรายการ วัสดุ'!C118&gt;0,'กรอกรายการ วัสดุ'!C118,IF('กรอกรายการ วัสดุ'!C118=0,"-"))</f>
        <v>-</v>
      </c>
      <c r="G242" s="12" t="str">
        <f>IF('กรอกรายการ วัสดุ'!D118&gt;0,'กรอกรายการ วัสดุ'!D118,IF('กรอกรายการ วัสดุ'!D118=0,"-"))</f>
        <v>-</v>
      </c>
      <c r="H242" s="12" t="str">
        <f>IF('กรอกรายการ วัสดุ'!E118&gt;0,'กรอกรายการ วัสดุ'!E118,IF('กรอกรายการ วัสดุ'!E118=0,"-"))</f>
        <v>-</v>
      </c>
      <c r="I242" s="45" t="str">
        <f>IF('กรอกรายการ วัสดุ'!F118&gt;0,'กรอกรายการ วัสดุ'!F118,IF('กรอกรายการ วัสดุ'!F118=0,"-"))</f>
        <v>-</v>
      </c>
      <c r="J242" s="12" t="str">
        <f>IF('กรอกรายการ วัสดุ'!G118&gt;0,'กรอกรายการ วัสดุ'!G118,IF('กรอกรายการ วัสดุ'!G118=0,"-"))</f>
        <v>-</v>
      </c>
      <c r="K242" s="12" t="str">
        <f>IF('กรอกรายการ วัสดุ'!H118&gt;0,'กรอกรายการ วัสดุ'!H118,IF('กรอกรายการ วัสดุ'!H118=0,"-"))</f>
        <v>-</v>
      </c>
      <c r="L242" s="45" t="str">
        <f>IF('กรอกรายการ วัสดุ'!I118&gt;0,'กรอกรายการ วัสดุ'!I118,IF('กรอกรายการ วัสดุ'!I118=0,"-"))</f>
        <v>-</v>
      </c>
      <c r="M242" s="76"/>
    </row>
    <row r="243" spans="1:13" ht="24.75" thickBot="1" x14ac:dyDescent="0.6">
      <c r="A243" s="117" t="str">
        <f>IF('กรอกรายการ วัสดุ'!A305&gt;0,'กรอกรายการ วัสดุ'!A317,IF('กรอกรายการ วัสดุ'!A317=0," "))</f>
        <v xml:space="preserve"> </v>
      </c>
      <c r="B243" s="688" t="str">
        <f>IF('กรอกรายการ วัสดุ'!B119&gt;0,'กรอกรายการ วัสดุ'!B119,IF('กรอกรายการ วัสดุ'!B119=0,"-"))</f>
        <v>-</v>
      </c>
      <c r="C243" s="688"/>
      <c r="D243" s="688"/>
      <c r="E243" s="688"/>
      <c r="F243" s="12" t="str">
        <f>IF('กรอกรายการ วัสดุ'!C119&gt;0,'กรอกรายการ วัสดุ'!C119,IF('กรอกรายการ วัสดุ'!C119=0,"-"))</f>
        <v>-</v>
      </c>
      <c r="G243" s="12" t="str">
        <f>IF('กรอกรายการ วัสดุ'!D119&gt;0,'กรอกรายการ วัสดุ'!D119,IF('กรอกรายการ วัสดุ'!D119=0,"-"))</f>
        <v>-</v>
      </c>
      <c r="H243" s="12" t="str">
        <f>IF('กรอกรายการ วัสดุ'!E119&gt;0,'กรอกรายการ วัสดุ'!E119,IF('กรอกรายการ วัสดุ'!E119=0,"-"))</f>
        <v>-</v>
      </c>
      <c r="I243" s="45" t="str">
        <f>IF('กรอกรายการ วัสดุ'!F119&gt;0,'กรอกรายการ วัสดุ'!F119,IF('กรอกรายการ วัสดุ'!F119=0,"-"))</f>
        <v>-</v>
      </c>
      <c r="J243" s="12" t="str">
        <f>IF('กรอกรายการ วัสดุ'!G119&gt;0,'กรอกรายการ วัสดุ'!G119,IF('กรอกรายการ วัสดุ'!G119=0,"-"))</f>
        <v>-</v>
      </c>
      <c r="K243" s="12" t="str">
        <f>IF('กรอกรายการ วัสดุ'!H119&gt;0,'กรอกรายการ วัสดุ'!H119,IF('กรอกรายการ วัสดุ'!H119=0,"-"))</f>
        <v>-</v>
      </c>
      <c r="L243" s="45" t="str">
        <f>IF('กรอกรายการ วัสดุ'!I119&gt;0,'กรอกรายการ วัสดุ'!I119,IF('กรอกรายการ วัสดุ'!I119=0,"-"))</f>
        <v>-</v>
      </c>
      <c r="M243" s="75"/>
    </row>
    <row r="244" spans="1:13" ht="24.75" thickBot="1" x14ac:dyDescent="0.6">
      <c r="A244" s="657" t="s">
        <v>121</v>
      </c>
      <c r="B244" s="658"/>
      <c r="C244" s="658"/>
      <c r="D244" s="658"/>
      <c r="E244" s="658"/>
      <c r="F244" s="658"/>
      <c r="G244" s="658"/>
      <c r="H244" s="659"/>
      <c r="I244" s="153">
        <f>SUM(I234:I243)</f>
        <v>0</v>
      </c>
      <c r="J244" s="19"/>
      <c r="K244" s="46">
        <f t="shared" ref="K244:L244" si="14">SUM(K234:K243)</f>
        <v>0</v>
      </c>
      <c r="L244" s="46">
        <f t="shared" si="14"/>
        <v>0</v>
      </c>
      <c r="M244" s="14"/>
    </row>
    <row r="245" spans="1:13" ht="24.75" thickBot="1" x14ac:dyDescent="0.6">
      <c r="A245" s="657" t="s">
        <v>122</v>
      </c>
      <c r="B245" s="658"/>
      <c r="C245" s="658"/>
      <c r="D245" s="658"/>
      <c r="E245" s="658"/>
      <c r="F245" s="658"/>
      <c r="G245" s="658"/>
      <c r="H245" s="659"/>
      <c r="I245" s="153">
        <f>I244+I233</f>
        <v>236226</v>
      </c>
      <c r="J245" s="15"/>
      <c r="K245" s="46">
        <f t="shared" ref="K245:L245" si="15">K244+K233</f>
        <v>43986.5</v>
      </c>
      <c r="L245" s="46">
        <f t="shared" si="15"/>
        <v>280212.5</v>
      </c>
      <c r="M245" s="14"/>
    </row>
    <row r="246" spans="1:13" x14ac:dyDescent="0.55000000000000004">
      <c r="A246" s="13"/>
      <c r="B246" s="13"/>
      <c r="C246" s="13"/>
      <c r="D246" s="13"/>
      <c r="E246" s="13"/>
      <c r="F246" s="13"/>
      <c r="G246" s="13"/>
      <c r="H246" s="13"/>
      <c r="I246" s="6"/>
      <c r="J246" s="6"/>
      <c r="K246" s="6"/>
      <c r="L246" s="6"/>
      <c r="M246" s="6"/>
    </row>
    <row r="247" spans="1:13" x14ac:dyDescent="0.55000000000000004">
      <c r="A247" s="279"/>
      <c r="B247" s="2"/>
      <c r="C247" s="118"/>
      <c r="D247" s="118" t="s">
        <v>28</v>
      </c>
      <c r="E247" s="118" t="s">
        <v>29</v>
      </c>
      <c r="F247" s="2" t="s">
        <v>30</v>
      </c>
      <c r="G247" s="2"/>
      <c r="H247" s="119" t="s">
        <v>28</v>
      </c>
      <c r="I247" s="118" t="s">
        <v>33</v>
      </c>
      <c r="J247" s="2"/>
      <c r="K247" s="2"/>
      <c r="L247" s="2"/>
      <c r="M247" s="2"/>
    </row>
    <row r="248" spans="1:13" x14ac:dyDescent="0.55000000000000004">
      <c r="A248" s="279"/>
      <c r="B248" s="118"/>
      <c r="C248" s="118"/>
      <c r="D248" s="119"/>
      <c r="E248" s="279" t="str">
        <f>E226</f>
        <v>(นายอำพร จานเก่า)</v>
      </c>
      <c r="F248" s="2"/>
      <c r="G248" s="2"/>
      <c r="H248" s="119"/>
      <c r="I248" s="655" t="str">
        <f>I226</f>
        <v>(นางสาวจริยา ขัดแก้ว)</v>
      </c>
      <c r="J248" s="655"/>
      <c r="K248" s="2"/>
      <c r="L248" s="2"/>
      <c r="M248" s="2"/>
    </row>
    <row r="249" spans="1:13" s="2" customFormat="1" x14ac:dyDescent="0.55000000000000004">
      <c r="A249" s="279"/>
      <c r="C249" s="118"/>
      <c r="D249" s="655" t="str">
        <f>D227</f>
        <v>ช่าง ระดับ 4</v>
      </c>
      <c r="E249" s="655"/>
      <c r="F249" s="655"/>
      <c r="H249" s="655" t="str">
        <f>H227</f>
        <v>ผู้อำนวยการกลุ่มอำนวยการ</v>
      </c>
      <c r="I249" s="655"/>
      <c r="J249" s="655"/>
      <c r="K249" s="655"/>
    </row>
    <row r="250" spans="1:13" ht="27.75" x14ac:dyDescent="0.65">
      <c r="A250" s="2"/>
      <c r="B250" s="2"/>
      <c r="C250" s="636" t="s">
        <v>23</v>
      </c>
      <c r="D250" s="636"/>
      <c r="E250" s="636"/>
      <c r="F250" s="636"/>
      <c r="G250" s="636"/>
      <c r="H250" s="636"/>
      <c r="I250" s="636"/>
      <c r="J250" s="636"/>
      <c r="K250" s="636"/>
      <c r="L250" s="135" t="s">
        <v>25</v>
      </c>
      <c r="M250" s="136"/>
    </row>
    <row r="251" spans="1:13" x14ac:dyDescent="0.55000000000000004">
      <c r="A251" s="639" t="str">
        <f>A229</f>
        <v>ซ่อมแซมสำนักงาน สพป.ลำปาง เขต 3</v>
      </c>
      <c r="B251" s="639"/>
      <c r="C251" s="639"/>
      <c r="D251" s="640" t="str">
        <f>D207</f>
        <v>อาคารอาคารสำนักงาน สพป.ลำปาง เขต 3</v>
      </c>
      <c r="E251" s="640"/>
      <c r="F251" s="640"/>
      <c r="G251" s="640"/>
      <c r="H251" s="640"/>
      <c r="I251" s="1" t="s">
        <v>26</v>
      </c>
      <c r="J251" s="277" t="str">
        <f>J229</f>
        <v>ลำปาง เขต  3</v>
      </c>
      <c r="M251" s="1" t="s">
        <v>123</v>
      </c>
    </row>
    <row r="252" spans="1:13" ht="24.75" thickBot="1" x14ac:dyDescent="0.6">
      <c r="A252" s="277" t="s">
        <v>0</v>
      </c>
      <c r="D252" s="640" t="str">
        <f>D208</f>
        <v>สพป.ลำปาง เขต 3</v>
      </c>
      <c r="E252" s="640"/>
      <c r="F252" s="640"/>
      <c r="G252" s="640"/>
      <c r="H252" s="640"/>
      <c r="K252" s="641"/>
      <c r="L252" s="641"/>
    </row>
    <row r="253" spans="1:13" x14ac:dyDescent="0.55000000000000004">
      <c r="A253" s="642" t="s">
        <v>2</v>
      </c>
      <c r="B253" s="644" t="s">
        <v>3</v>
      </c>
      <c r="C253" s="645"/>
      <c r="D253" s="645"/>
      <c r="E253" s="646"/>
      <c r="F253" s="650" t="s">
        <v>4</v>
      </c>
      <c r="G253" s="650" t="s">
        <v>5</v>
      </c>
      <c r="H253" s="650" t="s">
        <v>6</v>
      </c>
      <c r="I253" s="650"/>
      <c r="J253" s="650" t="s">
        <v>7</v>
      </c>
      <c r="K253" s="650"/>
      <c r="L253" s="650" t="s">
        <v>24</v>
      </c>
      <c r="M253" s="661" t="s">
        <v>9</v>
      </c>
    </row>
    <row r="254" spans="1:13" x14ac:dyDescent="0.55000000000000004">
      <c r="A254" s="643"/>
      <c r="B254" s="647"/>
      <c r="C254" s="648"/>
      <c r="D254" s="648"/>
      <c r="E254" s="649"/>
      <c r="F254" s="651"/>
      <c r="G254" s="651"/>
      <c r="H254" s="278" t="s">
        <v>10</v>
      </c>
      <c r="I254" s="278" t="s">
        <v>11</v>
      </c>
      <c r="J254" s="278" t="s">
        <v>10</v>
      </c>
      <c r="K254" s="278" t="s">
        <v>11</v>
      </c>
      <c r="L254" s="651"/>
      <c r="M254" s="662"/>
    </row>
    <row r="255" spans="1:13" x14ac:dyDescent="0.55000000000000004">
      <c r="A255" s="685" t="s">
        <v>124</v>
      </c>
      <c r="B255" s="686"/>
      <c r="C255" s="686"/>
      <c r="D255" s="686"/>
      <c r="E255" s="686"/>
      <c r="F255" s="686"/>
      <c r="G255" s="686"/>
      <c r="H255" s="687"/>
      <c r="I255" s="152">
        <f>I245</f>
        <v>236226</v>
      </c>
      <c r="J255" s="49"/>
      <c r="K255" s="48">
        <f>K245</f>
        <v>43986.5</v>
      </c>
      <c r="L255" s="48">
        <f>L245</f>
        <v>280212.5</v>
      </c>
      <c r="M255" s="8"/>
    </row>
    <row r="256" spans="1:13" x14ac:dyDescent="0.55000000000000004">
      <c r="A256" s="7" t="str">
        <f>IF('กรอกรายการ วัสดุ'!A318&gt;0,'กรอกรายการ วัสดุ'!A330,IF('กรอกรายการ วัสดุ'!A330=0," "))</f>
        <v xml:space="preserve"> </v>
      </c>
      <c r="B256" s="638" t="str">
        <f>IF('กรอกรายการ วัสดุ'!B120&gt;0,'กรอกรายการ วัสดุ'!B120,IF('กรอกรายการ วัสดุ'!B120=0,"-"))</f>
        <v>-</v>
      </c>
      <c r="C256" s="638"/>
      <c r="D256" s="638"/>
      <c r="E256" s="638"/>
      <c r="F256" s="12" t="str">
        <f>IF('กรอกรายการ วัสดุ'!C120&gt;0,'กรอกรายการ วัสดุ'!C120,IF('กรอกรายการ วัสดุ'!C120=0,"-"))</f>
        <v>-</v>
      </c>
      <c r="G256" s="12" t="str">
        <f>IF('กรอกรายการ วัสดุ'!D120&gt;0,'กรอกรายการ วัสดุ'!D120,IF('กรอกรายการ วัสดุ'!D120=0,"-"))</f>
        <v>-</v>
      </c>
      <c r="H256" s="12" t="str">
        <f>IF('กรอกรายการ วัสดุ'!E120&gt;0,'กรอกรายการ วัสดุ'!E120,IF('กรอกรายการ วัสดุ'!E120=0,"-"))</f>
        <v>-</v>
      </c>
      <c r="I256" s="45" t="str">
        <f>IF('กรอกรายการ วัสดุ'!F120&gt;0,'กรอกรายการ วัสดุ'!F120,IF('กรอกรายการ วัสดุ'!F120=0,"-"))</f>
        <v>-</v>
      </c>
      <c r="J256" s="12" t="str">
        <f>IF('กรอกรายการ วัสดุ'!G120&gt;0,'กรอกรายการ วัสดุ'!G120,IF('กรอกรายการ วัสดุ'!G120=0,"-"))</f>
        <v>-</v>
      </c>
      <c r="K256" s="12" t="str">
        <f>IF('กรอกรายการ วัสดุ'!H120&gt;0,'กรอกรายการ วัสดุ'!H120,IF('กรอกรายการ วัสดุ'!H120=0,"-"))</f>
        <v>-</v>
      </c>
      <c r="L256" s="45" t="str">
        <f>IF('กรอกรายการ วัสดุ'!I120&gt;0,'กรอกรายการ วัสดุ'!I120,IF('กรอกรายการ วัสดุ'!I120=0,"-"))</f>
        <v>-</v>
      </c>
      <c r="M256" s="76"/>
    </row>
    <row r="257" spans="1:13" x14ac:dyDescent="0.55000000000000004">
      <c r="A257" s="9" t="str">
        <f>IF('กรอกรายการ วัสดุ'!A319&gt;0,'กรอกรายการ วัสดุ'!A331,IF('กรอกรายการ วัสดุ'!A331=0," "))</f>
        <v xml:space="preserve"> </v>
      </c>
      <c r="B257" s="637" t="str">
        <f>IF('กรอกรายการ วัสดุ'!B121&gt;0,'กรอกรายการ วัสดุ'!B121,IF('กรอกรายการ วัสดุ'!B121=0,"-"))</f>
        <v>-</v>
      </c>
      <c r="C257" s="637"/>
      <c r="D257" s="637"/>
      <c r="E257" s="637"/>
      <c r="F257" s="12" t="str">
        <f>IF('กรอกรายการ วัสดุ'!C121&gt;0,'กรอกรายการ วัสดุ'!C121,IF('กรอกรายการ วัสดุ'!C121=0,"-"))</f>
        <v>-</v>
      </c>
      <c r="G257" s="12" t="str">
        <f>IF('กรอกรายการ วัสดุ'!D121&gt;0,'กรอกรายการ วัสดุ'!D121,IF('กรอกรายการ วัสดุ'!D121=0,"-"))</f>
        <v>-</v>
      </c>
      <c r="H257" s="12" t="str">
        <f>IF('กรอกรายการ วัสดุ'!E121&gt;0,'กรอกรายการ วัสดุ'!E121,IF('กรอกรายการ วัสดุ'!E121=0,"-"))</f>
        <v>-</v>
      </c>
      <c r="I257" s="45" t="str">
        <f>IF('กรอกรายการ วัสดุ'!F121&gt;0,'กรอกรายการ วัสดุ'!F121,IF('กรอกรายการ วัสดุ'!F121=0,"-"))</f>
        <v>-</v>
      </c>
      <c r="J257" s="12" t="str">
        <f>IF('กรอกรายการ วัสดุ'!G121&gt;0,'กรอกรายการ วัสดุ'!G121,IF('กรอกรายการ วัสดุ'!G121=0,"-"))</f>
        <v>-</v>
      </c>
      <c r="K257" s="12" t="str">
        <f>IF('กรอกรายการ วัสดุ'!H121&gt;0,'กรอกรายการ วัสดุ'!H121,IF('กรอกรายการ วัสดุ'!H121=0,"-"))</f>
        <v>-</v>
      </c>
      <c r="L257" s="45" t="str">
        <f>IF('กรอกรายการ วัสดุ'!I121&gt;0,'กรอกรายการ วัสดุ'!I121,IF('กรอกรายการ วัสดุ'!I121=0,"-"))</f>
        <v>-</v>
      </c>
      <c r="M257" s="76"/>
    </row>
    <row r="258" spans="1:13" x14ac:dyDescent="0.55000000000000004">
      <c r="A258" s="9" t="str">
        <f>IF('กรอกรายการ วัสดุ'!A320&gt;0,'กรอกรายการ วัสดุ'!A332,IF('กรอกรายการ วัสดุ'!A332=0," "))</f>
        <v xml:space="preserve"> </v>
      </c>
      <c r="B258" s="637" t="str">
        <f>IF('กรอกรายการ วัสดุ'!B122&gt;0,'กรอกรายการ วัสดุ'!B122,IF('กรอกรายการ วัสดุ'!B122=0,"-"))</f>
        <v>-</v>
      </c>
      <c r="C258" s="637"/>
      <c r="D258" s="637"/>
      <c r="E258" s="637"/>
      <c r="F258" s="12" t="str">
        <f>IF('กรอกรายการ วัสดุ'!C122&gt;0,'กรอกรายการ วัสดุ'!C122,IF('กรอกรายการ วัสดุ'!C122=0,"-"))</f>
        <v>-</v>
      </c>
      <c r="G258" s="12" t="str">
        <f>IF('กรอกรายการ วัสดุ'!D122&gt;0,'กรอกรายการ วัสดุ'!D122,IF('กรอกรายการ วัสดุ'!D122=0,"-"))</f>
        <v>-</v>
      </c>
      <c r="H258" s="12" t="str">
        <f>IF('กรอกรายการ วัสดุ'!E122&gt;0,'กรอกรายการ วัสดุ'!E122,IF('กรอกรายการ วัสดุ'!E122=0,"-"))</f>
        <v>-</v>
      </c>
      <c r="I258" s="45" t="str">
        <f>IF('กรอกรายการ วัสดุ'!F122&gt;0,'กรอกรายการ วัสดุ'!F122,IF('กรอกรายการ วัสดุ'!F122=0,"-"))</f>
        <v>-</v>
      </c>
      <c r="J258" s="12" t="str">
        <f>IF('กรอกรายการ วัสดุ'!G122&gt;0,'กรอกรายการ วัสดุ'!G122,IF('กรอกรายการ วัสดุ'!G122=0,"-"))</f>
        <v>-</v>
      </c>
      <c r="K258" s="12" t="str">
        <f>IF('กรอกรายการ วัสดุ'!H122&gt;0,'กรอกรายการ วัสดุ'!H122,IF('กรอกรายการ วัสดุ'!H122=0,"-"))</f>
        <v>-</v>
      </c>
      <c r="L258" s="45" t="str">
        <f>IF('กรอกรายการ วัสดุ'!I122&gt;0,'กรอกรายการ วัสดุ'!I122,IF('กรอกรายการ วัสดุ'!I122=0,"-"))</f>
        <v>-</v>
      </c>
      <c r="M258" s="76"/>
    </row>
    <row r="259" spans="1:13" x14ac:dyDescent="0.55000000000000004">
      <c r="A259" s="9" t="str">
        <f>IF('กรอกรายการ วัสดุ'!A321&gt;0,'กรอกรายการ วัสดุ'!A333,IF('กรอกรายการ วัสดุ'!A333=0," "))</f>
        <v xml:space="preserve"> </v>
      </c>
      <c r="B259" s="637" t="str">
        <f>IF('กรอกรายการ วัสดุ'!B123&gt;0,'กรอกรายการ วัสดุ'!B123,IF('กรอกรายการ วัสดุ'!B123=0,"-"))</f>
        <v>-</v>
      </c>
      <c r="C259" s="637"/>
      <c r="D259" s="637"/>
      <c r="E259" s="637"/>
      <c r="F259" s="12" t="str">
        <f>IF('กรอกรายการ วัสดุ'!C123&gt;0,'กรอกรายการ วัสดุ'!C123,IF('กรอกรายการ วัสดุ'!C123=0,"-"))</f>
        <v>-</v>
      </c>
      <c r="G259" s="12" t="str">
        <f>IF('กรอกรายการ วัสดุ'!D123&gt;0,'กรอกรายการ วัสดุ'!D123,IF('กรอกรายการ วัสดุ'!D123=0,"-"))</f>
        <v>-</v>
      </c>
      <c r="H259" s="12" t="str">
        <f>IF('กรอกรายการ วัสดุ'!E123&gt;0,'กรอกรายการ วัสดุ'!E123,IF('กรอกรายการ วัสดุ'!E123=0,"-"))</f>
        <v>-</v>
      </c>
      <c r="I259" s="45" t="str">
        <f>IF('กรอกรายการ วัสดุ'!F123&gt;0,'กรอกรายการ วัสดุ'!F123,IF('กรอกรายการ วัสดุ'!F123=0,"-"))</f>
        <v>-</v>
      </c>
      <c r="J259" s="12" t="str">
        <f>IF('กรอกรายการ วัสดุ'!G123&gt;0,'กรอกรายการ วัสดุ'!G123,IF('กรอกรายการ วัสดุ'!G123=0,"-"))</f>
        <v>-</v>
      </c>
      <c r="K259" s="12" t="str">
        <f>IF('กรอกรายการ วัสดุ'!H123&gt;0,'กรอกรายการ วัสดุ'!H123,IF('กรอกรายการ วัสดุ'!H123=0,"-"))</f>
        <v>-</v>
      </c>
      <c r="L259" s="45" t="str">
        <f>IF('กรอกรายการ วัสดุ'!I123&gt;0,'กรอกรายการ วัสดุ'!I123,IF('กรอกรายการ วัสดุ'!I123=0,"-"))</f>
        <v>-</v>
      </c>
      <c r="M259" s="76"/>
    </row>
    <row r="260" spans="1:13" x14ac:dyDescent="0.55000000000000004">
      <c r="A260" s="9" t="str">
        <f>IF('กรอกรายการ วัสดุ'!A322&gt;0,'กรอกรายการ วัสดุ'!A334,IF('กรอกรายการ วัสดุ'!A334=0," "))</f>
        <v xml:space="preserve"> </v>
      </c>
      <c r="B260" s="637" t="str">
        <f>IF('กรอกรายการ วัสดุ'!B124&gt;0,'กรอกรายการ วัสดุ'!B124,IF('กรอกรายการ วัสดุ'!B124=0,"-"))</f>
        <v>-</v>
      </c>
      <c r="C260" s="637"/>
      <c r="D260" s="637"/>
      <c r="E260" s="637"/>
      <c r="F260" s="12" t="str">
        <f>IF('กรอกรายการ วัสดุ'!C124&gt;0,'กรอกรายการ วัสดุ'!C124,IF('กรอกรายการ วัสดุ'!C124=0,"-"))</f>
        <v>-</v>
      </c>
      <c r="G260" s="12" t="str">
        <f>IF('กรอกรายการ วัสดุ'!D124&gt;0,'กรอกรายการ วัสดุ'!D124,IF('กรอกรายการ วัสดุ'!D124=0,"-"))</f>
        <v>-</v>
      </c>
      <c r="H260" s="12" t="str">
        <f>IF('กรอกรายการ วัสดุ'!E124&gt;0,'กรอกรายการ วัสดุ'!E124,IF('กรอกรายการ วัสดุ'!E124=0,"-"))</f>
        <v>-</v>
      </c>
      <c r="I260" s="45" t="str">
        <f>IF('กรอกรายการ วัสดุ'!F124&gt;0,'กรอกรายการ วัสดุ'!F124,IF('กรอกรายการ วัสดุ'!F124=0,"-"))</f>
        <v>-</v>
      </c>
      <c r="J260" s="12" t="str">
        <f>IF('กรอกรายการ วัสดุ'!G124&gt;0,'กรอกรายการ วัสดุ'!G124,IF('กรอกรายการ วัสดุ'!G124=0,"-"))</f>
        <v>-</v>
      </c>
      <c r="K260" s="12" t="str">
        <f>IF('กรอกรายการ วัสดุ'!H124&gt;0,'กรอกรายการ วัสดุ'!H124,IF('กรอกรายการ วัสดุ'!H124=0,"-"))</f>
        <v>-</v>
      </c>
      <c r="L260" s="45" t="str">
        <f>IF('กรอกรายการ วัสดุ'!I124&gt;0,'กรอกรายการ วัสดุ'!I124,IF('กรอกรายการ วัสดุ'!I124=0,"-"))</f>
        <v>-</v>
      </c>
      <c r="M260" s="76"/>
    </row>
    <row r="261" spans="1:13" x14ac:dyDescent="0.55000000000000004">
      <c r="A261" s="9" t="str">
        <f>IF('กรอกรายการ วัสดุ'!A323&gt;0,'กรอกรายการ วัสดุ'!A335,IF('กรอกรายการ วัสดุ'!A335=0," "))</f>
        <v xml:space="preserve"> </v>
      </c>
      <c r="B261" s="637" t="str">
        <f>IF('กรอกรายการ วัสดุ'!B125&gt;0,'กรอกรายการ วัสดุ'!B125,IF('กรอกรายการ วัสดุ'!B125=0,"-"))</f>
        <v>-</v>
      </c>
      <c r="C261" s="637"/>
      <c r="D261" s="637"/>
      <c r="E261" s="637"/>
      <c r="F261" s="12" t="str">
        <f>IF('กรอกรายการ วัสดุ'!C125&gt;0,'กรอกรายการ วัสดุ'!C125,IF('กรอกรายการ วัสดุ'!C125=0,"-"))</f>
        <v>-</v>
      </c>
      <c r="G261" s="12" t="str">
        <f>IF('กรอกรายการ วัสดุ'!D125&gt;0,'กรอกรายการ วัสดุ'!D125,IF('กรอกรายการ วัสดุ'!D125=0,"-"))</f>
        <v>-</v>
      </c>
      <c r="H261" s="12" t="str">
        <f>IF('กรอกรายการ วัสดุ'!E125&gt;0,'กรอกรายการ วัสดุ'!E125,IF('กรอกรายการ วัสดุ'!E125=0,"-"))</f>
        <v>-</v>
      </c>
      <c r="I261" s="45" t="str">
        <f>IF('กรอกรายการ วัสดุ'!F125&gt;0,'กรอกรายการ วัสดุ'!F125,IF('กรอกรายการ วัสดุ'!F125=0,"-"))</f>
        <v>-</v>
      </c>
      <c r="J261" s="12" t="str">
        <f>IF('กรอกรายการ วัสดุ'!G125&gt;0,'กรอกรายการ วัสดุ'!G125,IF('กรอกรายการ วัสดุ'!G125=0,"-"))</f>
        <v>-</v>
      </c>
      <c r="K261" s="12" t="str">
        <f>IF('กรอกรายการ วัสดุ'!H125&gt;0,'กรอกรายการ วัสดุ'!H125,IF('กรอกรายการ วัสดุ'!H125=0,"-"))</f>
        <v>-</v>
      </c>
      <c r="L261" s="45" t="str">
        <f>IF('กรอกรายการ วัสดุ'!I125&gt;0,'กรอกรายการ วัสดุ'!I125,IF('กรอกรายการ วัสดุ'!I125=0,"-"))</f>
        <v>-</v>
      </c>
      <c r="M261" s="76"/>
    </row>
    <row r="262" spans="1:13" x14ac:dyDescent="0.55000000000000004">
      <c r="A262" s="9" t="str">
        <f>IF('กรอกรายการ วัสดุ'!A324&gt;0,'กรอกรายการ วัสดุ'!A336,IF('กรอกรายการ วัสดุ'!A336=0," "))</f>
        <v xml:space="preserve"> </v>
      </c>
      <c r="B262" s="637" t="str">
        <f>IF('กรอกรายการ วัสดุ'!B126&gt;0,'กรอกรายการ วัสดุ'!B126,IF('กรอกรายการ วัสดุ'!B126=0,"-"))</f>
        <v>-</v>
      </c>
      <c r="C262" s="637"/>
      <c r="D262" s="637"/>
      <c r="E262" s="637"/>
      <c r="F262" s="12" t="str">
        <f>IF('กรอกรายการ วัสดุ'!C126&gt;0,'กรอกรายการ วัสดุ'!C126,IF('กรอกรายการ วัสดุ'!C126=0,"-"))</f>
        <v>-</v>
      </c>
      <c r="G262" s="12" t="str">
        <f>IF('กรอกรายการ วัสดุ'!D126&gt;0,'กรอกรายการ วัสดุ'!D126,IF('กรอกรายการ วัสดุ'!D126=0,"-"))</f>
        <v>-</v>
      </c>
      <c r="H262" s="12" t="str">
        <f>IF('กรอกรายการ วัสดุ'!E126&gt;0,'กรอกรายการ วัสดุ'!E126,IF('กรอกรายการ วัสดุ'!E126=0,"-"))</f>
        <v>-</v>
      </c>
      <c r="I262" s="45" t="str">
        <f>IF('กรอกรายการ วัสดุ'!F126&gt;0,'กรอกรายการ วัสดุ'!F126,IF('กรอกรายการ วัสดุ'!F126=0,"-"))</f>
        <v>-</v>
      </c>
      <c r="J262" s="12" t="str">
        <f>IF('กรอกรายการ วัสดุ'!G126&gt;0,'กรอกรายการ วัสดุ'!G126,IF('กรอกรายการ วัสดุ'!G126=0,"-"))</f>
        <v>-</v>
      </c>
      <c r="K262" s="12" t="str">
        <f>IF('กรอกรายการ วัสดุ'!H126&gt;0,'กรอกรายการ วัสดุ'!H126,IF('กรอกรายการ วัสดุ'!H126=0,"-"))</f>
        <v>-</v>
      </c>
      <c r="L262" s="45" t="str">
        <f>IF('กรอกรายการ วัสดุ'!I126&gt;0,'กรอกรายการ วัสดุ'!I126,IF('กรอกรายการ วัสดุ'!I126=0,"-"))</f>
        <v>-</v>
      </c>
      <c r="M262" s="76"/>
    </row>
    <row r="263" spans="1:13" x14ac:dyDescent="0.55000000000000004">
      <c r="A263" s="9" t="str">
        <f>IF('กรอกรายการ วัสดุ'!A325&gt;0,'กรอกรายการ วัสดุ'!A337,IF('กรอกรายการ วัสดุ'!A337=0," "))</f>
        <v xml:space="preserve"> </v>
      </c>
      <c r="B263" s="637" t="str">
        <f>IF('กรอกรายการ วัสดุ'!B127&gt;0,'กรอกรายการ วัสดุ'!B127,IF('กรอกรายการ วัสดุ'!B127=0,"-"))</f>
        <v>-</v>
      </c>
      <c r="C263" s="637"/>
      <c r="D263" s="637"/>
      <c r="E263" s="637"/>
      <c r="F263" s="12" t="str">
        <f>IF('กรอกรายการ วัสดุ'!C127&gt;0,'กรอกรายการ วัสดุ'!C127,IF('กรอกรายการ วัสดุ'!C127=0,"-"))</f>
        <v>-</v>
      </c>
      <c r="G263" s="12" t="str">
        <f>IF('กรอกรายการ วัสดุ'!D127&gt;0,'กรอกรายการ วัสดุ'!D127,IF('กรอกรายการ วัสดุ'!D127=0,"-"))</f>
        <v>-</v>
      </c>
      <c r="H263" s="12" t="str">
        <f>IF('กรอกรายการ วัสดุ'!E127&gt;0,'กรอกรายการ วัสดุ'!E127,IF('กรอกรายการ วัสดุ'!E127=0,"-"))</f>
        <v>-</v>
      </c>
      <c r="I263" s="45" t="str">
        <f>IF('กรอกรายการ วัสดุ'!F127&gt;0,'กรอกรายการ วัสดุ'!F127,IF('กรอกรายการ วัสดุ'!F127=0,"-"))</f>
        <v>-</v>
      </c>
      <c r="J263" s="12" t="str">
        <f>IF('กรอกรายการ วัสดุ'!G127&gt;0,'กรอกรายการ วัสดุ'!G127,IF('กรอกรายการ วัสดุ'!G127=0,"-"))</f>
        <v>-</v>
      </c>
      <c r="K263" s="12" t="str">
        <f>IF('กรอกรายการ วัสดุ'!H127&gt;0,'กรอกรายการ วัสดุ'!H127,IF('กรอกรายการ วัสดุ'!H127=0,"-"))</f>
        <v>-</v>
      </c>
      <c r="L263" s="45" t="str">
        <f>IF('กรอกรายการ วัสดุ'!I127&gt;0,'กรอกรายการ วัสดุ'!I127,IF('กรอกรายการ วัสดุ'!I127=0,"-"))</f>
        <v>-</v>
      </c>
      <c r="M263" s="76"/>
    </row>
    <row r="264" spans="1:13" x14ac:dyDescent="0.55000000000000004">
      <c r="A264" s="9" t="str">
        <f>IF('กรอกรายการ วัสดุ'!A326&gt;0,'กรอกรายการ วัสดุ'!A338,IF('กรอกรายการ วัสดุ'!A338=0," "))</f>
        <v xml:space="preserve"> </v>
      </c>
      <c r="B264" s="637" t="str">
        <f>IF('กรอกรายการ วัสดุ'!B128&gt;0,'กรอกรายการ วัสดุ'!B128,IF('กรอกรายการ วัสดุ'!B128=0,"-"))</f>
        <v>-</v>
      </c>
      <c r="C264" s="637"/>
      <c r="D264" s="637"/>
      <c r="E264" s="637"/>
      <c r="F264" s="12" t="str">
        <f>IF('กรอกรายการ วัสดุ'!C128&gt;0,'กรอกรายการ วัสดุ'!C128,IF('กรอกรายการ วัสดุ'!C128=0,"-"))</f>
        <v>-</v>
      </c>
      <c r="G264" s="12" t="str">
        <f>IF('กรอกรายการ วัสดุ'!D128&gt;0,'กรอกรายการ วัสดุ'!D128,IF('กรอกรายการ วัสดุ'!D128=0,"-"))</f>
        <v>-</v>
      </c>
      <c r="H264" s="12" t="str">
        <f>IF('กรอกรายการ วัสดุ'!E128&gt;0,'กรอกรายการ วัสดุ'!E128,IF('กรอกรายการ วัสดุ'!E128=0,"-"))</f>
        <v>-</v>
      </c>
      <c r="I264" s="45" t="str">
        <f>IF('กรอกรายการ วัสดุ'!F128&gt;0,'กรอกรายการ วัสดุ'!F128,IF('กรอกรายการ วัสดุ'!F128=0,"-"))</f>
        <v>-</v>
      </c>
      <c r="J264" s="12" t="str">
        <f>IF('กรอกรายการ วัสดุ'!G128&gt;0,'กรอกรายการ วัสดุ'!G128,IF('กรอกรายการ วัสดุ'!G128=0,"-"))</f>
        <v>-</v>
      </c>
      <c r="K264" s="12" t="str">
        <f>IF('กรอกรายการ วัสดุ'!H128&gt;0,'กรอกรายการ วัสดุ'!H128,IF('กรอกรายการ วัสดุ'!H128=0,"-"))</f>
        <v>-</v>
      </c>
      <c r="L264" s="45" t="str">
        <f>IF('กรอกรายการ วัสดุ'!I128&gt;0,'กรอกรายการ วัสดุ'!I128,IF('กรอกรายการ วัสดุ'!I128=0,"-"))</f>
        <v>-</v>
      </c>
      <c r="M264" s="76"/>
    </row>
    <row r="265" spans="1:13" ht="24.75" thickBot="1" x14ac:dyDescent="0.6">
      <c r="A265" s="117" t="str">
        <f>IF('กรอกรายการ วัสดุ'!A327&gt;0,'กรอกรายการ วัสดุ'!A339,IF('กรอกรายการ วัสดุ'!A339=0," "))</f>
        <v xml:space="preserve"> </v>
      </c>
      <c r="B265" s="688" t="str">
        <f>IF('กรอกรายการ วัสดุ'!B129&gt;0,'กรอกรายการ วัสดุ'!B129,IF('กรอกรายการ วัสดุ'!B129=0,"-"))</f>
        <v>-</v>
      </c>
      <c r="C265" s="688"/>
      <c r="D265" s="688"/>
      <c r="E265" s="688"/>
      <c r="F265" s="12" t="str">
        <f>IF('กรอกรายการ วัสดุ'!C129&gt;0,'กรอกรายการ วัสดุ'!C129,IF('กรอกรายการ วัสดุ'!C129=0,"-"))</f>
        <v>-</v>
      </c>
      <c r="G265" s="12" t="str">
        <f>IF('กรอกรายการ วัสดุ'!D129&gt;0,'กรอกรายการ วัสดุ'!D129,IF('กรอกรายการ วัสดุ'!D129=0,"-"))</f>
        <v>-</v>
      </c>
      <c r="H265" s="12" t="str">
        <f>IF('กรอกรายการ วัสดุ'!E129&gt;0,'กรอกรายการ วัสดุ'!E129,IF('กรอกรายการ วัสดุ'!E129=0,"-"))</f>
        <v>-</v>
      </c>
      <c r="I265" s="45" t="str">
        <f>IF('กรอกรายการ วัสดุ'!F129&gt;0,'กรอกรายการ วัสดุ'!F129,IF('กรอกรายการ วัสดุ'!F129=0,"-"))</f>
        <v>-</v>
      </c>
      <c r="J265" s="12" t="str">
        <f>IF('กรอกรายการ วัสดุ'!G129&gt;0,'กรอกรายการ วัสดุ'!G129,IF('กรอกรายการ วัสดุ'!G129=0,"-"))</f>
        <v>-</v>
      </c>
      <c r="K265" s="12" t="str">
        <f>IF('กรอกรายการ วัสดุ'!H129&gt;0,'กรอกรายการ วัสดุ'!H129,IF('กรอกรายการ วัสดุ'!H129=0,"-"))</f>
        <v>-</v>
      </c>
      <c r="L265" s="45" t="str">
        <f>IF('กรอกรายการ วัสดุ'!I129&gt;0,'กรอกรายการ วัสดุ'!I129,IF('กรอกรายการ วัสดุ'!I129=0,"-"))</f>
        <v>-</v>
      </c>
      <c r="M265" s="75"/>
    </row>
    <row r="266" spans="1:13" ht="24.75" thickBot="1" x14ac:dyDescent="0.6">
      <c r="A266" s="657" t="s">
        <v>125</v>
      </c>
      <c r="B266" s="658"/>
      <c r="C266" s="658"/>
      <c r="D266" s="658"/>
      <c r="E266" s="658"/>
      <c r="F266" s="658"/>
      <c r="G266" s="658"/>
      <c r="H266" s="659"/>
      <c r="I266" s="153">
        <f>SUM(I256:I265)</f>
        <v>0</v>
      </c>
      <c r="J266" s="19"/>
      <c r="K266" s="46">
        <f t="shared" ref="K266:L266" si="16">SUM(K256:K265)</f>
        <v>0</v>
      </c>
      <c r="L266" s="46">
        <f t="shared" si="16"/>
        <v>0</v>
      </c>
      <c r="M266" s="14"/>
    </row>
    <row r="267" spans="1:13" ht="24.75" thickBot="1" x14ac:dyDescent="0.6">
      <c r="A267" s="657" t="s">
        <v>126</v>
      </c>
      <c r="B267" s="658"/>
      <c r="C267" s="658"/>
      <c r="D267" s="658"/>
      <c r="E267" s="658"/>
      <c r="F267" s="658"/>
      <c r="G267" s="658"/>
      <c r="H267" s="659"/>
      <c r="I267" s="153">
        <f>I266+I255</f>
        <v>236226</v>
      </c>
      <c r="J267" s="15"/>
      <c r="K267" s="46">
        <f t="shared" ref="K267:L267" si="17">K266+K255</f>
        <v>43986.5</v>
      </c>
      <c r="L267" s="46">
        <f t="shared" si="17"/>
        <v>280212.5</v>
      </c>
      <c r="M267" s="14"/>
    </row>
    <row r="268" spans="1:13" x14ac:dyDescent="0.55000000000000004">
      <c r="A268" s="13"/>
      <c r="B268" s="13"/>
      <c r="C268" s="13"/>
      <c r="D268" s="13"/>
      <c r="E268" s="13"/>
      <c r="F268" s="13"/>
      <c r="G268" s="13"/>
      <c r="H268" s="13"/>
      <c r="I268" s="6"/>
      <c r="J268" s="6"/>
      <c r="K268" s="6"/>
      <c r="L268" s="6"/>
      <c r="M268" s="6"/>
    </row>
    <row r="269" spans="1:13" x14ac:dyDescent="0.55000000000000004">
      <c r="A269" s="279"/>
      <c r="B269" s="2"/>
      <c r="C269" s="118"/>
      <c r="D269" s="118" t="s">
        <v>28</v>
      </c>
      <c r="E269" s="118" t="s">
        <v>29</v>
      </c>
      <c r="F269" s="2" t="s">
        <v>30</v>
      </c>
      <c r="G269" s="2"/>
      <c r="H269" s="119" t="s">
        <v>28</v>
      </c>
      <c r="I269" s="118" t="s">
        <v>33</v>
      </c>
      <c r="J269" s="2"/>
      <c r="K269" s="2"/>
      <c r="L269" s="2"/>
      <c r="M269" s="2"/>
    </row>
    <row r="270" spans="1:13" x14ac:dyDescent="0.55000000000000004">
      <c r="A270" s="279"/>
      <c r="B270" s="118"/>
      <c r="C270" s="118"/>
      <c r="D270" s="119"/>
      <c r="E270" s="279" t="str">
        <f>E248</f>
        <v>(นายอำพร จานเก่า)</v>
      </c>
      <c r="F270" s="2"/>
      <c r="G270" s="2"/>
      <c r="H270" s="119"/>
      <c r="I270" s="655" t="str">
        <f>I248</f>
        <v>(นางสาวจริยา ขัดแก้ว)</v>
      </c>
      <c r="J270" s="655"/>
      <c r="K270" s="2"/>
      <c r="L270" s="2"/>
      <c r="M270" s="2"/>
    </row>
    <row r="271" spans="1:13" x14ac:dyDescent="0.55000000000000004">
      <c r="A271" s="279"/>
      <c r="B271" s="2"/>
      <c r="C271" s="118"/>
      <c r="D271" s="655" t="str">
        <f>D249</f>
        <v>ช่าง ระดับ 4</v>
      </c>
      <c r="E271" s="655"/>
      <c r="F271" s="118"/>
      <c r="G271" s="2"/>
      <c r="H271" s="655" t="str">
        <f>H249</f>
        <v>ผู้อำนวยการกลุ่มอำนวยการ</v>
      </c>
      <c r="I271" s="655"/>
      <c r="J271" s="655"/>
      <c r="K271" s="655"/>
      <c r="L271" s="2"/>
      <c r="M271" s="2"/>
    </row>
    <row r="272" spans="1:13" ht="27.75" x14ac:dyDescent="0.65">
      <c r="A272" s="2"/>
      <c r="B272" s="2"/>
      <c r="C272" s="636" t="s">
        <v>23</v>
      </c>
      <c r="D272" s="636"/>
      <c r="E272" s="636"/>
      <c r="F272" s="636"/>
      <c r="G272" s="636"/>
      <c r="H272" s="636"/>
      <c r="I272" s="636"/>
      <c r="J272" s="636"/>
      <c r="K272" s="636"/>
      <c r="L272" s="135" t="s">
        <v>25</v>
      </c>
      <c r="M272" s="136"/>
    </row>
    <row r="273" spans="1:13" x14ac:dyDescent="0.55000000000000004">
      <c r="A273" s="639" t="str">
        <f>A251</f>
        <v>ซ่อมแซมสำนักงาน สพป.ลำปาง เขต 3</v>
      </c>
      <c r="B273" s="639"/>
      <c r="C273" s="639"/>
      <c r="D273" s="640" t="str">
        <f>D229</f>
        <v>อาคารอาคารสำนักงาน สพป.ลำปาง เขต 3</v>
      </c>
      <c r="E273" s="640"/>
      <c r="F273" s="640"/>
      <c r="G273" s="640"/>
      <c r="H273" s="640"/>
      <c r="I273" s="1" t="s">
        <v>26</v>
      </c>
      <c r="J273" s="277" t="str">
        <f>J251</f>
        <v>ลำปาง เขต  3</v>
      </c>
      <c r="M273" s="1" t="s">
        <v>127</v>
      </c>
    </row>
    <row r="274" spans="1:13" ht="24.75" thickBot="1" x14ac:dyDescent="0.6">
      <c r="A274" s="277" t="s">
        <v>0</v>
      </c>
      <c r="D274" s="640" t="str">
        <f>D230</f>
        <v>สพป.ลำปาง เขต 3</v>
      </c>
      <c r="E274" s="640"/>
      <c r="F274" s="640"/>
      <c r="G274" s="640"/>
      <c r="H274" s="640"/>
      <c r="K274" s="641"/>
      <c r="L274" s="641"/>
    </row>
    <row r="275" spans="1:13" x14ac:dyDescent="0.55000000000000004">
      <c r="A275" s="642" t="s">
        <v>2</v>
      </c>
      <c r="B275" s="644" t="s">
        <v>3</v>
      </c>
      <c r="C275" s="645"/>
      <c r="D275" s="645"/>
      <c r="E275" s="646"/>
      <c r="F275" s="650" t="s">
        <v>4</v>
      </c>
      <c r="G275" s="650" t="s">
        <v>5</v>
      </c>
      <c r="H275" s="650" t="s">
        <v>6</v>
      </c>
      <c r="I275" s="650"/>
      <c r="J275" s="650" t="s">
        <v>7</v>
      </c>
      <c r="K275" s="650"/>
      <c r="L275" s="650" t="s">
        <v>24</v>
      </c>
      <c r="M275" s="661" t="s">
        <v>9</v>
      </c>
    </row>
    <row r="276" spans="1:13" x14ac:dyDescent="0.55000000000000004">
      <c r="A276" s="643"/>
      <c r="B276" s="647"/>
      <c r="C276" s="648"/>
      <c r="D276" s="648"/>
      <c r="E276" s="649"/>
      <c r="F276" s="651"/>
      <c r="G276" s="651"/>
      <c r="H276" s="278" t="s">
        <v>10</v>
      </c>
      <c r="I276" s="278" t="s">
        <v>11</v>
      </c>
      <c r="J276" s="278" t="s">
        <v>10</v>
      </c>
      <c r="K276" s="278" t="s">
        <v>11</v>
      </c>
      <c r="L276" s="651"/>
      <c r="M276" s="662"/>
    </row>
    <row r="277" spans="1:13" x14ac:dyDescent="0.55000000000000004">
      <c r="A277" s="685" t="s">
        <v>128</v>
      </c>
      <c r="B277" s="686"/>
      <c r="C277" s="686"/>
      <c r="D277" s="686"/>
      <c r="E277" s="686"/>
      <c r="F277" s="686"/>
      <c r="G277" s="686"/>
      <c r="H277" s="687"/>
      <c r="I277" s="152">
        <f>I267</f>
        <v>236226</v>
      </c>
      <c r="J277" s="49"/>
      <c r="K277" s="48">
        <f>K267</f>
        <v>43986.5</v>
      </c>
      <c r="L277" s="48">
        <f>L267</f>
        <v>280212.5</v>
      </c>
      <c r="M277" s="8"/>
    </row>
    <row r="278" spans="1:13" x14ac:dyDescent="0.55000000000000004">
      <c r="A278" s="7" t="str">
        <f>IF('กรอกรายการ วัสดุ'!A340&gt;0,'กรอกรายการ วัสดุ'!A352,IF('กรอกรายการ วัสดุ'!A352=0," "))</f>
        <v xml:space="preserve"> </v>
      </c>
      <c r="B278" s="638" t="str">
        <f>IF('กรอกรายการ วัสดุ'!B130&gt;0,'กรอกรายการ วัสดุ'!B130,IF('กรอกรายการ วัสดุ'!B130=0,"-"))</f>
        <v>-</v>
      </c>
      <c r="C278" s="638"/>
      <c r="D278" s="638"/>
      <c r="E278" s="638"/>
      <c r="F278" s="12" t="str">
        <f>IF('กรอกรายการ วัสดุ'!C130&gt;0,'กรอกรายการ วัสดุ'!C130,IF('กรอกรายการ วัสดุ'!C130=0,"-"))</f>
        <v>-</v>
      </c>
      <c r="G278" s="12" t="str">
        <f>IF('กรอกรายการ วัสดุ'!D130&gt;0,'กรอกรายการ วัสดุ'!D130,IF('กรอกรายการ วัสดุ'!D130=0,"-"))</f>
        <v>-</v>
      </c>
      <c r="H278" s="12" t="str">
        <f>IF('กรอกรายการ วัสดุ'!E130&gt;0,'กรอกรายการ วัสดุ'!E130,IF('กรอกรายการ วัสดุ'!E130=0,"-"))</f>
        <v>-</v>
      </c>
      <c r="I278" s="45" t="str">
        <f>IF('กรอกรายการ วัสดุ'!F130&gt;0,'กรอกรายการ วัสดุ'!F130,IF('กรอกรายการ วัสดุ'!F130=0,"-"))</f>
        <v>-</v>
      </c>
      <c r="J278" s="12" t="str">
        <f>IF('กรอกรายการ วัสดุ'!G130&gt;0,'กรอกรายการ วัสดุ'!G130,IF('กรอกรายการ วัสดุ'!G130=0,"-"))</f>
        <v>-</v>
      </c>
      <c r="K278" s="12" t="str">
        <f>IF('กรอกรายการ วัสดุ'!H130&gt;0,'กรอกรายการ วัสดุ'!H130,IF('กรอกรายการ วัสดุ'!H130=0,"-"))</f>
        <v>-</v>
      </c>
      <c r="L278" s="45" t="str">
        <f>IF('กรอกรายการ วัสดุ'!I130&gt;0,'กรอกรายการ วัสดุ'!I130,IF('กรอกรายการ วัสดุ'!I130=0,"-"))</f>
        <v>-</v>
      </c>
      <c r="M278" s="12" t="str">
        <f>IF('กรอกรายการ วัสดุ'!J130&gt;0,'กรอกรายการ วัสดุ'!J130,IF('กรอกรายการ วัสดุ'!J130=0,"-"))</f>
        <v>-</v>
      </c>
    </row>
    <row r="279" spans="1:13" x14ac:dyDescent="0.55000000000000004">
      <c r="A279" s="9" t="str">
        <f>IF('กรอกรายการ วัสดุ'!A341&gt;0,'กรอกรายการ วัสดุ'!A353,IF('กรอกรายการ วัสดุ'!A353=0," "))</f>
        <v xml:space="preserve"> </v>
      </c>
      <c r="B279" s="637" t="str">
        <f>IF('กรอกรายการ วัสดุ'!B131&gt;0,'กรอกรายการ วัสดุ'!B131,IF('กรอกรายการ วัสดุ'!B131=0,"-"))</f>
        <v>-</v>
      </c>
      <c r="C279" s="637"/>
      <c r="D279" s="637"/>
      <c r="E279" s="637"/>
      <c r="F279" s="12" t="str">
        <f>IF('กรอกรายการ วัสดุ'!C131&gt;0,'กรอกรายการ วัสดุ'!C131,IF('กรอกรายการ วัสดุ'!C131=0,"-"))</f>
        <v>-</v>
      </c>
      <c r="G279" s="12" t="str">
        <f>IF('กรอกรายการ วัสดุ'!D131&gt;0,'กรอกรายการ วัสดุ'!D131,IF('กรอกรายการ วัสดุ'!D131=0,"-"))</f>
        <v>-</v>
      </c>
      <c r="H279" s="12" t="str">
        <f>IF('กรอกรายการ วัสดุ'!E131&gt;0,'กรอกรายการ วัสดุ'!E131,IF('กรอกรายการ วัสดุ'!E131=0,"-"))</f>
        <v>-</v>
      </c>
      <c r="I279" s="45" t="str">
        <f>IF('กรอกรายการ วัสดุ'!F131&gt;0,'กรอกรายการ วัสดุ'!F131,IF('กรอกรายการ วัสดุ'!F131=0,"-"))</f>
        <v>-</v>
      </c>
      <c r="J279" s="12" t="str">
        <f>IF('กรอกรายการ วัสดุ'!G131&gt;0,'กรอกรายการ วัสดุ'!G131,IF('กรอกรายการ วัสดุ'!G131=0,"-"))</f>
        <v>-</v>
      </c>
      <c r="K279" s="12" t="str">
        <f>IF('กรอกรายการ วัสดุ'!H131&gt;0,'กรอกรายการ วัสดุ'!H131,IF('กรอกรายการ วัสดุ'!H131=0,"-"))</f>
        <v>-</v>
      </c>
      <c r="L279" s="45" t="str">
        <f>IF('กรอกรายการ วัสดุ'!I131&gt;0,'กรอกรายการ วัสดุ'!I131,IF('กรอกรายการ วัสดุ'!I131=0,"-"))</f>
        <v>-</v>
      </c>
      <c r="M279" s="12" t="str">
        <f>IF('กรอกรายการ วัสดุ'!J131&gt;0,'กรอกรายการ วัสดุ'!J131,IF('กรอกรายการ วัสดุ'!J131=0,"-"))</f>
        <v>-</v>
      </c>
    </row>
    <row r="280" spans="1:13" x14ac:dyDescent="0.55000000000000004">
      <c r="A280" s="9" t="str">
        <f>IF('กรอกรายการ วัสดุ'!A342&gt;0,'กรอกรายการ วัสดุ'!A354,IF('กรอกรายการ วัสดุ'!A354=0," "))</f>
        <v xml:space="preserve"> </v>
      </c>
      <c r="B280" s="637" t="str">
        <f>IF('กรอกรายการ วัสดุ'!B132&gt;0,'กรอกรายการ วัสดุ'!B132,IF('กรอกรายการ วัสดุ'!B132=0,"-"))</f>
        <v>-</v>
      </c>
      <c r="C280" s="637"/>
      <c r="D280" s="637"/>
      <c r="E280" s="637"/>
      <c r="F280" s="12" t="str">
        <f>IF('กรอกรายการ วัสดุ'!C132&gt;0,'กรอกรายการ วัสดุ'!C132,IF('กรอกรายการ วัสดุ'!C132=0,"-"))</f>
        <v>-</v>
      </c>
      <c r="G280" s="12" t="str">
        <f>IF('กรอกรายการ วัสดุ'!D132&gt;0,'กรอกรายการ วัสดุ'!D132,IF('กรอกรายการ วัสดุ'!D132=0,"-"))</f>
        <v>-</v>
      </c>
      <c r="H280" s="12" t="str">
        <f>IF('กรอกรายการ วัสดุ'!E132&gt;0,'กรอกรายการ วัสดุ'!E132,IF('กรอกรายการ วัสดุ'!E132=0,"-"))</f>
        <v>-</v>
      </c>
      <c r="I280" s="45" t="str">
        <f>IF('กรอกรายการ วัสดุ'!F132&gt;0,'กรอกรายการ วัสดุ'!F132,IF('กรอกรายการ วัสดุ'!F132=0,"-"))</f>
        <v>-</v>
      </c>
      <c r="J280" s="12" t="str">
        <f>IF('กรอกรายการ วัสดุ'!G132&gt;0,'กรอกรายการ วัสดุ'!G132,IF('กรอกรายการ วัสดุ'!G132=0,"-"))</f>
        <v>-</v>
      </c>
      <c r="K280" s="12" t="str">
        <f>IF('กรอกรายการ วัสดุ'!H132&gt;0,'กรอกรายการ วัสดุ'!H132,IF('กรอกรายการ วัสดุ'!H132=0,"-"))</f>
        <v>-</v>
      </c>
      <c r="L280" s="45" t="str">
        <f>IF('กรอกรายการ วัสดุ'!I132&gt;0,'กรอกรายการ วัสดุ'!I132,IF('กรอกรายการ วัสดุ'!I132=0,"-"))</f>
        <v>-</v>
      </c>
      <c r="M280" s="12" t="str">
        <f>IF('กรอกรายการ วัสดุ'!J132&gt;0,'กรอกรายการ วัสดุ'!J132,IF('กรอกรายการ วัสดุ'!J132=0,"-"))</f>
        <v>-</v>
      </c>
    </row>
    <row r="281" spans="1:13" x14ac:dyDescent="0.55000000000000004">
      <c r="A281" s="9" t="str">
        <f>IF('กรอกรายการ วัสดุ'!A343&gt;0,'กรอกรายการ วัสดุ'!A355,IF('กรอกรายการ วัสดุ'!A355=0," "))</f>
        <v xml:space="preserve"> </v>
      </c>
      <c r="B281" s="637" t="str">
        <f>IF('กรอกรายการ วัสดุ'!B133&gt;0,'กรอกรายการ วัสดุ'!B133,IF('กรอกรายการ วัสดุ'!B133=0,"-"))</f>
        <v>-</v>
      </c>
      <c r="C281" s="637"/>
      <c r="D281" s="637"/>
      <c r="E281" s="637"/>
      <c r="F281" s="12" t="str">
        <f>IF('กรอกรายการ วัสดุ'!C133&gt;0,'กรอกรายการ วัสดุ'!C133,IF('กรอกรายการ วัสดุ'!C133=0,"-"))</f>
        <v>-</v>
      </c>
      <c r="G281" s="12" t="str">
        <f>IF('กรอกรายการ วัสดุ'!D133&gt;0,'กรอกรายการ วัสดุ'!D133,IF('กรอกรายการ วัสดุ'!D133=0,"-"))</f>
        <v>-</v>
      </c>
      <c r="H281" s="12" t="str">
        <f>IF('กรอกรายการ วัสดุ'!E133&gt;0,'กรอกรายการ วัสดุ'!E133,IF('กรอกรายการ วัสดุ'!E133=0,"-"))</f>
        <v>-</v>
      </c>
      <c r="I281" s="45" t="str">
        <f>IF('กรอกรายการ วัสดุ'!F133&gt;0,'กรอกรายการ วัสดุ'!F133,IF('กรอกรายการ วัสดุ'!F133=0,"-"))</f>
        <v>-</v>
      </c>
      <c r="J281" s="12" t="str">
        <f>IF('กรอกรายการ วัสดุ'!G133&gt;0,'กรอกรายการ วัสดุ'!G133,IF('กรอกรายการ วัสดุ'!G133=0,"-"))</f>
        <v>-</v>
      </c>
      <c r="K281" s="12" t="str">
        <f>IF('กรอกรายการ วัสดุ'!H133&gt;0,'กรอกรายการ วัสดุ'!H133,IF('กรอกรายการ วัสดุ'!H133=0,"-"))</f>
        <v>-</v>
      </c>
      <c r="L281" s="45" t="str">
        <f>IF('กรอกรายการ วัสดุ'!I133&gt;0,'กรอกรายการ วัสดุ'!I133,IF('กรอกรายการ วัสดุ'!I133=0,"-"))</f>
        <v>-</v>
      </c>
      <c r="M281" s="12" t="str">
        <f>IF('กรอกรายการ วัสดุ'!J133&gt;0,'กรอกรายการ วัสดุ'!J133,IF('กรอกรายการ วัสดุ'!J133=0,"-"))</f>
        <v>-</v>
      </c>
    </row>
    <row r="282" spans="1:13" x14ac:dyDescent="0.55000000000000004">
      <c r="A282" s="9" t="str">
        <f>IF('กรอกรายการ วัสดุ'!A344&gt;0,'กรอกรายการ วัสดุ'!A356,IF('กรอกรายการ วัสดุ'!A356=0," "))</f>
        <v xml:space="preserve"> </v>
      </c>
      <c r="B282" s="637" t="str">
        <f>IF('กรอกรายการ วัสดุ'!B134&gt;0,'กรอกรายการ วัสดุ'!B134,IF('กรอกรายการ วัสดุ'!B134=0,"-"))</f>
        <v>-</v>
      </c>
      <c r="C282" s="637"/>
      <c r="D282" s="637"/>
      <c r="E282" s="637"/>
      <c r="F282" s="12" t="str">
        <f>IF('กรอกรายการ วัสดุ'!C134&gt;0,'กรอกรายการ วัสดุ'!C134,IF('กรอกรายการ วัสดุ'!C134=0,"-"))</f>
        <v>-</v>
      </c>
      <c r="G282" s="12" t="str">
        <f>IF('กรอกรายการ วัสดุ'!D134&gt;0,'กรอกรายการ วัสดุ'!D134,IF('กรอกรายการ วัสดุ'!D134=0,"-"))</f>
        <v>-</v>
      </c>
      <c r="H282" s="12" t="str">
        <f>IF('กรอกรายการ วัสดุ'!E134&gt;0,'กรอกรายการ วัสดุ'!E134,IF('กรอกรายการ วัสดุ'!E134=0,"-"))</f>
        <v>-</v>
      </c>
      <c r="I282" s="45" t="str">
        <f>IF('กรอกรายการ วัสดุ'!F134&gt;0,'กรอกรายการ วัสดุ'!F134,IF('กรอกรายการ วัสดุ'!F134=0,"-"))</f>
        <v>-</v>
      </c>
      <c r="J282" s="12" t="str">
        <f>IF('กรอกรายการ วัสดุ'!G134&gt;0,'กรอกรายการ วัสดุ'!G134,IF('กรอกรายการ วัสดุ'!G134=0,"-"))</f>
        <v>-</v>
      </c>
      <c r="K282" s="12" t="str">
        <f>IF('กรอกรายการ วัสดุ'!H134&gt;0,'กรอกรายการ วัสดุ'!H134,IF('กรอกรายการ วัสดุ'!H134=0,"-"))</f>
        <v>-</v>
      </c>
      <c r="L282" s="45" t="str">
        <f>IF('กรอกรายการ วัสดุ'!I134&gt;0,'กรอกรายการ วัสดุ'!I134,IF('กรอกรายการ วัสดุ'!I134=0,"-"))</f>
        <v>-</v>
      </c>
      <c r="M282" s="12" t="str">
        <f>IF('กรอกรายการ วัสดุ'!J134&gt;0,'กรอกรายการ วัสดุ'!J134,IF('กรอกรายการ วัสดุ'!J134=0,"-"))</f>
        <v>-</v>
      </c>
    </row>
    <row r="283" spans="1:13" x14ac:dyDescent="0.55000000000000004">
      <c r="A283" s="9" t="str">
        <f>IF('กรอกรายการ วัสดุ'!A345&gt;0,'กรอกรายการ วัสดุ'!A357,IF('กรอกรายการ วัสดุ'!A357=0," "))</f>
        <v xml:space="preserve"> </v>
      </c>
      <c r="B283" s="637" t="str">
        <f>IF('กรอกรายการ วัสดุ'!B135&gt;0,'กรอกรายการ วัสดุ'!B135,IF('กรอกรายการ วัสดุ'!B135=0,"-"))</f>
        <v>-</v>
      </c>
      <c r="C283" s="637"/>
      <c r="D283" s="637"/>
      <c r="E283" s="637"/>
      <c r="F283" s="12" t="str">
        <f>IF('กรอกรายการ วัสดุ'!C135&gt;0,'กรอกรายการ วัสดุ'!C135,IF('กรอกรายการ วัสดุ'!C135=0,"-"))</f>
        <v>-</v>
      </c>
      <c r="G283" s="12" t="str">
        <f>IF('กรอกรายการ วัสดุ'!D135&gt;0,'กรอกรายการ วัสดุ'!D135,IF('กรอกรายการ วัสดุ'!D135=0,"-"))</f>
        <v>-</v>
      </c>
      <c r="H283" s="12" t="str">
        <f>IF('กรอกรายการ วัสดุ'!E135&gt;0,'กรอกรายการ วัสดุ'!E135,IF('กรอกรายการ วัสดุ'!E135=0,"-"))</f>
        <v>-</v>
      </c>
      <c r="I283" s="45" t="str">
        <f>IF('กรอกรายการ วัสดุ'!F135&gt;0,'กรอกรายการ วัสดุ'!F135,IF('กรอกรายการ วัสดุ'!F135=0,"-"))</f>
        <v>-</v>
      </c>
      <c r="J283" s="12" t="str">
        <f>IF('กรอกรายการ วัสดุ'!G135&gt;0,'กรอกรายการ วัสดุ'!G135,IF('กรอกรายการ วัสดุ'!G135=0,"-"))</f>
        <v>-</v>
      </c>
      <c r="K283" s="12" t="str">
        <f>IF('กรอกรายการ วัสดุ'!H135&gt;0,'กรอกรายการ วัสดุ'!H135,IF('กรอกรายการ วัสดุ'!H135=0,"-"))</f>
        <v>-</v>
      </c>
      <c r="L283" s="45" t="str">
        <f>IF('กรอกรายการ วัสดุ'!I135&gt;0,'กรอกรายการ วัสดุ'!I135,IF('กรอกรายการ วัสดุ'!I135=0,"-"))</f>
        <v>-</v>
      </c>
      <c r="M283" s="12" t="str">
        <f>IF('กรอกรายการ วัสดุ'!J135&gt;0,'กรอกรายการ วัสดุ'!J135,IF('กรอกรายการ วัสดุ'!J135=0,"-"))</f>
        <v>-</v>
      </c>
    </row>
    <row r="284" spans="1:13" x14ac:dyDescent="0.55000000000000004">
      <c r="A284" s="9" t="str">
        <f>IF('กรอกรายการ วัสดุ'!A346&gt;0,'กรอกรายการ วัสดุ'!A358,IF('กรอกรายการ วัสดุ'!A358=0," "))</f>
        <v xml:space="preserve"> </v>
      </c>
      <c r="B284" s="637" t="str">
        <f>IF('กรอกรายการ วัสดุ'!B136&gt;0,'กรอกรายการ วัสดุ'!B136,IF('กรอกรายการ วัสดุ'!B136=0,"-"))</f>
        <v>-</v>
      </c>
      <c r="C284" s="637"/>
      <c r="D284" s="637"/>
      <c r="E284" s="637"/>
      <c r="F284" s="12" t="str">
        <f>IF('กรอกรายการ วัสดุ'!C136&gt;0,'กรอกรายการ วัสดุ'!C136,IF('กรอกรายการ วัสดุ'!C136=0,"-"))</f>
        <v>-</v>
      </c>
      <c r="G284" s="12" t="str">
        <f>IF('กรอกรายการ วัสดุ'!D136&gt;0,'กรอกรายการ วัสดุ'!D136,IF('กรอกรายการ วัสดุ'!D136=0,"-"))</f>
        <v>-</v>
      </c>
      <c r="H284" s="12" t="str">
        <f>IF('กรอกรายการ วัสดุ'!E136&gt;0,'กรอกรายการ วัสดุ'!E136,IF('กรอกรายการ วัสดุ'!E136=0,"-"))</f>
        <v>-</v>
      </c>
      <c r="I284" s="45" t="str">
        <f>IF('กรอกรายการ วัสดุ'!F136&gt;0,'กรอกรายการ วัสดุ'!F136,IF('กรอกรายการ วัสดุ'!F136=0,"-"))</f>
        <v>-</v>
      </c>
      <c r="J284" s="12" t="str">
        <f>IF('กรอกรายการ วัสดุ'!G136&gt;0,'กรอกรายการ วัสดุ'!G136,IF('กรอกรายการ วัสดุ'!G136=0,"-"))</f>
        <v>-</v>
      </c>
      <c r="K284" s="12" t="str">
        <f>IF('กรอกรายการ วัสดุ'!H136&gt;0,'กรอกรายการ วัสดุ'!H136,IF('กรอกรายการ วัสดุ'!H136=0,"-"))</f>
        <v>-</v>
      </c>
      <c r="L284" s="45" t="str">
        <f>IF('กรอกรายการ วัสดุ'!I136&gt;0,'กรอกรายการ วัสดุ'!I136,IF('กรอกรายการ วัสดุ'!I136=0,"-"))</f>
        <v>-</v>
      </c>
      <c r="M284" s="12" t="str">
        <f>IF('กรอกรายการ วัสดุ'!J136&gt;0,'กรอกรายการ วัสดุ'!J136,IF('กรอกรายการ วัสดุ'!J136=0,"-"))</f>
        <v>-</v>
      </c>
    </row>
    <row r="285" spans="1:13" x14ac:dyDescent="0.55000000000000004">
      <c r="A285" s="9" t="str">
        <f>IF('กรอกรายการ วัสดุ'!A347&gt;0,'กรอกรายการ วัสดุ'!A359,IF('กรอกรายการ วัสดุ'!A359=0," "))</f>
        <v xml:space="preserve"> </v>
      </c>
      <c r="B285" s="637" t="str">
        <f>IF('กรอกรายการ วัสดุ'!B137&gt;0,'กรอกรายการ วัสดุ'!B137,IF('กรอกรายการ วัสดุ'!B137=0,"-"))</f>
        <v>-</v>
      </c>
      <c r="C285" s="637"/>
      <c r="D285" s="637"/>
      <c r="E285" s="637"/>
      <c r="F285" s="12" t="str">
        <f>IF('กรอกรายการ วัสดุ'!C137&gt;0,'กรอกรายการ วัสดุ'!C137,IF('กรอกรายการ วัสดุ'!C137=0,"-"))</f>
        <v>-</v>
      </c>
      <c r="G285" s="12" t="str">
        <f>IF('กรอกรายการ วัสดุ'!D137&gt;0,'กรอกรายการ วัสดุ'!D137,IF('กรอกรายการ วัสดุ'!D137=0,"-"))</f>
        <v>-</v>
      </c>
      <c r="H285" s="12" t="str">
        <f>IF('กรอกรายการ วัสดุ'!E137&gt;0,'กรอกรายการ วัสดุ'!E137,IF('กรอกรายการ วัสดุ'!E137=0,"-"))</f>
        <v>-</v>
      </c>
      <c r="I285" s="45" t="str">
        <f>IF('กรอกรายการ วัสดุ'!F137&gt;0,'กรอกรายการ วัสดุ'!F137,IF('กรอกรายการ วัสดุ'!F137=0,"-"))</f>
        <v>-</v>
      </c>
      <c r="J285" s="12" t="str">
        <f>IF('กรอกรายการ วัสดุ'!G137&gt;0,'กรอกรายการ วัสดุ'!G137,IF('กรอกรายการ วัสดุ'!G137=0,"-"))</f>
        <v>-</v>
      </c>
      <c r="K285" s="12" t="str">
        <f>IF('กรอกรายการ วัสดุ'!H137&gt;0,'กรอกรายการ วัสดุ'!H137,IF('กรอกรายการ วัสดุ'!H137=0,"-"))</f>
        <v>-</v>
      </c>
      <c r="L285" s="45" t="str">
        <f>IF('กรอกรายการ วัสดุ'!I137&gt;0,'กรอกรายการ วัสดุ'!I137,IF('กรอกรายการ วัสดุ'!I137=0,"-"))</f>
        <v>-</v>
      </c>
      <c r="M285" s="12" t="str">
        <f>IF('กรอกรายการ วัสดุ'!J137&gt;0,'กรอกรายการ วัสดุ'!J137,IF('กรอกรายการ วัสดุ'!J137=0,"-"))</f>
        <v>-</v>
      </c>
    </row>
    <row r="286" spans="1:13" x14ac:dyDescent="0.55000000000000004">
      <c r="A286" s="9" t="str">
        <f>IF('กรอกรายการ วัสดุ'!A348&gt;0,'กรอกรายการ วัสดุ'!A360,IF('กรอกรายการ วัสดุ'!A360=0," "))</f>
        <v xml:space="preserve"> </v>
      </c>
      <c r="B286" s="637" t="str">
        <f>IF('กรอกรายการ วัสดุ'!B138&gt;0,'กรอกรายการ วัสดุ'!B138,IF('กรอกรายการ วัสดุ'!B138=0,"-"))</f>
        <v>-</v>
      </c>
      <c r="C286" s="637"/>
      <c r="D286" s="637"/>
      <c r="E286" s="637"/>
      <c r="F286" s="12" t="str">
        <f>IF('กรอกรายการ วัสดุ'!C138&gt;0,'กรอกรายการ วัสดุ'!C138,IF('กรอกรายการ วัสดุ'!C138=0,"-"))</f>
        <v>-</v>
      </c>
      <c r="G286" s="12" t="str">
        <f>IF('กรอกรายการ วัสดุ'!D138&gt;0,'กรอกรายการ วัสดุ'!D138,IF('กรอกรายการ วัสดุ'!D138=0,"-"))</f>
        <v>-</v>
      </c>
      <c r="H286" s="12" t="str">
        <f>IF('กรอกรายการ วัสดุ'!E138&gt;0,'กรอกรายการ วัสดุ'!E138,IF('กรอกรายการ วัสดุ'!E138=0,"-"))</f>
        <v>-</v>
      </c>
      <c r="I286" s="45" t="str">
        <f>IF('กรอกรายการ วัสดุ'!F138&gt;0,'กรอกรายการ วัสดุ'!F138,IF('กรอกรายการ วัสดุ'!F138=0,"-"))</f>
        <v>-</v>
      </c>
      <c r="J286" s="12" t="str">
        <f>IF('กรอกรายการ วัสดุ'!G138&gt;0,'กรอกรายการ วัสดุ'!G138,IF('กรอกรายการ วัสดุ'!G138=0,"-"))</f>
        <v>-</v>
      </c>
      <c r="K286" s="12" t="str">
        <f>IF('กรอกรายการ วัสดุ'!H138&gt;0,'กรอกรายการ วัสดุ'!H138,IF('กรอกรายการ วัสดุ'!H138=0,"-"))</f>
        <v>-</v>
      </c>
      <c r="L286" s="45" t="str">
        <f>IF('กรอกรายการ วัสดุ'!I138&gt;0,'กรอกรายการ วัสดุ'!I138,IF('กรอกรายการ วัสดุ'!I138=0,"-"))</f>
        <v>-</v>
      </c>
      <c r="M286" s="12" t="str">
        <f>IF('กรอกรายการ วัสดุ'!J138&gt;0,'กรอกรายการ วัสดุ'!J138,IF('กรอกรายการ วัสดุ'!J138=0,"-"))</f>
        <v>-</v>
      </c>
    </row>
    <row r="287" spans="1:13" ht="24.75" thickBot="1" x14ac:dyDescent="0.6">
      <c r="A287" s="117" t="str">
        <f>IF('กรอกรายการ วัสดุ'!A349&gt;0,'กรอกรายการ วัสดุ'!A361,IF('กรอกรายการ วัสดุ'!A361=0," "))</f>
        <v xml:space="preserve"> </v>
      </c>
      <c r="B287" s="688" t="str">
        <f>IF('กรอกรายการ วัสดุ'!B139&gt;0,'กรอกรายการ วัสดุ'!B139,IF('กรอกรายการ วัสดุ'!B139=0,"-"))</f>
        <v>-</v>
      </c>
      <c r="C287" s="688"/>
      <c r="D287" s="688"/>
      <c r="E287" s="688"/>
      <c r="F287" s="12" t="str">
        <f>IF('กรอกรายการ วัสดุ'!C139&gt;0,'กรอกรายการ วัสดุ'!C139,IF('กรอกรายการ วัสดุ'!C139=0,"-"))</f>
        <v>-</v>
      </c>
      <c r="G287" s="12" t="str">
        <f>IF('กรอกรายการ วัสดุ'!D139&gt;0,'กรอกรายการ วัสดุ'!D139,IF('กรอกรายการ วัสดุ'!D139=0,"-"))</f>
        <v>-</v>
      </c>
      <c r="H287" s="12" t="str">
        <f>IF('กรอกรายการ วัสดุ'!E139&gt;0,'กรอกรายการ วัสดุ'!E139,IF('กรอกรายการ วัสดุ'!E139=0,"-"))</f>
        <v>-</v>
      </c>
      <c r="I287" s="45" t="str">
        <f>IF('กรอกรายการ วัสดุ'!F139&gt;0,'กรอกรายการ วัสดุ'!F139,IF('กรอกรายการ วัสดุ'!F139=0,"-"))</f>
        <v>-</v>
      </c>
      <c r="J287" s="12" t="str">
        <f>IF('กรอกรายการ วัสดุ'!G139&gt;0,'กรอกรายการ วัสดุ'!G139,IF('กรอกรายการ วัสดุ'!G139=0,"-"))</f>
        <v>-</v>
      </c>
      <c r="K287" s="12" t="str">
        <f>IF('กรอกรายการ วัสดุ'!H139&gt;0,'กรอกรายการ วัสดุ'!H139,IF('กรอกรายการ วัสดุ'!H139=0,"-"))</f>
        <v>-</v>
      </c>
      <c r="L287" s="45" t="str">
        <f>IF('กรอกรายการ วัสดุ'!I139&gt;0,'กรอกรายการ วัสดุ'!I139,IF('กรอกรายการ วัสดุ'!I139=0,"-"))</f>
        <v>-</v>
      </c>
      <c r="M287" s="12" t="str">
        <f>IF('กรอกรายการ วัสดุ'!J139&gt;0,'กรอกรายการ วัสดุ'!J139,IF('กรอกรายการ วัสดุ'!J139=0,"-"))</f>
        <v>-</v>
      </c>
    </row>
    <row r="288" spans="1:13" ht="24.75" thickBot="1" x14ac:dyDescent="0.6">
      <c r="A288" s="657" t="s">
        <v>129</v>
      </c>
      <c r="B288" s="658"/>
      <c r="C288" s="658"/>
      <c r="D288" s="658"/>
      <c r="E288" s="658"/>
      <c r="F288" s="658"/>
      <c r="G288" s="658"/>
      <c r="H288" s="659"/>
      <c r="I288" s="153">
        <f>SUM(I278:I287)</f>
        <v>0</v>
      </c>
      <c r="J288" s="19"/>
      <c r="K288" s="46">
        <f t="shared" ref="K288:L288" si="18">SUM(K278:K287)</f>
        <v>0</v>
      </c>
      <c r="L288" s="46">
        <f t="shared" si="18"/>
        <v>0</v>
      </c>
      <c r="M288" s="14"/>
    </row>
    <row r="289" spans="1:13" ht="24.75" thickBot="1" x14ac:dyDescent="0.6">
      <c r="A289" s="657" t="s">
        <v>130</v>
      </c>
      <c r="B289" s="658"/>
      <c r="C289" s="658"/>
      <c r="D289" s="658"/>
      <c r="E289" s="658"/>
      <c r="F289" s="658"/>
      <c r="G289" s="658"/>
      <c r="H289" s="659"/>
      <c r="I289" s="153">
        <f>I288+I277</f>
        <v>236226</v>
      </c>
      <c r="J289" s="15"/>
      <c r="K289" s="46">
        <f t="shared" ref="K289:L289" si="19">K288+K277</f>
        <v>43986.5</v>
      </c>
      <c r="L289" s="46">
        <f t="shared" si="19"/>
        <v>280212.5</v>
      </c>
      <c r="M289" s="14"/>
    </row>
    <row r="290" spans="1:13" x14ac:dyDescent="0.55000000000000004">
      <c r="A290" s="13"/>
      <c r="B290" s="13"/>
      <c r="C290" s="13"/>
      <c r="D290" s="13"/>
      <c r="E290" s="13"/>
      <c r="F290" s="13"/>
      <c r="G290" s="13"/>
      <c r="H290" s="13"/>
      <c r="I290" s="6"/>
      <c r="J290" s="6"/>
      <c r="K290" s="6"/>
      <c r="L290" s="6"/>
      <c r="M290" s="6"/>
    </row>
    <row r="291" spans="1:13" x14ac:dyDescent="0.55000000000000004">
      <c r="A291" s="279"/>
      <c r="B291" s="2"/>
      <c r="C291" s="118"/>
      <c r="D291" s="118" t="s">
        <v>28</v>
      </c>
      <c r="E291" s="118" t="s">
        <v>29</v>
      </c>
      <c r="F291" s="2" t="s">
        <v>30</v>
      </c>
      <c r="G291" s="2"/>
      <c r="H291" s="119" t="s">
        <v>28</v>
      </c>
      <c r="I291" s="118" t="s">
        <v>33</v>
      </c>
      <c r="J291" s="2"/>
      <c r="K291" s="2"/>
      <c r="L291" s="2"/>
      <c r="M291" s="2"/>
    </row>
    <row r="292" spans="1:13" x14ac:dyDescent="0.55000000000000004">
      <c r="A292" s="279"/>
      <c r="B292" s="118"/>
      <c r="C292" s="118"/>
      <c r="D292" s="119"/>
      <c r="E292" s="279" t="str">
        <f>E270</f>
        <v>(นายอำพร จานเก่า)</v>
      </c>
      <c r="F292" s="2"/>
      <c r="G292" s="2"/>
      <c r="H292" s="119"/>
      <c r="I292" s="655" t="str">
        <f>I270</f>
        <v>(นางสาวจริยา ขัดแก้ว)</v>
      </c>
      <c r="J292" s="655"/>
      <c r="K292" s="2"/>
      <c r="L292" s="2"/>
      <c r="M292" s="2"/>
    </row>
    <row r="293" spans="1:13" s="2" customFormat="1" x14ac:dyDescent="0.55000000000000004">
      <c r="A293" s="279"/>
      <c r="C293" s="118"/>
      <c r="D293" s="655" t="str">
        <f>D271</f>
        <v>ช่าง ระดับ 4</v>
      </c>
      <c r="E293" s="655"/>
      <c r="F293" s="655"/>
      <c r="H293" s="655" t="str">
        <f>H271</f>
        <v>ผู้อำนวยการกลุ่มอำนวยการ</v>
      </c>
      <c r="I293" s="655"/>
      <c r="J293" s="655"/>
      <c r="K293" s="655"/>
    </row>
    <row r="294" spans="1:13" ht="27.75" x14ac:dyDescent="0.65">
      <c r="A294" s="2"/>
      <c r="B294" s="2"/>
      <c r="C294" s="636" t="s">
        <v>23</v>
      </c>
      <c r="D294" s="636"/>
      <c r="E294" s="636"/>
      <c r="F294" s="636"/>
      <c r="G294" s="636"/>
      <c r="H294" s="636"/>
      <c r="I294" s="636"/>
      <c r="J294" s="636"/>
      <c r="K294" s="636"/>
      <c r="L294" s="135" t="s">
        <v>25</v>
      </c>
      <c r="M294" s="136"/>
    </row>
    <row r="295" spans="1:13" x14ac:dyDescent="0.55000000000000004">
      <c r="A295" s="639" t="str">
        <f>A273</f>
        <v>ซ่อมแซมสำนักงาน สพป.ลำปาง เขต 3</v>
      </c>
      <c r="B295" s="639"/>
      <c r="C295" s="639"/>
      <c r="D295" s="640" t="str">
        <f>D251</f>
        <v>อาคารอาคารสำนักงาน สพป.ลำปาง เขต 3</v>
      </c>
      <c r="E295" s="640"/>
      <c r="F295" s="640"/>
      <c r="G295" s="640"/>
      <c r="H295" s="640"/>
      <c r="I295" s="1" t="s">
        <v>26</v>
      </c>
      <c r="J295" s="277" t="str">
        <f>J273</f>
        <v>ลำปาง เขต  3</v>
      </c>
      <c r="M295" s="1" t="s">
        <v>131</v>
      </c>
    </row>
    <row r="296" spans="1:13" ht="24.75" thickBot="1" x14ac:dyDescent="0.6">
      <c r="A296" s="277" t="s">
        <v>0</v>
      </c>
      <c r="D296" s="640" t="str">
        <f>D252</f>
        <v>สพป.ลำปาง เขต 3</v>
      </c>
      <c r="E296" s="640"/>
      <c r="F296" s="640"/>
      <c r="G296" s="640"/>
      <c r="H296" s="640"/>
      <c r="K296" s="641"/>
      <c r="L296" s="641"/>
    </row>
    <row r="297" spans="1:13" x14ac:dyDescent="0.55000000000000004">
      <c r="A297" s="642" t="s">
        <v>2</v>
      </c>
      <c r="B297" s="644" t="s">
        <v>3</v>
      </c>
      <c r="C297" s="645"/>
      <c r="D297" s="645"/>
      <c r="E297" s="646"/>
      <c r="F297" s="650" t="s">
        <v>4</v>
      </c>
      <c r="G297" s="650" t="s">
        <v>5</v>
      </c>
      <c r="H297" s="650" t="s">
        <v>6</v>
      </c>
      <c r="I297" s="650"/>
      <c r="J297" s="650" t="s">
        <v>7</v>
      </c>
      <c r="K297" s="650"/>
      <c r="L297" s="650" t="s">
        <v>24</v>
      </c>
      <c r="M297" s="661" t="s">
        <v>9</v>
      </c>
    </row>
    <row r="298" spans="1:13" x14ac:dyDescent="0.55000000000000004">
      <c r="A298" s="643"/>
      <c r="B298" s="647"/>
      <c r="C298" s="648"/>
      <c r="D298" s="648"/>
      <c r="E298" s="649"/>
      <c r="F298" s="651"/>
      <c r="G298" s="651"/>
      <c r="H298" s="278" t="s">
        <v>10</v>
      </c>
      <c r="I298" s="278" t="s">
        <v>11</v>
      </c>
      <c r="J298" s="278" t="s">
        <v>10</v>
      </c>
      <c r="K298" s="278" t="s">
        <v>11</v>
      </c>
      <c r="L298" s="651"/>
      <c r="M298" s="662"/>
    </row>
    <row r="299" spans="1:13" x14ac:dyDescent="0.55000000000000004">
      <c r="A299" s="685" t="s">
        <v>132</v>
      </c>
      <c r="B299" s="686"/>
      <c r="C299" s="686"/>
      <c r="D299" s="686"/>
      <c r="E299" s="686"/>
      <c r="F299" s="686"/>
      <c r="G299" s="686"/>
      <c r="H299" s="687"/>
      <c r="I299" s="152">
        <f>I289</f>
        <v>236226</v>
      </c>
      <c r="J299" s="49"/>
      <c r="K299" s="48">
        <f>K289</f>
        <v>43986.5</v>
      </c>
      <c r="L299" s="48">
        <f>L289</f>
        <v>280212.5</v>
      </c>
      <c r="M299" s="8"/>
    </row>
    <row r="300" spans="1:13" x14ac:dyDescent="0.55000000000000004">
      <c r="A300" s="7" t="str">
        <f>IF('กรอกรายการ วัสดุ'!A362&gt;0,'กรอกรายการ วัสดุ'!A374,IF('กรอกรายการ วัสดุ'!A374=0," "))</f>
        <v xml:space="preserve"> </v>
      </c>
      <c r="B300" s="638" t="str">
        <f>IF('กรอกรายการ วัสดุ'!B140&gt;0,'กรอกรายการ วัสดุ'!B140,IF('กรอกรายการ วัสดุ'!B140=0,"-"))</f>
        <v>-</v>
      </c>
      <c r="C300" s="638"/>
      <c r="D300" s="638"/>
      <c r="E300" s="638"/>
      <c r="F300" s="12" t="str">
        <f>IF('กรอกรายการ วัสดุ'!C140&gt;0,'กรอกรายการ วัสดุ'!C140,IF('กรอกรายการ วัสดุ'!C140=0,"-"))</f>
        <v>-</v>
      </c>
      <c r="G300" s="12" t="str">
        <f>IF('กรอกรายการ วัสดุ'!D140&gt;0,'กรอกรายการ วัสดุ'!D140,IF('กรอกรายการ วัสดุ'!D140=0,"-"))</f>
        <v>-</v>
      </c>
      <c r="H300" s="12" t="str">
        <f>IF('กรอกรายการ วัสดุ'!E140&gt;0,'กรอกรายการ วัสดุ'!E140,IF('กรอกรายการ วัสดุ'!E140=0,"-"))</f>
        <v>-</v>
      </c>
      <c r="I300" s="45" t="str">
        <f>IF('กรอกรายการ วัสดุ'!F140&gt;0,'กรอกรายการ วัสดุ'!F140,IF('กรอกรายการ วัสดุ'!F140=0,"-"))</f>
        <v>-</v>
      </c>
      <c r="J300" s="12" t="str">
        <f>IF('กรอกรายการ วัสดุ'!G140&gt;0,'กรอกรายการ วัสดุ'!G140,IF('กรอกรายการ วัสดุ'!G140=0,"-"))</f>
        <v>-</v>
      </c>
      <c r="K300" s="12" t="str">
        <f>IF('กรอกรายการ วัสดุ'!H140&gt;0,'กรอกรายการ วัสดุ'!H140,IF('กรอกรายการ วัสดุ'!H140=0,"-"))</f>
        <v>-</v>
      </c>
      <c r="L300" s="45" t="str">
        <f>IF('กรอกรายการ วัสดุ'!I140&gt;0,'กรอกรายการ วัสดุ'!I140,IF('กรอกรายการ วัสดุ'!I140=0,"-"))</f>
        <v>-</v>
      </c>
      <c r="M300" s="76"/>
    </row>
    <row r="301" spans="1:13" x14ac:dyDescent="0.55000000000000004">
      <c r="A301" s="9" t="str">
        <f>IF('กรอกรายการ วัสดุ'!A363&gt;0,'กรอกรายการ วัสดุ'!A375,IF('กรอกรายการ วัสดุ'!A375=0," "))</f>
        <v xml:space="preserve"> </v>
      </c>
      <c r="B301" s="637" t="str">
        <f>IF('กรอกรายการ วัสดุ'!B141&gt;0,'กรอกรายการ วัสดุ'!B141,IF('กรอกรายการ วัสดุ'!B141=0,"-"))</f>
        <v>-</v>
      </c>
      <c r="C301" s="637"/>
      <c r="D301" s="637"/>
      <c r="E301" s="637"/>
      <c r="F301" s="12" t="str">
        <f>IF('กรอกรายการ วัสดุ'!C141&gt;0,'กรอกรายการ วัสดุ'!C141,IF('กรอกรายการ วัสดุ'!C141=0,"-"))</f>
        <v>-</v>
      </c>
      <c r="G301" s="12" t="str">
        <f>IF('กรอกรายการ วัสดุ'!D141&gt;0,'กรอกรายการ วัสดุ'!D141,IF('กรอกรายการ วัสดุ'!D141=0,"-"))</f>
        <v>-</v>
      </c>
      <c r="H301" s="12" t="str">
        <f>IF('กรอกรายการ วัสดุ'!E141&gt;0,'กรอกรายการ วัสดุ'!E141,IF('กรอกรายการ วัสดุ'!E141=0,"-"))</f>
        <v>-</v>
      </c>
      <c r="I301" s="45" t="str">
        <f>IF('กรอกรายการ วัสดุ'!F141&gt;0,'กรอกรายการ วัสดุ'!F141,IF('กรอกรายการ วัสดุ'!F141=0,"-"))</f>
        <v>-</v>
      </c>
      <c r="J301" s="12" t="str">
        <f>IF('กรอกรายการ วัสดุ'!G141&gt;0,'กรอกรายการ วัสดุ'!G141,IF('กรอกรายการ วัสดุ'!G141=0,"-"))</f>
        <v>-</v>
      </c>
      <c r="K301" s="12" t="str">
        <f>IF('กรอกรายการ วัสดุ'!H141&gt;0,'กรอกรายการ วัสดุ'!H141,IF('กรอกรายการ วัสดุ'!H141=0,"-"))</f>
        <v>-</v>
      </c>
      <c r="L301" s="45" t="str">
        <f>IF('กรอกรายการ วัสดุ'!I141&gt;0,'กรอกรายการ วัสดุ'!I141,IF('กรอกรายการ วัสดุ'!I141=0,"-"))</f>
        <v>-</v>
      </c>
      <c r="M301" s="76"/>
    </row>
    <row r="302" spans="1:13" x14ac:dyDescent="0.55000000000000004">
      <c r="A302" s="9" t="str">
        <f>IF('กรอกรายการ วัสดุ'!A364&gt;0,'กรอกรายการ วัสดุ'!A376,IF('กรอกรายการ วัสดุ'!A376=0," "))</f>
        <v xml:space="preserve"> </v>
      </c>
      <c r="B302" s="637" t="str">
        <f>IF('กรอกรายการ วัสดุ'!B142&gt;0,'กรอกรายการ วัสดุ'!B142,IF('กรอกรายการ วัสดุ'!B142=0,"-"))</f>
        <v>-</v>
      </c>
      <c r="C302" s="637"/>
      <c r="D302" s="637"/>
      <c r="E302" s="637"/>
      <c r="F302" s="12" t="str">
        <f>IF('กรอกรายการ วัสดุ'!C142&gt;0,'กรอกรายการ วัสดุ'!C142,IF('กรอกรายการ วัสดุ'!C142=0,"-"))</f>
        <v>-</v>
      </c>
      <c r="G302" s="12" t="str">
        <f>IF('กรอกรายการ วัสดุ'!D142&gt;0,'กรอกรายการ วัสดุ'!D142,IF('กรอกรายการ วัสดุ'!D142=0,"-"))</f>
        <v>-</v>
      </c>
      <c r="H302" s="12" t="str">
        <f>IF('กรอกรายการ วัสดุ'!E142&gt;0,'กรอกรายการ วัสดุ'!E142,IF('กรอกรายการ วัสดุ'!E142=0,"-"))</f>
        <v>-</v>
      </c>
      <c r="I302" s="45" t="str">
        <f>IF('กรอกรายการ วัสดุ'!F142&gt;0,'กรอกรายการ วัสดุ'!F142,IF('กรอกรายการ วัสดุ'!F142=0,"-"))</f>
        <v>-</v>
      </c>
      <c r="J302" s="12" t="str">
        <f>IF('กรอกรายการ วัสดุ'!G142&gt;0,'กรอกรายการ วัสดุ'!G142,IF('กรอกรายการ วัสดุ'!G142=0,"-"))</f>
        <v>-</v>
      </c>
      <c r="K302" s="12" t="str">
        <f>IF('กรอกรายการ วัสดุ'!H142&gt;0,'กรอกรายการ วัสดุ'!H142,IF('กรอกรายการ วัสดุ'!H142=0,"-"))</f>
        <v>-</v>
      </c>
      <c r="L302" s="45" t="str">
        <f>IF('กรอกรายการ วัสดุ'!I142&gt;0,'กรอกรายการ วัสดุ'!I142,IF('กรอกรายการ วัสดุ'!I142=0,"-"))</f>
        <v>-</v>
      </c>
      <c r="M302" s="76"/>
    </row>
    <row r="303" spans="1:13" x14ac:dyDescent="0.55000000000000004">
      <c r="A303" s="9" t="str">
        <f>IF('กรอกรายการ วัสดุ'!A365&gt;0,'กรอกรายการ วัสดุ'!A377,IF('กรอกรายการ วัสดุ'!A377=0," "))</f>
        <v xml:space="preserve"> </v>
      </c>
      <c r="B303" s="637" t="str">
        <f>IF('กรอกรายการ วัสดุ'!B143&gt;0,'กรอกรายการ วัสดุ'!B143,IF('กรอกรายการ วัสดุ'!B143=0,"-"))</f>
        <v>-</v>
      </c>
      <c r="C303" s="637"/>
      <c r="D303" s="637"/>
      <c r="E303" s="637"/>
      <c r="F303" s="12" t="str">
        <f>IF('กรอกรายการ วัสดุ'!C143&gt;0,'กรอกรายการ วัสดุ'!C143,IF('กรอกรายการ วัสดุ'!C143=0,"-"))</f>
        <v>-</v>
      </c>
      <c r="G303" s="12" t="str">
        <f>IF('กรอกรายการ วัสดุ'!D143&gt;0,'กรอกรายการ วัสดุ'!D143,IF('กรอกรายการ วัสดุ'!D143=0,"-"))</f>
        <v>-</v>
      </c>
      <c r="H303" s="12" t="str">
        <f>IF('กรอกรายการ วัสดุ'!E143&gt;0,'กรอกรายการ วัสดุ'!E143,IF('กรอกรายการ วัสดุ'!E143=0,"-"))</f>
        <v>-</v>
      </c>
      <c r="I303" s="45" t="str">
        <f>IF('กรอกรายการ วัสดุ'!F143&gt;0,'กรอกรายการ วัสดุ'!F143,IF('กรอกรายการ วัสดุ'!F143=0,"-"))</f>
        <v>-</v>
      </c>
      <c r="J303" s="12" t="str">
        <f>IF('กรอกรายการ วัสดุ'!G143&gt;0,'กรอกรายการ วัสดุ'!G143,IF('กรอกรายการ วัสดุ'!G143=0,"-"))</f>
        <v>-</v>
      </c>
      <c r="K303" s="12" t="str">
        <f>IF('กรอกรายการ วัสดุ'!H143&gt;0,'กรอกรายการ วัสดุ'!H143,IF('กรอกรายการ วัสดุ'!H143=0,"-"))</f>
        <v>-</v>
      </c>
      <c r="L303" s="45" t="str">
        <f>IF('กรอกรายการ วัสดุ'!I143&gt;0,'กรอกรายการ วัสดุ'!I143,IF('กรอกรายการ วัสดุ'!I143=0,"-"))</f>
        <v>-</v>
      </c>
      <c r="M303" s="76"/>
    </row>
    <row r="304" spans="1:13" x14ac:dyDescent="0.55000000000000004">
      <c r="A304" s="9" t="str">
        <f>IF('กรอกรายการ วัสดุ'!A366&gt;0,'กรอกรายการ วัสดุ'!A378,IF('กรอกรายการ วัสดุ'!A378=0," "))</f>
        <v xml:space="preserve"> </v>
      </c>
      <c r="B304" s="637" t="str">
        <f>IF('กรอกรายการ วัสดุ'!B144&gt;0,'กรอกรายการ วัสดุ'!B144,IF('กรอกรายการ วัสดุ'!B144=0,"-"))</f>
        <v>-</v>
      </c>
      <c r="C304" s="637"/>
      <c r="D304" s="637"/>
      <c r="E304" s="637"/>
      <c r="F304" s="12" t="str">
        <f>IF('กรอกรายการ วัสดุ'!C144&gt;0,'กรอกรายการ วัสดุ'!C144,IF('กรอกรายการ วัสดุ'!C144=0,"-"))</f>
        <v>-</v>
      </c>
      <c r="G304" s="12" t="str">
        <f>IF('กรอกรายการ วัสดุ'!D144&gt;0,'กรอกรายการ วัสดุ'!D144,IF('กรอกรายการ วัสดุ'!D144=0,"-"))</f>
        <v>-</v>
      </c>
      <c r="H304" s="12" t="str">
        <f>IF('กรอกรายการ วัสดุ'!E144&gt;0,'กรอกรายการ วัสดุ'!E144,IF('กรอกรายการ วัสดุ'!E144=0,"-"))</f>
        <v>-</v>
      </c>
      <c r="I304" s="45" t="str">
        <f>IF('กรอกรายการ วัสดุ'!F144&gt;0,'กรอกรายการ วัสดุ'!F144,IF('กรอกรายการ วัสดุ'!F144=0,"-"))</f>
        <v>-</v>
      </c>
      <c r="J304" s="12" t="str">
        <f>IF('กรอกรายการ วัสดุ'!G144&gt;0,'กรอกรายการ วัสดุ'!G144,IF('กรอกรายการ วัสดุ'!G144=0,"-"))</f>
        <v>-</v>
      </c>
      <c r="K304" s="12" t="str">
        <f>IF('กรอกรายการ วัสดุ'!H144&gt;0,'กรอกรายการ วัสดุ'!H144,IF('กรอกรายการ วัสดุ'!H144=0,"-"))</f>
        <v>-</v>
      </c>
      <c r="L304" s="45" t="str">
        <f>IF('กรอกรายการ วัสดุ'!I144&gt;0,'กรอกรายการ วัสดุ'!I144,IF('กรอกรายการ วัสดุ'!I144=0,"-"))</f>
        <v>-</v>
      </c>
      <c r="M304" s="76"/>
    </row>
    <row r="305" spans="1:13" x14ac:dyDescent="0.55000000000000004">
      <c r="A305" s="9" t="str">
        <f>IF('กรอกรายการ วัสดุ'!A367&gt;0,'กรอกรายการ วัสดุ'!A379,IF('กรอกรายการ วัสดุ'!A379=0," "))</f>
        <v xml:space="preserve"> </v>
      </c>
      <c r="B305" s="637" t="str">
        <f>IF('กรอกรายการ วัสดุ'!B145&gt;0,'กรอกรายการ วัสดุ'!B145,IF('กรอกรายการ วัสดุ'!B145=0,"-"))</f>
        <v>-</v>
      </c>
      <c r="C305" s="637"/>
      <c r="D305" s="637"/>
      <c r="E305" s="637"/>
      <c r="F305" s="12" t="str">
        <f>IF('กรอกรายการ วัสดุ'!C145&gt;0,'กรอกรายการ วัสดุ'!C145,IF('กรอกรายการ วัสดุ'!C145=0,"-"))</f>
        <v>-</v>
      </c>
      <c r="G305" s="12" t="str">
        <f>IF('กรอกรายการ วัสดุ'!D145&gt;0,'กรอกรายการ วัสดุ'!D145,IF('กรอกรายการ วัสดุ'!D145=0,"-"))</f>
        <v>-</v>
      </c>
      <c r="H305" s="12" t="str">
        <f>IF('กรอกรายการ วัสดุ'!E145&gt;0,'กรอกรายการ วัสดุ'!E145,IF('กรอกรายการ วัสดุ'!E145=0,"-"))</f>
        <v>-</v>
      </c>
      <c r="I305" s="45" t="str">
        <f>IF('กรอกรายการ วัสดุ'!F145&gt;0,'กรอกรายการ วัสดุ'!F145,IF('กรอกรายการ วัสดุ'!F145=0,"-"))</f>
        <v>-</v>
      </c>
      <c r="J305" s="12" t="str">
        <f>IF('กรอกรายการ วัสดุ'!G145&gt;0,'กรอกรายการ วัสดุ'!G145,IF('กรอกรายการ วัสดุ'!G145=0,"-"))</f>
        <v>-</v>
      </c>
      <c r="K305" s="12" t="str">
        <f>IF('กรอกรายการ วัสดุ'!H145&gt;0,'กรอกรายการ วัสดุ'!H145,IF('กรอกรายการ วัสดุ'!H145=0,"-"))</f>
        <v>-</v>
      </c>
      <c r="L305" s="45" t="str">
        <f>IF('กรอกรายการ วัสดุ'!I145&gt;0,'กรอกรายการ วัสดุ'!I145,IF('กรอกรายการ วัสดุ'!I145=0,"-"))</f>
        <v>-</v>
      </c>
      <c r="M305" s="76"/>
    </row>
    <row r="306" spans="1:13" x14ac:dyDescent="0.55000000000000004">
      <c r="A306" s="9" t="str">
        <f>IF('กรอกรายการ วัสดุ'!A368&gt;0,'กรอกรายการ วัสดุ'!A380,IF('กรอกรายการ วัสดุ'!A380=0," "))</f>
        <v xml:space="preserve"> </v>
      </c>
      <c r="B306" s="637" t="str">
        <f>IF('กรอกรายการ วัสดุ'!B146&gt;0,'กรอกรายการ วัสดุ'!B146,IF('กรอกรายการ วัสดุ'!B146=0,"-"))</f>
        <v>-</v>
      </c>
      <c r="C306" s="637"/>
      <c r="D306" s="637"/>
      <c r="E306" s="637"/>
      <c r="F306" s="12" t="str">
        <f>IF('กรอกรายการ วัสดุ'!C146&gt;0,'กรอกรายการ วัสดุ'!C146,IF('กรอกรายการ วัสดุ'!C146=0,"-"))</f>
        <v>-</v>
      </c>
      <c r="G306" s="12" t="str">
        <f>IF('กรอกรายการ วัสดุ'!D146&gt;0,'กรอกรายการ วัสดุ'!D146,IF('กรอกรายการ วัสดุ'!D146=0,"-"))</f>
        <v>-</v>
      </c>
      <c r="H306" s="12" t="str">
        <f>IF('กรอกรายการ วัสดุ'!E146&gt;0,'กรอกรายการ วัสดุ'!E146,IF('กรอกรายการ วัสดุ'!E146=0,"-"))</f>
        <v>-</v>
      </c>
      <c r="I306" s="45" t="str">
        <f>IF('กรอกรายการ วัสดุ'!F146&gt;0,'กรอกรายการ วัสดุ'!F146,IF('กรอกรายการ วัสดุ'!F146=0,"-"))</f>
        <v>-</v>
      </c>
      <c r="J306" s="12" t="str">
        <f>IF('กรอกรายการ วัสดุ'!G146&gt;0,'กรอกรายการ วัสดุ'!G146,IF('กรอกรายการ วัสดุ'!G146=0,"-"))</f>
        <v>-</v>
      </c>
      <c r="K306" s="12" t="str">
        <f>IF('กรอกรายการ วัสดุ'!H146&gt;0,'กรอกรายการ วัสดุ'!H146,IF('กรอกรายการ วัสดุ'!H146=0,"-"))</f>
        <v>-</v>
      </c>
      <c r="L306" s="45" t="str">
        <f>IF('กรอกรายการ วัสดุ'!I146&gt;0,'กรอกรายการ วัสดุ'!I146,IF('กรอกรายการ วัสดุ'!I146=0,"-"))</f>
        <v>-</v>
      </c>
      <c r="M306" s="76"/>
    </row>
    <row r="307" spans="1:13" x14ac:dyDescent="0.55000000000000004">
      <c r="A307" s="9" t="str">
        <f>IF('กรอกรายการ วัสดุ'!A369&gt;0,'กรอกรายการ วัสดุ'!A381,IF('กรอกรายการ วัสดุ'!A381=0," "))</f>
        <v xml:space="preserve"> </v>
      </c>
      <c r="B307" s="637" t="str">
        <f>IF('กรอกรายการ วัสดุ'!B147&gt;0,'กรอกรายการ วัสดุ'!B147,IF('กรอกรายการ วัสดุ'!B147=0,"-"))</f>
        <v>-</v>
      </c>
      <c r="C307" s="637"/>
      <c r="D307" s="637"/>
      <c r="E307" s="637"/>
      <c r="F307" s="12" t="str">
        <f>IF('กรอกรายการ วัสดุ'!C147&gt;0,'กรอกรายการ วัสดุ'!C147,IF('กรอกรายการ วัสดุ'!C147=0,"-"))</f>
        <v>-</v>
      </c>
      <c r="G307" s="12" t="str">
        <f>IF('กรอกรายการ วัสดุ'!D147&gt;0,'กรอกรายการ วัสดุ'!D147,IF('กรอกรายการ วัสดุ'!D147=0,"-"))</f>
        <v>-</v>
      </c>
      <c r="H307" s="12" t="str">
        <f>IF('กรอกรายการ วัสดุ'!E147&gt;0,'กรอกรายการ วัสดุ'!E147,IF('กรอกรายการ วัสดุ'!E147=0,"-"))</f>
        <v>-</v>
      </c>
      <c r="I307" s="45" t="str">
        <f>IF('กรอกรายการ วัสดุ'!F147&gt;0,'กรอกรายการ วัสดุ'!F147,IF('กรอกรายการ วัสดุ'!F147=0,"-"))</f>
        <v>-</v>
      </c>
      <c r="J307" s="12" t="str">
        <f>IF('กรอกรายการ วัสดุ'!G147&gt;0,'กรอกรายการ วัสดุ'!G147,IF('กรอกรายการ วัสดุ'!G147=0,"-"))</f>
        <v>-</v>
      </c>
      <c r="K307" s="12" t="str">
        <f>IF('กรอกรายการ วัสดุ'!H147&gt;0,'กรอกรายการ วัสดุ'!H147,IF('กรอกรายการ วัสดุ'!H147=0,"-"))</f>
        <v>-</v>
      </c>
      <c r="L307" s="45" t="str">
        <f>IF('กรอกรายการ วัสดุ'!I147&gt;0,'กรอกรายการ วัสดุ'!I147,IF('กรอกรายการ วัสดุ'!I147=0,"-"))</f>
        <v>-</v>
      </c>
      <c r="M307" s="76"/>
    </row>
    <row r="308" spans="1:13" x14ac:dyDescent="0.55000000000000004">
      <c r="A308" s="9" t="str">
        <f>IF('กรอกรายการ วัสดุ'!A370&gt;0,'กรอกรายการ วัสดุ'!A382,IF('กรอกรายการ วัสดุ'!A382=0," "))</f>
        <v xml:space="preserve"> </v>
      </c>
      <c r="B308" s="637" t="str">
        <f>IF('กรอกรายการ วัสดุ'!B148&gt;0,'กรอกรายการ วัสดุ'!B148,IF('กรอกรายการ วัสดุ'!B148=0,"-"))</f>
        <v>-</v>
      </c>
      <c r="C308" s="637"/>
      <c r="D308" s="637"/>
      <c r="E308" s="637"/>
      <c r="F308" s="12" t="str">
        <f>IF('กรอกรายการ วัสดุ'!C148&gt;0,'กรอกรายการ วัสดุ'!C148,IF('กรอกรายการ วัสดุ'!C148=0,"-"))</f>
        <v>-</v>
      </c>
      <c r="G308" s="12" t="str">
        <f>IF('กรอกรายการ วัสดุ'!D148&gt;0,'กรอกรายการ วัสดุ'!D148,IF('กรอกรายการ วัสดุ'!D148=0,"-"))</f>
        <v>-</v>
      </c>
      <c r="H308" s="12" t="str">
        <f>IF('กรอกรายการ วัสดุ'!E148&gt;0,'กรอกรายการ วัสดุ'!E148,IF('กรอกรายการ วัสดุ'!E148=0,"-"))</f>
        <v>-</v>
      </c>
      <c r="I308" s="45" t="str">
        <f>IF('กรอกรายการ วัสดุ'!F148&gt;0,'กรอกรายการ วัสดุ'!F148,IF('กรอกรายการ วัสดุ'!F148=0,"-"))</f>
        <v>-</v>
      </c>
      <c r="J308" s="12" t="str">
        <f>IF('กรอกรายการ วัสดุ'!G148&gt;0,'กรอกรายการ วัสดุ'!G148,IF('กรอกรายการ วัสดุ'!G148=0,"-"))</f>
        <v>-</v>
      </c>
      <c r="K308" s="12" t="str">
        <f>IF('กรอกรายการ วัสดุ'!H148&gt;0,'กรอกรายการ วัสดุ'!H148,IF('กรอกรายการ วัสดุ'!H148=0,"-"))</f>
        <v>-</v>
      </c>
      <c r="L308" s="45" t="str">
        <f>IF('กรอกรายการ วัสดุ'!I148&gt;0,'กรอกรายการ วัสดุ'!I148,IF('กรอกรายการ วัสดุ'!I148=0,"-"))</f>
        <v>-</v>
      </c>
      <c r="M308" s="76"/>
    </row>
    <row r="309" spans="1:13" ht="24.75" thickBot="1" x14ac:dyDescent="0.6">
      <c r="A309" s="117" t="str">
        <f>IF('กรอกรายการ วัสดุ'!A371&gt;0,'กรอกรายการ วัสดุ'!A383,IF('กรอกรายการ วัสดุ'!A383=0," "))</f>
        <v xml:space="preserve"> </v>
      </c>
      <c r="B309" s="637" t="str">
        <f>IF('กรอกรายการ วัสดุ'!B149&gt;0,'กรอกรายการ วัสดุ'!B149,IF('กรอกรายการ วัสดุ'!B149=0,"-"))</f>
        <v>-</v>
      </c>
      <c r="C309" s="637"/>
      <c r="D309" s="637"/>
      <c r="E309" s="637"/>
      <c r="F309" s="12" t="str">
        <f>IF('กรอกรายการ วัสดุ'!C149&gt;0,'กรอกรายการ วัสดุ'!C149,IF('กรอกรายการ วัสดุ'!C149=0,"-"))</f>
        <v>-</v>
      </c>
      <c r="G309" s="12" t="str">
        <f>IF('กรอกรายการ วัสดุ'!D149&gt;0,'กรอกรายการ วัสดุ'!D149,IF('กรอกรายการ วัสดุ'!D149=0,"-"))</f>
        <v>-</v>
      </c>
      <c r="H309" s="12" t="str">
        <f>IF('กรอกรายการ วัสดุ'!E149&gt;0,'กรอกรายการ วัสดุ'!E149,IF('กรอกรายการ วัสดุ'!E149=0,"-"))</f>
        <v>-</v>
      </c>
      <c r="I309" s="45" t="str">
        <f>IF('กรอกรายการ วัสดุ'!F149&gt;0,'กรอกรายการ วัสดุ'!F149,IF('กรอกรายการ วัสดุ'!F149=0,"-"))</f>
        <v>-</v>
      </c>
      <c r="J309" s="12" t="str">
        <f>IF('กรอกรายการ วัสดุ'!G149&gt;0,'กรอกรายการ วัสดุ'!G149,IF('กรอกรายการ วัสดุ'!G149=0,"-"))</f>
        <v>-</v>
      </c>
      <c r="K309" s="12" t="str">
        <f>IF('กรอกรายการ วัสดุ'!H149&gt;0,'กรอกรายการ วัสดุ'!H149,IF('กรอกรายการ วัสดุ'!H149=0,"-"))</f>
        <v>-</v>
      </c>
      <c r="L309" s="45" t="str">
        <f>IF('กรอกรายการ วัสดุ'!I149&gt;0,'กรอกรายการ วัสดุ'!I149,IF('กรอกรายการ วัสดุ'!I149=0,"-"))</f>
        <v>-</v>
      </c>
      <c r="M309" s="75"/>
    </row>
    <row r="310" spans="1:13" ht="24.75" thickBot="1" x14ac:dyDescent="0.6">
      <c r="A310" s="657" t="s">
        <v>133</v>
      </c>
      <c r="B310" s="658"/>
      <c r="C310" s="658"/>
      <c r="D310" s="658"/>
      <c r="E310" s="658"/>
      <c r="F310" s="658"/>
      <c r="G310" s="658"/>
      <c r="H310" s="659"/>
      <c r="I310" s="153">
        <f>SUM(I300:I309)</f>
        <v>0</v>
      </c>
      <c r="J310" s="19"/>
      <c r="K310" s="46">
        <f t="shared" ref="K310:L310" si="20">SUM(K300:K309)</f>
        <v>0</v>
      </c>
      <c r="L310" s="46">
        <f t="shared" si="20"/>
        <v>0</v>
      </c>
      <c r="M310" s="14"/>
    </row>
    <row r="311" spans="1:13" ht="24.75" thickBot="1" x14ac:dyDescent="0.6">
      <c r="A311" s="657" t="s">
        <v>134</v>
      </c>
      <c r="B311" s="658"/>
      <c r="C311" s="658"/>
      <c r="D311" s="658"/>
      <c r="E311" s="658"/>
      <c r="F311" s="658"/>
      <c r="G311" s="658"/>
      <c r="H311" s="659"/>
      <c r="I311" s="153">
        <f>I310+I299</f>
        <v>236226</v>
      </c>
      <c r="J311" s="15"/>
      <c r="K311" s="46">
        <f t="shared" ref="K311:L311" si="21">K310+K299</f>
        <v>43986.5</v>
      </c>
      <c r="L311" s="46">
        <f t="shared" si="21"/>
        <v>280212.5</v>
      </c>
      <c r="M311" s="14"/>
    </row>
    <row r="312" spans="1:13" x14ac:dyDescent="0.55000000000000004">
      <c r="A312" s="13"/>
      <c r="B312" s="13"/>
      <c r="C312" s="13"/>
      <c r="D312" s="13"/>
      <c r="E312" s="13"/>
      <c r="F312" s="13"/>
      <c r="G312" s="13"/>
      <c r="H312" s="13"/>
      <c r="I312" s="6"/>
      <c r="J312" s="6"/>
      <c r="K312" s="6"/>
      <c r="L312" s="6"/>
      <c r="M312" s="6"/>
    </row>
    <row r="313" spans="1:13" x14ac:dyDescent="0.55000000000000004">
      <c r="A313" s="279"/>
      <c r="B313" s="2"/>
      <c r="C313" s="118"/>
      <c r="D313" s="118" t="s">
        <v>28</v>
      </c>
      <c r="E313" s="118" t="s">
        <v>29</v>
      </c>
      <c r="F313" s="2" t="s">
        <v>30</v>
      </c>
      <c r="G313" s="2"/>
      <c r="H313" s="119" t="s">
        <v>28</v>
      </c>
      <c r="I313" s="118" t="s">
        <v>33</v>
      </c>
      <c r="J313" s="2"/>
      <c r="K313" s="2"/>
      <c r="L313" s="2"/>
      <c r="M313" s="2"/>
    </row>
    <row r="314" spans="1:13" x14ac:dyDescent="0.55000000000000004">
      <c r="A314" s="279"/>
      <c r="B314" s="118"/>
      <c r="C314" s="118"/>
      <c r="D314" s="119"/>
      <c r="E314" s="279" t="str">
        <f>E292</f>
        <v>(นายอำพร จานเก่า)</v>
      </c>
      <c r="F314" s="2"/>
      <c r="G314" s="2"/>
      <c r="H314" s="119"/>
      <c r="I314" s="655" t="str">
        <f>I292</f>
        <v>(นางสาวจริยา ขัดแก้ว)</v>
      </c>
      <c r="J314" s="655"/>
      <c r="K314" s="2"/>
      <c r="L314" s="2"/>
      <c r="M314" s="2"/>
    </row>
    <row r="315" spans="1:13" s="2" customFormat="1" x14ac:dyDescent="0.55000000000000004">
      <c r="A315" s="279"/>
      <c r="C315" s="118"/>
      <c r="D315" s="655" t="str">
        <f>D293</f>
        <v>ช่าง ระดับ 4</v>
      </c>
      <c r="E315" s="655"/>
      <c r="F315" s="655"/>
      <c r="H315" s="655" t="str">
        <f>H293</f>
        <v>ผู้อำนวยการกลุ่มอำนวยการ</v>
      </c>
      <c r="I315" s="655"/>
      <c r="J315" s="655"/>
      <c r="K315" s="655"/>
    </row>
    <row r="316" spans="1:13" ht="27.75" x14ac:dyDescent="0.65">
      <c r="A316" s="2"/>
      <c r="B316" s="2"/>
      <c r="C316" s="636" t="s">
        <v>23</v>
      </c>
      <c r="D316" s="636"/>
      <c r="E316" s="636"/>
      <c r="F316" s="636"/>
      <c r="G316" s="636"/>
      <c r="H316" s="636"/>
      <c r="I316" s="636"/>
      <c r="J316" s="636"/>
      <c r="K316" s="636"/>
      <c r="L316" s="135" t="s">
        <v>25</v>
      </c>
      <c r="M316" s="136"/>
    </row>
    <row r="317" spans="1:13" x14ac:dyDescent="0.55000000000000004">
      <c r="A317" s="639" t="str">
        <f>A295</f>
        <v>ซ่อมแซมสำนักงาน สพป.ลำปาง เขต 3</v>
      </c>
      <c r="B317" s="639"/>
      <c r="C317" s="639"/>
      <c r="D317" s="640" t="str">
        <f>D273</f>
        <v>อาคารอาคารสำนักงาน สพป.ลำปาง เขต 3</v>
      </c>
      <c r="E317" s="640"/>
      <c r="F317" s="640"/>
      <c r="G317" s="640"/>
      <c r="H317" s="640"/>
      <c r="I317" s="1" t="s">
        <v>26</v>
      </c>
      <c r="J317" s="277" t="str">
        <f>J295</f>
        <v>ลำปาง เขต  3</v>
      </c>
      <c r="M317" s="1" t="s">
        <v>135</v>
      </c>
    </row>
    <row r="318" spans="1:13" ht="24.75" thickBot="1" x14ac:dyDescent="0.6">
      <c r="A318" s="277" t="s">
        <v>0</v>
      </c>
      <c r="D318" s="640" t="str">
        <f>D274</f>
        <v>สพป.ลำปาง เขต 3</v>
      </c>
      <c r="E318" s="640"/>
      <c r="F318" s="640"/>
      <c r="G318" s="640"/>
      <c r="H318" s="640"/>
      <c r="K318" s="641"/>
      <c r="L318" s="641"/>
    </row>
    <row r="319" spans="1:13" x14ac:dyDescent="0.55000000000000004">
      <c r="A319" s="642" t="s">
        <v>2</v>
      </c>
      <c r="B319" s="644" t="s">
        <v>3</v>
      </c>
      <c r="C319" s="645"/>
      <c r="D319" s="645"/>
      <c r="E319" s="646"/>
      <c r="F319" s="650" t="s">
        <v>4</v>
      </c>
      <c r="G319" s="650" t="s">
        <v>5</v>
      </c>
      <c r="H319" s="650" t="s">
        <v>6</v>
      </c>
      <c r="I319" s="650"/>
      <c r="J319" s="650" t="s">
        <v>7</v>
      </c>
      <c r="K319" s="650"/>
      <c r="L319" s="650" t="s">
        <v>24</v>
      </c>
      <c r="M319" s="661" t="s">
        <v>9</v>
      </c>
    </row>
    <row r="320" spans="1:13" x14ac:dyDescent="0.55000000000000004">
      <c r="A320" s="643"/>
      <c r="B320" s="647"/>
      <c r="C320" s="648"/>
      <c r="D320" s="648"/>
      <c r="E320" s="649"/>
      <c r="F320" s="651"/>
      <c r="G320" s="651"/>
      <c r="H320" s="278" t="s">
        <v>10</v>
      </c>
      <c r="I320" s="278" t="s">
        <v>11</v>
      </c>
      <c r="J320" s="278" t="s">
        <v>10</v>
      </c>
      <c r="K320" s="278" t="s">
        <v>11</v>
      </c>
      <c r="L320" s="651"/>
      <c r="M320" s="662"/>
    </row>
    <row r="321" spans="1:13" x14ac:dyDescent="0.55000000000000004">
      <c r="A321" s="685" t="s">
        <v>136</v>
      </c>
      <c r="B321" s="686"/>
      <c r="C321" s="686"/>
      <c r="D321" s="686"/>
      <c r="E321" s="686"/>
      <c r="F321" s="686"/>
      <c r="G321" s="686"/>
      <c r="H321" s="687"/>
      <c r="I321" s="152">
        <f>I311</f>
        <v>236226</v>
      </c>
      <c r="J321" s="49"/>
      <c r="K321" s="48">
        <f>K311</f>
        <v>43986.5</v>
      </c>
      <c r="L321" s="48">
        <f>L311</f>
        <v>280212.5</v>
      </c>
      <c r="M321" s="8"/>
    </row>
    <row r="322" spans="1:13" x14ac:dyDescent="0.55000000000000004">
      <c r="A322" s="7" t="str">
        <f>IF('กรอกรายการ วัสดุ'!A384&gt;0,'กรอกรายการ วัสดุ'!A396,IF('กรอกรายการ วัสดุ'!A396=0," "))</f>
        <v xml:space="preserve"> </v>
      </c>
      <c r="B322" s="638" t="str">
        <f>IF('กรอกรายการ วัสดุ'!B150&gt;0,'กรอกรายการ วัสดุ'!B150,IF('กรอกรายการ วัสดุ'!B150=0,"-"))</f>
        <v>-</v>
      </c>
      <c r="C322" s="638"/>
      <c r="D322" s="638"/>
      <c r="E322" s="638"/>
      <c r="F322" s="12" t="str">
        <f>IF('กรอกรายการ วัสดุ'!C150&gt;0,'กรอกรายการ วัสดุ'!C150,IF('กรอกรายการ วัสดุ'!C150=0,"-"))</f>
        <v>-</v>
      </c>
      <c r="G322" s="12" t="str">
        <f>IF('กรอกรายการ วัสดุ'!D150&gt;0,'กรอกรายการ วัสดุ'!D150,IF('กรอกรายการ วัสดุ'!D150=0,"-"))</f>
        <v>-</v>
      </c>
      <c r="H322" s="12" t="str">
        <f>IF('กรอกรายการ วัสดุ'!E150&gt;0,'กรอกรายการ วัสดุ'!E150,IF('กรอกรายการ วัสดุ'!E150=0,"-"))</f>
        <v>-</v>
      </c>
      <c r="I322" s="45" t="str">
        <f>IF('กรอกรายการ วัสดุ'!F150&gt;0,'กรอกรายการ วัสดุ'!F150,IF('กรอกรายการ วัสดุ'!F150=0,"-"))</f>
        <v>-</v>
      </c>
      <c r="J322" s="12" t="str">
        <f>IF('กรอกรายการ วัสดุ'!G150&gt;0,'กรอกรายการ วัสดุ'!G150,IF('กรอกรายการ วัสดุ'!G150=0,"-"))</f>
        <v>-</v>
      </c>
      <c r="K322" s="12" t="str">
        <f>IF('กรอกรายการ วัสดุ'!H150&gt;0,'กรอกรายการ วัสดุ'!H150,IF('กรอกรายการ วัสดุ'!H150=0,"-"))</f>
        <v>-</v>
      </c>
      <c r="L322" s="45" t="str">
        <f>IF('กรอกรายการ วัสดุ'!I150&gt;0,'กรอกรายการ วัสดุ'!I150,IF('กรอกรายการ วัสดุ'!I150=0,"-"))</f>
        <v>-</v>
      </c>
      <c r="M322" s="76"/>
    </row>
    <row r="323" spans="1:13" x14ac:dyDescent="0.55000000000000004">
      <c r="A323" s="9" t="str">
        <f>IF('กรอกรายการ วัสดุ'!A385&gt;0,'กรอกรายการ วัสดุ'!A397,IF('กรอกรายการ วัสดุ'!A397=0," "))</f>
        <v xml:space="preserve"> </v>
      </c>
      <c r="B323" s="637" t="str">
        <f>IF('กรอกรายการ วัสดุ'!B151&gt;0,'กรอกรายการ วัสดุ'!B151,IF('กรอกรายการ วัสดุ'!B151=0,"-"))</f>
        <v>-</v>
      </c>
      <c r="C323" s="637"/>
      <c r="D323" s="637"/>
      <c r="E323" s="637"/>
      <c r="F323" s="12" t="str">
        <f>IF('กรอกรายการ วัสดุ'!C151&gt;0,'กรอกรายการ วัสดุ'!C151,IF('กรอกรายการ วัสดุ'!C151=0,"-"))</f>
        <v>-</v>
      </c>
      <c r="G323" s="12" t="str">
        <f>IF('กรอกรายการ วัสดุ'!D151&gt;0,'กรอกรายการ วัสดุ'!D151,IF('กรอกรายการ วัสดุ'!D151=0,"-"))</f>
        <v>-</v>
      </c>
      <c r="H323" s="12" t="str">
        <f>IF('กรอกรายการ วัสดุ'!E151&gt;0,'กรอกรายการ วัสดุ'!E151,IF('กรอกรายการ วัสดุ'!E151=0,"-"))</f>
        <v>-</v>
      </c>
      <c r="I323" s="45" t="str">
        <f>IF('กรอกรายการ วัสดุ'!F151&gt;0,'กรอกรายการ วัสดุ'!F151,IF('กรอกรายการ วัสดุ'!F151=0,"-"))</f>
        <v>-</v>
      </c>
      <c r="J323" s="12" t="str">
        <f>IF('กรอกรายการ วัสดุ'!G151&gt;0,'กรอกรายการ วัสดุ'!G151,IF('กรอกรายการ วัสดุ'!G151=0,"-"))</f>
        <v>-</v>
      </c>
      <c r="K323" s="12" t="str">
        <f>IF('กรอกรายการ วัสดุ'!H151&gt;0,'กรอกรายการ วัสดุ'!H151,IF('กรอกรายการ วัสดุ'!H151=0,"-"))</f>
        <v>-</v>
      </c>
      <c r="L323" s="45" t="str">
        <f>IF('กรอกรายการ วัสดุ'!I151&gt;0,'กรอกรายการ วัสดุ'!I151,IF('กรอกรายการ วัสดุ'!I151=0,"-"))</f>
        <v>-</v>
      </c>
      <c r="M323" s="76"/>
    </row>
    <row r="324" spans="1:13" x14ac:dyDescent="0.55000000000000004">
      <c r="A324" s="9" t="str">
        <f>IF('กรอกรายการ วัสดุ'!A386&gt;0,'กรอกรายการ วัสดุ'!A398,IF('กรอกรายการ วัสดุ'!A398=0," "))</f>
        <v xml:space="preserve"> </v>
      </c>
      <c r="B324" s="637" t="str">
        <f>IF('กรอกรายการ วัสดุ'!B152&gt;0,'กรอกรายการ วัสดุ'!B152,IF('กรอกรายการ วัสดุ'!B152=0,"-"))</f>
        <v>-</v>
      </c>
      <c r="C324" s="637"/>
      <c r="D324" s="637"/>
      <c r="E324" s="637"/>
      <c r="F324" s="12" t="str">
        <f>IF('กรอกรายการ วัสดุ'!C152&gt;0,'กรอกรายการ วัสดุ'!C152,IF('กรอกรายการ วัสดุ'!C152=0,"-"))</f>
        <v>-</v>
      </c>
      <c r="G324" s="12" t="str">
        <f>IF('กรอกรายการ วัสดุ'!D152&gt;0,'กรอกรายการ วัสดุ'!D152,IF('กรอกรายการ วัสดุ'!D152=0,"-"))</f>
        <v>-</v>
      </c>
      <c r="H324" s="12" t="str">
        <f>IF('กรอกรายการ วัสดุ'!E152&gt;0,'กรอกรายการ วัสดุ'!E152,IF('กรอกรายการ วัสดุ'!E152=0,"-"))</f>
        <v>-</v>
      </c>
      <c r="I324" s="45" t="str">
        <f>IF('กรอกรายการ วัสดุ'!F152&gt;0,'กรอกรายการ วัสดุ'!F152,IF('กรอกรายการ วัสดุ'!F152=0,"-"))</f>
        <v>-</v>
      </c>
      <c r="J324" s="12" t="str">
        <f>IF('กรอกรายการ วัสดุ'!G152&gt;0,'กรอกรายการ วัสดุ'!G152,IF('กรอกรายการ วัสดุ'!G152=0,"-"))</f>
        <v>-</v>
      </c>
      <c r="K324" s="12" t="str">
        <f>IF('กรอกรายการ วัสดุ'!H152&gt;0,'กรอกรายการ วัสดุ'!H152,IF('กรอกรายการ วัสดุ'!H152=0,"-"))</f>
        <v>-</v>
      </c>
      <c r="L324" s="45" t="str">
        <f>IF('กรอกรายการ วัสดุ'!I152&gt;0,'กรอกรายการ วัสดุ'!I152,IF('กรอกรายการ วัสดุ'!I152=0,"-"))</f>
        <v>-</v>
      </c>
      <c r="M324" s="76"/>
    </row>
    <row r="325" spans="1:13" x14ac:dyDescent="0.55000000000000004">
      <c r="A325" s="9" t="str">
        <f>IF('กรอกรายการ วัสดุ'!A387&gt;0,'กรอกรายการ วัสดุ'!A399,IF('กรอกรายการ วัสดุ'!A399=0," "))</f>
        <v xml:space="preserve"> </v>
      </c>
      <c r="B325" s="637" t="str">
        <f>IF('กรอกรายการ วัสดุ'!B153&gt;0,'กรอกรายการ วัสดุ'!B153,IF('กรอกรายการ วัสดุ'!B153=0,"-"))</f>
        <v>-</v>
      </c>
      <c r="C325" s="637"/>
      <c r="D325" s="637"/>
      <c r="E325" s="637"/>
      <c r="F325" s="12" t="str">
        <f>IF('กรอกรายการ วัสดุ'!C153&gt;0,'กรอกรายการ วัสดุ'!C153,IF('กรอกรายการ วัสดุ'!C153=0,"-"))</f>
        <v>-</v>
      </c>
      <c r="G325" s="12" t="str">
        <f>IF('กรอกรายการ วัสดุ'!D153&gt;0,'กรอกรายการ วัสดุ'!D153,IF('กรอกรายการ วัสดุ'!D153=0,"-"))</f>
        <v>-</v>
      </c>
      <c r="H325" s="12" t="str">
        <f>IF('กรอกรายการ วัสดุ'!E153&gt;0,'กรอกรายการ วัสดุ'!E153,IF('กรอกรายการ วัสดุ'!E153=0,"-"))</f>
        <v>-</v>
      </c>
      <c r="I325" s="45" t="str">
        <f>IF('กรอกรายการ วัสดุ'!F153&gt;0,'กรอกรายการ วัสดุ'!F153,IF('กรอกรายการ วัสดุ'!F153=0,"-"))</f>
        <v>-</v>
      </c>
      <c r="J325" s="12" t="str">
        <f>IF('กรอกรายการ วัสดุ'!G153&gt;0,'กรอกรายการ วัสดุ'!G153,IF('กรอกรายการ วัสดุ'!G153=0,"-"))</f>
        <v>-</v>
      </c>
      <c r="K325" s="12" t="str">
        <f>IF('กรอกรายการ วัสดุ'!H153&gt;0,'กรอกรายการ วัสดุ'!H153,IF('กรอกรายการ วัสดุ'!H153=0,"-"))</f>
        <v>-</v>
      </c>
      <c r="L325" s="45" t="str">
        <f>IF('กรอกรายการ วัสดุ'!I153&gt;0,'กรอกรายการ วัสดุ'!I153,IF('กรอกรายการ วัสดุ'!I153=0,"-"))</f>
        <v>-</v>
      </c>
      <c r="M325" s="76"/>
    </row>
    <row r="326" spans="1:13" x14ac:dyDescent="0.55000000000000004">
      <c r="A326" s="9" t="str">
        <f>IF('กรอกรายการ วัสดุ'!A388&gt;0,'กรอกรายการ วัสดุ'!A400,IF('กรอกรายการ วัสดุ'!A400=0," "))</f>
        <v xml:space="preserve"> </v>
      </c>
      <c r="B326" s="637" t="str">
        <f>IF('กรอกรายการ วัสดุ'!B154&gt;0,'กรอกรายการ วัสดุ'!B154,IF('กรอกรายการ วัสดุ'!B154=0,"-"))</f>
        <v>-</v>
      </c>
      <c r="C326" s="637"/>
      <c r="D326" s="637"/>
      <c r="E326" s="637"/>
      <c r="F326" s="12" t="str">
        <f>IF('กรอกรายการ วัสดุ'!C154&gt;0,'กรอกรายการ วัสดุ'!C154,IF('กรอกรายการ วัสดุ'!C154=0,"-"))</f>
        <v>-</v>
      </c>
      <c r="G326" s="12" t="str">
        <f>IF('กรอกรายการ วัสดุ'!D154&gt;0,'กรอกรายการ วัสดุ'!D154,IF('กรอกรายการ วัสดุ'!D154=0,"-"))</f>
        <v>-</v>
      </c>
      <c r="H326" s="12" t="str">
        <f>IF('กรอกรายการ วัสดุ'!E154&gt;0,'กรอกรายการ วัสดุ'!E154,IF('กรอกรายการ วัสดุ'!E154=0,"-"))</f>
        <v>-</v>
      </c>
      <c r="I326" s="45" t="str">
        <f>IF('กรอกรายการ วัสดุ'!F154&gt;0,'กรอกรายการ วัสดุ'!F154,IF('กรอกรายการ วัสดุ'!F154=0,"-"))</f>
        <v>-</v>
      </c>
      <c r="J326" s="12" t="str">
        <f>IF('กรอกรายการ วัสดุ'!G154&gt;0,'กรอกรายการ วัสดุ'!G154,IF('กรอกรายการ วัสดุ'!G154=0,"-"))</f>
        <v>-</v>
      </c>
      <c r="K326" s="12" t="str">
        <f>IF('กรอกรายการ วัสดุ'!H154&gt;0,'กรอกรายการ วัสดุ'!H154,IF('กรอกรายการ วัสดุ'!H154=0,"-"))</f>
        <v>-</v>
      </c>
      <c r="L326" s="45" t="str">
        <f>IF('กรอกรายการ วัสดุ'!I154&gt;0,'กรอกรายการ วัสดุ'!I154,IF('กรอกรายการ วัสดุ'!I154=0,"-"))</f>
        <v>-</v>
      </c>
      <c r="M326" s="76"/>
    </row>
    <row r="327" spans="1:13" x14ac:dyDescent="0.55000000000000004">
      <c r="A327" s="9" t="str">
        <f>IF('กรอกรายการ วัสดุ'!A389&gt;0,'กรอกรายการ วัสดุ'!A401,IF('กรอกรายการ วัสดุ'!A401=0," "))</f>
        <v xml:space="preserve"> </v>
      </c>
      <c r="B327" s="637" t="str">
        <f>IF('กรอกรายการ วัสดุ'!B155&gt;0,'กรอกรายการ วัสดุ'!B155,IF('กรอกรายการ วัสดุ'!B155=0,"-"))</f>
        <v>-</v>
      </c>
      <c r="C327" s="637"/>
      <c r="D327" s="637"/>
      <c r="E327" s="637"/>
      <c r="F327" s="12" t="str">
        <f>IF('กรอกรายการ วัสดุ'!C155&gt;0,'กรอกรายการ วัสดุ'!C155,IF('กรอกรายการ วัสดุ'!C155=0,"-"))</f>
        <v>-</v>
      </c>
      <c r="G327" s="12" t="str">
        <f>IF('กรอกรายการ วัสดุ'!D155&gt;0,'กรอกรายการ วัสดุ'!D155,IF('กรอกรายการ วัสดุ'!D155=0,"-"))</f>
        <v>-</v>
      </c>
      <c r="H327" s="12" t="str">
        <f>IF('กรอกรายการ วัสดุ'!E155&gt;0,'กรอกรายการ วัสดุ'!E155,IF('กรอกรายการ วัสดุ'!E155=0,"-"))</f>
        <v>-</v>
      </c>
      <c r="I327" s="45" t="str">
        <f>IF('กรอกรายการ วัสดุ'!F155&gt;0,'กรอกรายการ วัสดุ'!F155,IF('กรอกรายการ วัสดุ'!F155=0,"-"))</f>
        <v>-</v>
      </c>
      <c r="J327" s="12" t="str">
        <f>IF('กรอกรายการ วัสดุ'!G155&gt;0,'กรอกรายการ วัสดุ'!G155,IF('กรอกรายการ วัสดุ'!G155=0,"-"))</f>
        <v>-</v>
      </c>
      <c r="K327" s="12" t="str">
        <f>IF('กรอกรายการ วัสดุ'!H155&gt;0,'กรอกรายการ วัสดุ'!H155,IF('กรอกรายการ วัสดุ'!H155=0,"-"))</f>
        <v>-</v>
      </c>
      <c r="L327" s="45" t="str">
        <f>IF('กรอกรายการ วัสดุ'!I155&gt;0,'กรอกรายการ วัสดุ'!I155,IF('กรอกรายการ วัสดุ'!I155=0,"-"))</f>
        <v>-</v>
      </c>
      <c r="M327" s="76"/>
    </row>
    <row r="328" spans="1:13" x14ac:dyDescent="0.55000000000000004">
      <c r="A328" s="9" t="str">
        <f>IF('กรอกรายการ วัสดุ'!A390&gt;0,'กรอกรายการ วัสดุ'!A402,IF('กรอกรายการ วัสดุ'!A402=0," "))</f>
        <v xml:space="preserve"> </v>
      </c>
      <c r="B328" s="637" t="str">
        <f>IF('กรอกรายการ วัสดุ'!B156&gt;0,'กรอกรายการ วัสดุ'!B156,IF('กรอกรายการ วัสดุ'!B156=0,"-"))</f>
        <v>-</v>
      </c>
      <c r="C328" s="637"/>
      <c r="D328" s="637"/>
      <c r="E328" s="637"/>
      <c r="F328" s="12" t="str">
        <f>IF('กรอกรายการ วัสดุ'!C156&gt;0,'กรอกรายการ วัสดุ'!C156,IF('กรอกรายการ วัสดุ'!C156=0,"-"))</f>
        <v>-</v>
      </c>
      <c r="G328" s="12" t="str">
        <f>IF('กรอกรายการ วัสดุ'!D156&gt;0,'กรอกรายการ วัสดุ'!D156,IF('กรอกรายการ วัสดุ'!D156=0,"-"))</f>
        <v>-</v>
      </c>
      <c r="H328" s="12" t="str">
        <f>IF('กรอกรายการ วัสดุ'!E156&gt;0,'กรอกรายการ วัสดุ'!E156,IF('กรอกรายการ วัสดุ'!E156=0,"-"))</f>
        <v>-</v>
      </c>
      <c r="I328" s="45" t="str">
        <f>IF('กรอกรายการ วัสดุ'!F156&gt;0,'กรอกรายการ วัสดุ'!F156,IF('กรอกรายการ วัสดุ'!F156=0,"-"))</f>
        <v>-</v>
      </c>
      <c r="J328" s="12" t="str">
        <f>IF('กรอกรายการ วัสดุ'!G156&gt;0,'กรอกรายการ วัสดุ'!G156,IF('กรอกรายการ วัสดุ'!G156=0,"-"))</f>
        <v>-</v>
      </c>
      <c r="K328" s="12" t="str">
        <f>IF('กรอกรายการ วัสดุ'!H156&gt;0,'กรอกรายการ วัสดุ'!H156,IF('กรอกรายการ วัสดุ'!H156=0,"-"))</f>
        <v>-</v>
      </c>
      <c r="L328" s="45" t="str">
        <f>IF('กรอกรายการ วัสดุ'!I156&gt;0,'กรอกรายการ วัสดุ'!I156,IF('กรอกรายการ วัสดุ'!I156=0,"-"))</f>
        <v>-</v>
      </c>
      <c r="M328" s="76"/>
    </row>
    <row r="329" spans="1:13" x14ac:dyDescent="0.55000000000000004">
      <c r="A329" s="9" t="str">
        <f>IF('กรอกรายการ วัสดุ'!A391&gt;0,'กรอกรายการ วัสดุ'!A403,IF('กรอกรายการ วัสดุ'!A403=0," "))</f>
        <v xml:space="preserve"> </v>
      </c>
      <c r="B329" s="637" t="str">
        <f>IF('กรอกรายการ วัสดุ'!B157&gt;0,'กรอกรายการ วัสดุ'!B157,IF('กรอกรายการ วัสดุ'!B157=0,"-"))</f>
        <v>-</v>
      </c>
      <c r="C329" s="637"/>
      <c r="D329" s="637"/>
      <c r="E329" s="637"/>
      <c r="F329" s="12" t="str">
        <f>IF('กรอกรายการ วัสดุ'!C157&gt;0,'กรอกรายการ วัสดุ'!C157,IF('กรอกรายการ วัสดุ'!C157=0,"-"))</f>
        <v>-</v>
      </c>
      <c r="G329" s="12" t="str">
        <f>IF('กรอกรายการ วัสดุ'!D157&gt;0,'กรอกรายการ วัสดุ'!D157,IF('กรอกรายการ วัสดุ'!D157=0,"-"))</f>
        <v>-</v>
      </c>
      <c r="H329" s="12" t="str">
        <f>IF('กรอกรายการ วัสดุ'!E157&gt;0,'กรอกรายการ วัสดุ'!E157,IF('กรอกรายการ วัสดุ'!E157=0,"-"))</f>
        <v>-</v>
      </c>
      <c r="I329" s="45" t="str">
        <f>IF('กรอกรายการ วัสดุ'!F157&gt;0,'กรอกรายการ วัสดุ'!F157,IF('กรอกรายการ วัสดุ'!F157=0,"-"))</f>
        <v>-</v>
      </c>
      <c r="J329" s="12" t="str">
        <f>IF('กรอกรายการ วัสดุ'!G157&gt;0,'กรอกรายการ วัสดุ'!G157,IF('กรอกรายการ วัสดุ'!G157=0,"-"))</f>
        <v>-</v>
      </c>
      <c r="K329" s="12" t="str">
        <f>IF('กรอกรายการ วัสดุ'!H157&gt;0,'กรอกรายการ วัสดุ'!H157,IF('กรอกรายการ วัสดุ'!H157=0,"-"))</f>
        <v>-</v>
      </c>
      <c r="L329" s="45" t="str">
        <f>IF('กรอกรายการ วัสดุ'!I157&gt;0,'กรอกรายการ วัสดุ'!I157,IF('กรอกรายการ วัสดุ'!I157=0,"-"))</f>
        <v>-</v>
      </c>
      <c r="M329" s="76"/>
    </row>
    <row r="330" spans="1:13" x14ac:dyDescent="0.55000000000000004">
      <c r="A330" s="9" t="str">
        <f>IF('กรอกรายการ วัสดุ'!A392&gt;0,'กรอกรายการ วัสดุ'!A404,IF('กรอกรายการ วัสดุ'!A404=0," "))</f>
        <v xml:space="preserve"> </v>
      </c>
      <c r="B330" s="637" t="str">
        <f>IF('กรอกรายการ วัสดุ'!B158&gt;0,'กรอกรายการ วัสดุ'!B158,IF('กรอกรายการ วัสดุ'!B158=0,"-"))</f>
        <v>-</v>
      </c>
      <c r="C330" s="637"/>
      <c r="D330" s="637"/>
      <c r="E330" s="637"/>
      <c r="F330" s="12" t="str">
        <f>IF('กรอกรายการ วัสดุ'!C158&gt;0,'กรอกรายการ วัสดุ'!C158,IF('กรอกรายการ วัสดุ'!C158=0,"-"))</f>
        <v>-</v>
      </c>
      <c r="G330" s="12" t="str">
        <f>IF('กรอกรายการ วัสดุ'!D158&gt;0,'กรอกรายการ วัสดุ'!D158,IF('กรอกรายการ วัสดุ'!D158=0,"-"))</f>
        <v>-</v>
      </c>
      <c r="H330" s="12" t="str">
        <f>IF('กรอกรายการ วัสดุ'!E158&gt;0,'กรอกรายการ วัสดุ'!E158,IF('กรอกรายการ วัสดุ'!E158=0,"-"))</f>
        <v>-</v>
      </c>
      <c r="I330" s="45" t="str">
        <f>IF('กรอกรายการ วัสดุ'!F158&gt;0,'กรอกรายการ วัสดุ'!F158,IF('กรอกรายการ วัสดุ'!F158=0,"-"))</f>
        <v>-</v>
      </c>
      <c r="J330" s="12" t="str">
        <f>IF('กรอกรายการ วัสดุ'!G158&gt;0,'กรอกรายการ วัสดุ'!G158,IF('กรอกรายการ วัสดุ'!G158=0,"-"))</f>
        <v>-</v>
      </c>
      <c r="K330" s="12" t="str">
        <f>IF('กรอกรายการ วัสดุ'!H158&gt;0,'กรอกรายการ วัสดุ'!H158,IF('กรอกรายการ วัสดุ'!H158=0,"-"))</f>
        <v>-</v>
      </c>
      <c r="L330" s="45" t="str">
        <f>IF('กรอกรายการ วัสดุ'!I158&gt;0,'กรอกรายการ วัสดุ'!I158,IF('กรอกรายการ วัสดุ'!I158=0,"-"))</f>
        <v>-</v>
      </c>
      <c r="M330" s="76"/>
    </row>
    <row r="331" spans="1:13" ht="24.75" thickBot="1" x14ac:dyDescent="0.6">
      <c r="A331" s="117" t="str">
        <f>IF('กรอกรายการ วัสดุ'!A393&gt;0,'กรอกรายการ วัสดุ'!A405,IF('กรอกรายการ วัสดุ'!A405=0," "))</f>
        <v xml:space="preserve"> </v>
      </c>
      <c r="B331" s="688" t="str">
        <f>IF('กรอกรายการ วัสดุ'!B159&gt;0,'กรอกรายการ วัสดุ'!B159,IF('กรอกรายการ วัสดุ'!B159=0,"-"))</f>
        <v>-</v>
      </c>
      <c r="C331" s="688"/>
      <c r="D331" s="688"/>
      <c r="E331" s="688"/>
      <c r="F331" s="12" t="str">
        <f>IF('กรอกรายการ วัสดุ'!C159&gt;0,'กรอกรายการ วัสดุ'!C159,IF('กรอกรายการ วัสดุ'!C159=0,"-"))</f>
        <v>-</v>
      </c>
      <c r="G331" s="12" t="str">
        <f>IF('กรอกรายการ วัสดุ'!D159&gt;0,'กรอกรายการ วัสดุ'!D159,IF('กรอกรายการ วัสดุ'!D159=0,"-"))</f>
        <v>-</v>
      </c>
      <c r="H331" s="12" t="str">
        <f>IF('กรอกรายการ วัสดุ'!E159&gt;0,'กรอกรายการ วัสดุ'!E159,IF('กรอกรายการ วัสดุ'!E159=0,"-"))</f>
        <v>-</v>
      </c>
      <c r="I331" s="45" t="str">
        <f>IF('กรอกรายการ วัสดุ'!F159&gt;0,'กรอกรายการ วัสดุ'!F159,IF('กรอกรายการ วัสดุ'!F159=0,"-"))</f>
        <v>-</v>
      </c>
      <c r="J331" s="12" t="str">
        <f>IF('กรอกรายการ วัสดุ'!G159&gt;0,'กรอกรายการ วัสดุ'!G159,IF('กรอกรายการ วัสดุ'!G159=0,"-"))</f>
        <v>-</v>
      </c>
      <c r="K331" s="12" t="str">
        <f>IF('กรอกรายการ วัสดุ'!H159&gt;0,'กรอกรายการ วัสดุ'!H159,IF('กรอกรายการ วัสดุ'!H159=0,"-"))</f>
        <v>-</v>
      </c>
      <c r="L331" s="45" t="str">
        <f>IF('กรอกรายการ วัสดุ'!I159&gt;0,'กรอกรายการ วัสดุ'!I159,IF('กรอกรายการ วัสดุ'!I159=0,"-"))</f>
        <v>-</v>
      </c>
      <c r="M331" s="75"/>
    </row>
    <row r="332" spans="1:13" ht="24.75" thickBot="1" x14ac:dyDescent="0.6">
      <c r="A332" s="657" t="s">
        <v>137</v>
      </c>
      <c r="B332" s="658"/>
      <c r="C332" s="658"/>
      <c r="D332" s="658"/>
      <c r="E332" s="658"/>
      <c r="F332" s="658"/>
      <c r="G332" s="658"/>
      <c r="H332" s="659"/>
      <c r="I332" s="153">
        <f>SUM(I322:I331)</f>
        <v>0</v>
      </c>
      <c r="J332" s="19"/>
      <c r="K332" s="46">
        <f t="shared" ref="K332:L332" si="22">SUM(K322:K331)</f>
        <v>0</v>
      </c>
      <c r="L332" s="46">
        <f t="shared" si="22"/>
        <v>0</v>
      </c>
      <c r="M332" s="14"/>
    </row>
    <row r="333" spans="1:13" ht="24.75" thickBot="1" x14ac:dyDescent="0.6">
      <c r="A333" s="657" t="s">
        <v>138</v>
      </c>
      <c r="B333" s="658"/>
      <c r="C333" s="658"/>
      <c r="D333" s="658"/>
      <c r="E333" s="658"/>
      <c r="F333" s="658"/>
      <c r="G333" s="658"/>
      <c r="H333" s="659"/>
      <c r="I333" s="153">
        <f>I332+I321</f>
        <v>236226</v>
      </c>
      <c r="J333" s="15"/>
      <c r="K333" s="46">
        <f t="shared" ref="K333:L333" si="23">K332+K321</f>
        <v>43986.5</v>
      </c>
      <c r="L333" s="46">
        <f t="shared" si="23"/>
        <v>280212.5</v>
      </c>
      <c r="M333" s="14"/>
    </row>
    <row r="334" spans="1:13" x14ac:dyDescent="0.55000000000000004">
      <c r="A334" s="13"/>
      <c r="B334" s="13"/>
      <c r="C334" s="13"/>
      <c r="D334" s="13"/>
      <c r="E334" s="13"/>
      <c r="F334" s="13"/>
      <c r="G334" s="13"/>
      <c r="H334" s="13"/>
      <c r="I334" s="6"/>
      <c r="J334" s="6"/>
      <c r="K334" s="6"/>
      <c r="L334" s="6"/>
      <c r="M334" s="6"/>
    </row>
    <row r="335" spans="1:13" x14ac:dyDescent="0.55000000000000004">
      <c r="A335" s="279"/>
      <c r="B335" s="2"/>
      <c r="C335" s="118"/>
      <c r="D335" s="118" t="s">
        <v>28</v>
      </c>
      <c r="E335" s="118" t="s">
        <v>29</v>
      </c>
      <c r="F335" s="2" t="s">
        <v>30</v>
      </c>
      <c r="G335" s="2"/>
      <c r="H335" s="119" t="s">
        <v>28</v>
      </c>
      <c r="I335" s="118" t="s">
        <v>33</v>
      </c>
      <c r="J335" s="2"/>
      <c r="K335" s="2"/>
      <c r="L335" s="2"/>
      <c r="M335" s="2"/>
    </row>
    <row r="336" spans="1:13" x14ac:dyDescent="0.55000000000000004">
      <c r="A336" s="279"/>
      <c r="B336" s="118"/>
      <c r="C336" s="118"/>
      <c r="D336" s="119"/>
      <c r="E336" s="279" t="str">
        <f>E314</f>
        <v>(นายอำพร จานเก่า)</v>
      </c>
      <c r="F336" s="2"/>
      <c r="G336" s="2"/>
      <c r="H336" s="119"/>
      <c r="I336" s="655" t="str">
        <f>I314</f>
        <v>(นางสาวจริยา ขัดแก้ว)</v>
      </c>
      <c r="J336" s="655"/>
      <c r="K336" s="2"/>
      <c r="L336" s="2"/>
      <c r="M336" s="2"/>
    </row>
    <row r="337" spans="1:13" s="2" customFormat="1" x14ac:dyDescent="0.55000000000000004">
      <c r="A337" s="279"/>
      <c r="C337" s="118"/>
      <c r="D337" s="655" t="str">
        <f>D315</f>
        <v>ช่าง ระดับ 4</v>
      </c>
      <c r="E337" s="655"/>
      <c r="F337" s="655"/>
      <c r="H337" s="655" t="str">
        <f>H315</f>
        <v>ผู้อำนวยการกลุ่มอำนวยการ</v>
      </c>
      <c r="I337" s="655"/>
      <c r="J337" s="655"/>
      <c r="K337" s="655"/>
    </row>
    <row r="338" spans="1:13" ht="27.75" x14ac:dyDescent="0.65">
      <c r="A338" s="2"/>
      <c r="B338" s="2"/>
      <c r="C338" s="636" t="s">
        <v>23</v>
      </c>
      <c r="D338" s="636"/>
      <c r="E338" s="636"/>
      <c r="F338" s="636"/>
      <c r="G338" s="636"/>
      <c r="H338" s="636"/>
      <c r="I338" s="636"/>
      <c r="J338" s="636"/>
      <c r="K338" s="636"/>
      <c r="L338" s="135" t="s">
        <v>25</v>
      </c>
      <c r="M338" s="136"/>
    </row>
    <row r="339" spans="1:13" x14ac:dyDescent="0.55000000000000004">
      <c r="A339" s="639" t="str">
        <f>A317</f>
        <v>ซ่อมแซมสำนักงาน สพป.ลำปาง เขต 3</v>
      </c>
      <c r="B339" s="639"/>
      <c r="C339" s="639"/>
      <c r="D339" s="640" t="str">
        <f>D295</f>
        <v>อาคารอาคารสำนักงาน สพป.ลำปาง เขต 3</v>
      </c>
      <c r="E339" s="640"/>
      <c r="F339" s="640"/>
      <c r="G339" s="640"/>
      <c r="H339" s="640"/>
      <c r="I339" s="1" t="s">
        <v>26</v>
      </c>
      <c r="J339" s="277" t="str">
        <f>J317</f>
        <v>ลำปาง เขต  3</v>
      </c>
      <c r="M339" s="1" t="s">
        <v>139</v>
      </c>
    </row>
    <row r="340" spans="1:13" ht="24.75" thickBot="1" x14ac:dyDescent="0.6">
      <c r="A340" s="277" t="s">
        <v>0</v>
      </c>
      <c r="D340" s="640" t="str">
        <f>D296</f>
        <v>สพป.ลำปาง เขต 3</v>
      </c>
      <c r="E340" s="640"/>
      <c r="F340" s="640"/>
      <c r="G340" s="640"/>
      <c r="H340" s="640"/>
      <c r="K340" s="641"/>
      <c r="L340" s="641"/>
    </row>
    <row r="341" spans="1:13" x14ac:dyDescent="0.55000000000000004">
      <c r="A341" s="642" t="s">
        <v>2</v>
      </c>
      <c r="B341" s="644" t="s">
        <v>3</v>
      </c>
      <c r="C341" s="645"/>
      <c r="D341" s="645"/>
      <c r="E341" s="646"/>
      <c r="F341" s="650" t="s">
        <v>4</v>
      </c>
      <c r="G341" s="650" t="s">
        <v>5</v>
      </c>
      <c r="H341" s="650" t="s">
        <v>6</v>
      </c>
      <c r="I341" s="650"/>
      <c r="J341" s="650" t="s">
        <v>7</v>
      </c>
      <c r="K341" s="650"/>
      <c r="L341" s="650" t="s">
        <v>24</v>
      </c>
      <c r="M341" s="661" t="s">
        <v>9</v>
      </c>
    </row>
    <row r="342" spans="1:13" x14ac:dyDescent="0.55000000000000004">
      <c r="A342" s="643"/>
      <c r="B342" s="647"/>
      <c r="C342" s="648"/>
      <c r="D342" s="648"/>
      <c r="E342" s="649"/>
      <c r="F342" s="651"/>
      <c r="G342" s="651"/>
      <c r="H342" s="278" t="s">
        <v>10</v>
      </c>
      <c r="I342" s="278" t="s">
        <v>11</v>
      </c>
      <c r="J342" s="278" t="s">
        <v>10</v>
      </c>
      <c r="K342" s="278" t="s">
        <v>11</v>
      </c>
      <c r="L342" s="651"/>
      <c r="M342" s="662"/>
    </row>
    <row r="343" spans="1:13" x14ac:dyDescent="0.55000000000000004">
      <c r="A343" s="685" t="s">
        <v>142</v>
      </c>
      <c r="B343" s="686"/>
      <c r="C343" s="686"/>
      <c r="D343" s="686"/>
      <c r="E343" s="686"/>
      <c r="F343" s="686"/>
      <c r="G343" s="686"/>
      <c r="H343" s="687"/>
      <c r="I343" s="152">
        <f>I333</f>
        <v>236226</v>
      </c>
      <c r="J343" s="49"/>
      <c r="K343" s="48">
        <f>K333</f>
        <v>43986.5</v>
      </c>
      <c r="L343" s="48">
        <f>L333</f>
        <v>280212.5</v>
      </c>
      <c r="M343" s="8"/>
    </row>
    <row r="344" spans="1:13" x14ac:dyDescent="0.55000000000000004">
      <c r="A344" s="7" t="str">
        <f>IF('กรอกรายการ วัสดุ'!A406&gt;0,'กรอกรายการ วัสดุ'!A418,IF('กรอกรายการ วัสดุ'!A418=0," "))</f>
        <v xml:space="preserve"> </v>
      </c>
      <c r="B344" s="638" t="str">
        <f>IF('กรอกรายการ วัสดุ'!B160&gt;0,'กรอกรายการ วัสดุ'!B160,IF('กรอกรายการ วัสดุ'!B160=0,"-"))</f>
        <v>-</v>
      </c>
      <c r="C344" s="638"/>
      <c r="D344" s="638"/>
      <c r="E344" s="638"/>
      <c r="F344" s="12" t="str">
        <f>IF('กรอกรายการ วัสดุ'!C160&gt;0,'กรอกรายการ วัสดุ'!C160,IF('กรอกรายการ วัสดุ'!C160=0,"-"))</f>
        <v>-</v>
      </c>
      <c r="G344" s="12" t="str">
        <f>IF('กรอกรายการ วัสดุ'!D160&gt;0,'กรอกรายการ วัสดุ'!D160,IF('กรอกรายการ วัสดุ'!D160=0,"-"))</f>
        <v>-</v>
      </c>
      <c r="H344" s="12" t="str">
        <f>IF('กรอกรายการ วัสดุ'!E160&gt;0,'กรอกรายการ วัสดุ'!E160,IF('กรอกรายการ วัสดุ'!E160=0,"-"))</f>
        <v>-</v>
      </c>
      <c r="I344" s="45" t="str">
        <f>IF('กรอกรายการ วัสดุ'!F160&gt;0,'กรอกรายการ วัสดุ'!F160,IF('กรอกรายการ วัสดุ'!F160=0,"-"))</f>
        <v>-</v>
      </c>
      <c r="J344" s="12" t="str">
        <f>IF('กรอกรายการ วัสดุ'!G160&gt;0,'กรอกรายการ วัสดุ'!G160,IF('กรอกรายการ วัสดุ'!G160=0,"-"))</f>
        <v>-</v>
      </c>
      <c r="K344" s="12" t="str">
        <f>IF('กรอกรายการ วัสดุ'!H160&gt;0,'กรอกรายการ วัสดุ'!H160,IF('กรอกรายการ วัสดุ'!H160=0,"-"))</f>
        <v>-</v>
      </c>
      <c r="L344" s="45" t="str">
        <f>IF('กรอกรายการ วัสดุ'!I160&gt;0,'กรอกรายการ วัสดุ'!I160,IF('กรอกรายการ วัสดุ'!I160=0,"-"))</f>
        <v>-</v>
      </c>
      <c r="M344" s="76"/>
    </row>
    <row r="345" spans="1:13" x14ac:dyDescent="0.55000000000000004">
      <c r="A345" s="9" t="str">
        <f>IF('กรอกรายการ วัสดุ'!A407&gt;0,'กรอกรายการ วัสดุ'!A419,IF('กรอกรายการ วัสดุ'!A419=0," "))</f>
        <v xml:space="preserve"> </v>
      </c>
      <c r="B345" s="637" t="str">
        <f>IF('กรอกรายการ วัสดุ'!B161&gt;0,'กรอกรายการ วัสดุ'!B161,IF('กรอกรายการ วัสดุ'!B161=0,"-"))</f>
        <v>-</v>
      </c>
      <c r="C345" s="637"/>
      <c r="D345" s="637"/>
      <c r="E345" s="637"/>
      <c r="F345" s="12" t="str">
        <f>IF('กรอกรายการ วัสดุ'!C161&gt;0,'กรอกรายการ วัสดุ'!C161,IF('กรอกรายการ วัสดุ'!C161=0,"-"))</f>
        <v>-</v>
      </c>
      <c r="G345" s="12" t="str">
        <f>IF('กรอกรายการ วัสดุ'!D161&gt;0,'กรอกรายการ วัสดุ'!D161,IF('กรอกรายการ วัสดุ'!D161=0,"-"))</f>
        <v>-</v>
      </c>
      <c r="H345" s="12" t="str">
        <f>IF('กรอกรายการ วัสดุ'!E161&gt;0,'กรอกรายการ วัสดุ'!E161,IF('กรอกรายการ วัสดุ'!E161=0,"-"))</f>
        <v>-</v>
      </c>
      <c r="I345" s="45" t="str">
        <f>IF('กรอกรายการ วัสดุ'!F161&gt;0,'กรอกรายการ วัสดุ'!F161,IF('กรอกรายการ วัสดุ'!F161=0,"-"))</f>
        <v>-</v>
      </c>
      <c r="J345" s="12" t="str">
        <f>IF('กรอกรายการ วัสดุ'!G161&gt;0,'กรอกรายการ วัสดุ'!G161,IF('กรอกรายการ วัสดุ'!G161=0,"-"))</f>
        <v>-</v>
      </c>
      <c r="K345" s="12" t="str">
        <f>IF('กรอกรายการ วัสดุ'!H161&gt;0,'กรอกรายการ วัสดุ'!H161,IF('กรอกรายการ วัสดุ'!H161=0,"-"))</f>
        <v>-</v>
      </c>
      <c r="L345" s="45" t="str">
        <f>IF('กรอกรายการ วัสดุ'!I161&gt;0,'กรอกรายการ วัสดุ'!I161,IF('กรอกรายการ วัสดุ'!I161=0,"-"))</f>
        <v>-</v>
      </c>
      <c r="M345" s="76"/>
    </row>
    <row r="346" spans="1:13" x14ac:dyDescent="0.55000000000000004">
      <c r="A346" s="9" t="str">
        <f>IF('กรอกรายการ วัสดุ'!A408&gt;0,'กรอกรายการ วัสดุ'!A420,IF('กรอกรายการ วัสดุ'!A420=0," "))</f>
        <v xml:space="preserve"> </v>
      </c>
      <c r="B346" s="637" t="str">
        <f>IF('กรอกรายการ วัสดุ'!B162&gt;0,'กรอกรายการ วัสดุ'!B162,IF('กรอกรายการ วัสดุ'!B162=0,"-"))</f>
        <v>-</v>
      </c>
      <c r="C346" s="637"/>
      <c r="D346" s="637"/>
      <c r="E346" s="637"/>
      <c r="F346" s="12" t="str">
        <f>IF('กรอกรายการ วัสดุ'!C162&gt;0,'กรอกรายการ วัสดุ'!C162,IF('กรอกรายการ วัสดุ'!C162=0,"-"))</f>
        <v>-</v>
      </c>
      <c r="G346" s="12" t="str">
        <f>IF('กรอกรายการ วัสดุ'!D162&gt;0,'กรอกรายการ วัสดุ'!D162,IF('กรอกรายการ วัสดุ'!D162=0,"-"))</f>
        <v>-</v>
      </c>
      <c r="H346" s="12" t="str">
        <f>IF('กรอกรายการ วัสดุ'!E162&gt;0,'กรอกรายการ วัสดุ'!E162,IF('กรอกรายการ วัสดุ'!E162=0,"-"))</f>
        <v>-</v>
      </c>
      <c r="I346" s="45" t="str">
        <f>IF('กรอกรายการ วัสดุ'!F162&gt;0,'กรอกรายการ วัสดุ'!F162,IF('กรอกรายการ วัสดุ'!F162=0,"-"))</f>
        <v>-</v>
      </c>
      <c r="J346" s="12" t="str">
        <f>IF('กรอกรายการ วัสดุ'!G162&gt;0,'กรอกรายการ วัสดุ'!G162,IF('กรอกรายการ วัสดุ'!G162=0,"-"))</f>
        <v>-</v>
      </c>
      <c r="K346" s="12" t="str">
        <f>IF('กรอกรายการ วัสดุ'!H162&gt;0,'กรอกรายการ วัสดุ'!H162,IF('กรอกรายการ วัสดุ'!H162=0,"-"))</f>
        <v>-</v>
      </c>
      <c r="L346" s="45" t="str">
        <f>IF('กรอกรายการ วัสดุ'!I162&gt;0,'กรอกรายการ วัสดุ'!I162,IF('กรอกรายการ วัสดุ'!I162=0,"-"))</f>
        <v>-</v>
      </c>
      <c r="M346" s="76"/>
    </row>
    <row r="347" spans="1:13" x14ac:dyDescent="0.55000000000000004">
      <c r="A347" s="9" t="str">
        <f>IF('กรอกรายการ วัสดุ'!A409&gt;0,'กรอกรายการ วัสดุ'!A421,IF('กรอกรายการ วัสดุ'!A421=0," "))</f>
        <v xml:space="preserve"> </v>
      </c>
      <c r="B347" s="637" t="str">
        <f>IF('กรอกรายการ วัสดุ'!B163&gt;0,'กรอกรายการ วัสดุ'!B163,IF('กรอกรายการ วัสดุ'!B163=0,"-"))</f>
        <v>-</v>
      </c>
      <c r="C347" s="637"/>
      <c r="D347" s="637"/>
      <c r="E347" s="637"/>
      <c r="F347" s="12" t="str">
        <f>IF('กรอกรายการ วัสดุ'!C163&gt;0,'กรอกรายการ วัสดุ'!C163,IF('กรอกรายการ วัสดุ'!C163=0,"-"))</f>
        <v>-</v>
      </c>
      <c r="G347" s="12" t="str">
        <f>IF('กรอกรายการ วัสดุ'!D163&gt;0,'กรอกรายการ วัสดุ'!D163,IF('กรอกรายการ วัสดุ'!D163=0,"-"))</f>
        <v>-</v>
      </c>
      <c r="H347" s="12" t="str">
        <f>IF('กรอกรายการ วัสดุ'!E163&gt;0,'กรอกรายการ วัสดุ'!E163,IF('กรอกรายการ วัสดุ'!E163=0,"-"))</f>
        <v>-</v>
      </c>
      <c r="I347" s="45" t="str">
        <f>IF('กรอกรายการ วัสดุ'!F163&gt;0,'กรอกรายการ วัสดุ'!F163,IF('กรอกรายการ วัสดุ'!F163=0,"-"))</f>
        <v>-</v>
      </c>
      <c r="J347" s="12" t="str">
        <f>IF('กรอกรายการ วัสดุ'!G163&gt;0,'กรอกรายการ วัสดุ'!G163,IF('กรอกรายการ วัสดุ'!G163=0,"-"))</f>
        <v>-</v>
      </c>
      <c r="K347" s="12" t="str">
        <f>IF('กรอกรายการ วัสดุ'!H163&gt;0,'กรอกรายการ วัสดุ'!H163,IF('กรอกรายการ วัสดุ'!H163=0,"-"))</f>
        <v>-</v>
      </c>
      <c r="L347" s="45" t="str">
        <f>IF('กรอกรายการ วัสดุ'!I163&gt;0,'กรอกรายการ วัสดุ'!I163,IF('กรอกรายการ วัสดุ'!I163=0,"-"))</f>
        <v>-</v>
      </c>
      <c r="M347" s="76"/>
    </row>
    <row r="348" spans="1:13" x14ac:dyDescent="0.55000000000000004">
      <c r="A348" s="9" t="str">
        <f>IF('กรอกรายการ วัสดุ'!A410&gt;0,'กรอกรายการ วัสดุ'!A422,IF('กรอกรายการ วัสดุ'!A422=0," "))</f>
        <v xml:space="preserve"> </v>
      </c>
      <c r="B348" s="637" t="str">
        <f>IF('กรอกรายการ วัสดุ'!B164&gt;0,'กรอกรายการ วัสดุ'!B164,IF('กรอกรายการ วัสดุ'!B164=0,"-"))</f>
        <v>-</v>
      </c>
      <c r="C348" s="637"/>
      <c r="D348" s="637"/>
      <c r="E348" s="637"/>
      <c r="F348" s="12" t="str">
        <f>IF('กรอกรายการ วัสดุ'!C164&gt;0,'กรอกรายการ วัสดุ'!C164,IF('กรอกรายการ วัสดุ'!C164=0,"-"))</f>
        <v>-</v>
      </c>
      <c r="G348" s="12" t="str">
        <f>IF('กรอกรายการ วัสดุ'!D164&gt;0,'กรอกรายการ วัสดุ'!D164,IF('กรอกรายการ วัสดุ'!D164=0,"-"))</f>
        <v>-</v>
      </c>
      <c r="H348" s="12" t="str">
        <f>IF('กรอกรายการ วัสดุ'!E164&gt;0,'กรอกรายการ วัสดุ'!E164,IF('กรอกรายการ วัสดุ'!E164=0,"-"))</f>
        <v>-</v>
      </c>
      <c r="I348" s="45" t="str">
        <f>IF('กรอกรายการ วัสดุ'!F164&gt;0,'กรอกรายการ วัสดุ'!F164,IF('กรอกรายการ วัสดุ'!F164=0,"-"))</f>
        <v>-</v>
      </c>
      <c r="J348" s="12" t="str">
        <f>IF('กรอกรายการ วัสดุ'!G164&gt;0,'กรอกรายการ วัสดุ'!G164,IF('กรอกรายการ วัสดุ'!G164=0,"-"))</f>
        <v>-</v>
      </c>
      <c r="K348" s="12" t="str">
        <f>IF('กรอกรายการ วัสดุ'!H164&gt;0,'กรอกรายการ วัสดุ'!H164,IF('กรอกรายการ วัสดุ'!H164=0,"-"))</f>
        <v>-</v>
      </c>
      <c r="L348" s="45" t="str">
        <f>IF('กรอกรายการ วัสดุ'!I164&gt;0,'กรอกรายการ วัสดุ'!I164,IF('กรอกรายการ วัสดุ'!I164=0,"-"))</f>
        <v>-</v>
      </c>
      <c r="M348" s="76"/>
    </row>
    <row r="349" spans="1:13" x14ac:dyDescent="0.55000000000000004">
      <c r="A349" s="9" t="str">
        <f>IF('กรอกรายการ วัสดุ'!A411&gt;0,'กรอกรายการ วัสดุ'!A423,IF('กรอกรายการ วัสดุ'!A423=0," "))</f>
        <v xml:space="preserve"> </v>
      </c>
      <c r="B349" s="637" t="str">
        <f>IF('กรอกรายการ วัสดุ'!B165&gt;0,'กรอกรายการ วัสดุ'!B165,IF('กรอกรายการ วัสดุ'!B165=0,"-"))</f>
        <v>-</v>
      </c>
      <c r="C349" s="637"/>
      <c r="D349" s="637"/>
      <c r="E349" s="637"/>
      <c r="F349" s="12" t="str">
        <f>IF('กรอกรายการ วัสดุ'!C165&gt;0,'กรอกรายการ วัสดุ'!C165,IF('กรอกรายการ วัสดุ'!C165=0,"-"))</f>
        <v>-</v>
      </c>
      <c r="G349" s="12" t="str">
        <f>IF('กรอกรายการ วัสดุ'!D165&gt;0,'กรอกรายการ วัสดุ'!D165,IF('กรอกรายการ วัสดุ'!D165=0,"-"))</f>
        <v>-</v>
      </c>
      <c r="H349" s="12" t="str">
        <f>IF('กรอกรายการ วัสดุ'!E165&gt;0,'กรอกรายการ วัสดุ'!E165,IF('กรอกรายการ วัสดุ'!E165=0,"-"))</f>
        <v>-</v>
      </c>
      <c r="I349" s="45" t="str">
        <f>IF('กรอกรายการ วัสดุ'!F165&gt;0,'กรอกรายการ วัสดุ'!F165,IF('กรอกรายการ วัสดุ'!F165=0,"-"))</f>
        <v>-</v>
      </c>
      <c r="J349" s="12" t="str">
        <f>IF('กรอกรายการ วัสดุ'!G165&gt;0,'กรอกรายการ วัสดุ'!G165,IF('กรอกรายการ วัสดุ'!G165=0,"-"))</f>
        <v>-</v>
      </c>
      <c r="K349" s="12" t="str">
        <f>IF('กรอกรายการ วัสดุ'!H165&gt;0,'กรอกรายการ วัสดุ'!H165,IF('กรอกรายการ วัสดุ'!H165=0,"-"))</f>
        <v>-</v>
      </c>
      <c r="L349" s="45" t="str">
        <f>IF('กรอกรายการ วัสดุ'!I165&gt;0,'กรอกรายการ วัสดุ'!I165,IF('กรอกรายการ วัสดุ'!I165=0,"-"))</f>
        <v>-</v>
      </c>
      <c r="M349" s="76"/>
    </row>
    <row r="350" spans="1:13" x14ac:dyDescent="0.55000000000000004">
      <c r="A350" s="9" t="str">
        <f>IF('กรอกรายการ วัสดุ'!A412&gt;0,'กรอกรายการ วัสดุ'!A424,IF('กรอกรายการ วัสดุ'!A424=0," "))</f>
        <v xml:space="preserve"> </v>
      </c>
      <c r="B350" s="637" t="str">
        <f>IF('กรอกรายการ วัสดุ'!B166&gt;0,'กรอกรายการ วัสดุ'!B166,IF('กรอกรายการ วัสดุ'!B166=0,"-"))</f>
        <v>-</v>
      </c>
      <c r="C350" s="637"/>
      <c r="D350" s="637"/>
      <c r="E350" s="637"/>
      <c r="F350" s="12" t="str">
        <f>IF('กรอกรายการ วัสดุ'!C166&gt;0,'กรอกรายการ วัสดุ'!C166,IF('กรอกรายการ วัสดุ'!C166=0,"-"))</f>
        <v>-</v>
      </c>
      <c r="G350" s="12" t="str">
        <f>IF('กรอกรายการ วัสดุ'!D166&gt;0,'กรอกรายการ วัสดุ'!D166,IF('กรอกรายการ วัสดุ'!D166=0,"-"))</f>
        <v>-</v>
      </c>
      <c r="H350" s="12" t="str">
        <f>IF('กรอกรายการ วัสดุ'!E166&gt;0,'กรอกรายการ วัสดุ'!E166,IF('กรอกรายการ วัสดุ'!E166=0,"-"))</f>
        <v>-</v>
      </c>
      <c r="I350" s="45" t="str">
        <f>IF('กรอกรายการ วัสดุ'!F166&gt;0,'กรอกรายการ วัสดุ'!F166,IF('กรอกรายการ วัสดุ'!F166=0,"-"))</f>
        <v>-</v>
      </c>
      <c r="J350" s="12" t="str">
        <f>IF('กรอกรายการ วัสดุ'!G166&gt;0,'กรอกรายการ วัสดุ'!G166,IF('กรอกรายการ วัสดุ'!G166=0,"-"))</f>
        <v>-</v>
      </c>
      <c r="K350" s="12" t="str">
        <f>IF('กรอกรายการ วัสดุ'!H166&gt;0,'กรอกรายการ วัสดุ'!H166,IF('กรอกรายการ วัสดุ'!H166=0,"-"))</f>
        <v>-</v>
      </c>
      <c r="L350" s="45" t="str">
        <f>IF('กรอกรายการ วัสดุ'!I166&gt;0,'กรอกรายการ วัสดุ'!I166,IF('กรอกรายการ วัสดุ'!I166=0,"-"))</f>
        <v>-</v>
      </c>
      <c r="M350" s="76"/>
    </row>
    <row r="351" spans="1:13" x14ac:dyDescent="0.55000000000000004">
      <c r="A351" s="9" t="str">
        <f>IF('กรอกรายการ วัสดุ'!A413&gt;0,'กรอกรายการ วัสดุ'!A425,IF('กรอกรายการ วัสดุ'!A425=0," "))</f>
        <v xml:space="preserve"> </v>
      </c>
      <c r="B351" s="637" t="str">
        <f>IF('กรอกรายการ วัสดุ'!B167&gt;0,'กรอกรายการ วัสดุ'!B167,IF('กรอกรายการ วัสดุ'!B167=0,"-"))</f>
        <v>-</v>
      </c>
      <c r="C351" s="637"/>
      <c r="D351" s="637"/>
      <c r="E351" s="637"/>
      <c r="F351" s="12" t="str">
        <f>IF('กรอกรายการ วัสดุ'!C167&gt;0,'กรอกรายการ วัสดุ'!C167,IF('กรอกรายการ วัสดุ'!C167=0,"-"))</f>
        <v>-</v>
      </c>
      <c r="G351" s="12" t="str">
        <f>IF('กรอกรายการ วัสดุ'!D167&gt;0,'กรอกรายการ วัสดุ'!D167,IF('กรอกรายการ วัสดุ'!D167=0,"-"))</f>
        <v>-</v>
      </c>
      <c r="H351" s="12" t="str">
        <f>IF('กรอกรายการ วัสดุ'!E167&gt;0,'กรอกรายการ วัสดุ'!E167,IF('กรอกรายการ วัสดุ'!E167=0,"-"))</f>
        <v>-</v>
      </c>
      <c r="I351" s="45" t="str">
        <f>IF('กรอกรายการ วัสดุ'!F167&gt;0,'กรอกรายการ วัสดุ'!F167,IF('กรอกรายการ วัสดุ'!F167=0,"-"))</f>
        <v>-</v>
      </c>
      <c r="J351" s="12" t="str">
        <f>IF('กรอกรายการ วัสดุ'!G167&gt;0,'กรอกรายการ วัสดุ'!G167,IF('กรอกรายการ วัสดุ'!G167=0,"-"))</f>
        <v>-</v>
      </c>
      <c r="K351" s="12" t="str">
        <f>IF('กรอกรายการ วัสดุ'!H167&gt;0,'กรอกรายการ วัสดุ'!H167,IF('กรอกรายการ วัสดุ'!H167=0,"-"))</f>
        <v>-</v>
      </c>
      <c r="L351" s="45" t="str">
        <f>IF('กรอกรายการ วัสดุ'!I167&gt;0,'กรอกรายการ วัสดุ'!I167,IF('กรอกรายการ วัสดุ'!I167=0,"-"))</f>
        <v>-</v>
      </c>
      <c r="M351" s="76"/>
    </row>
    <row r="352" spans="1:13" x14ac:dyDescent="0.55000000000000004">
      <c r="A352" s="9" t="str">
        <f>IF('กรอกรายการ วัสดุ'!A414&gt;0,'กรอกรายการ วัสดุ'!A426,IF('กรอกรายการ วัสดุ'!A426=0," "))</f>
        <v xml:space="preserve"> </v>
      </c>
      <c r="B352" s="637" t="str">
        <f>IF('กรอกรายการ วัสดุ'!B168&gt;0,'กรอกรายการ วัสดุ'!B168,IF('กรอกรายการ วัสดุ'!B168=0,"-"))</f>
        <v>-</v>
      </c>
      <c r="C352" s="637"/>
      <c r="D352" s="637"/>
      <c r="E352" s="637"/>
      <c r="F352" s="12" t="str">
        <f>IF('กรอกรายการ วัสดุ'!C168&gt;0,'กรอกรายการ วัสดุ'!C168,IF('กรอกรายการ วัสดุ'!C168=0,"-"))</f>
        <v>-</v>
      </c>
      <c r="G352" s="12" t="str">
        <f>IF('กรอกรายการ วัสดุ'!D168&gt;0,'กรอกรายการ วัสดุ'!D168,IF('กรอกรายการ วัสดุ'!D168=0,"-"))</f>
        <v>-</v>
      </c>
      <c r="H352" s="12" t="str">
        <f>IF('กรอกรายการ วัสดุ'!E168&gt;0,'กรอกรายการ วัสดุ'!E168,IF('กรอกรายการ วัสดุ'!E168=0,"-"))</f>
        <v>-</v>
      </c>
      <c r="I352" s="45" t="str">
        <f>IF('กรอกรายการ วัสดุ'!F168&gt;0,'กรอกรายการ วัสดุ'!F168,IF('กรอกรายการ วัสดุ'!F168=0,"-"))</f>
        <v>-</v>
      </c>
      <c r="J352" s="12" t="str">
        <f>IF('กรอกรายการ วัสดุ'!G168&gt;0,'กรอกรายการ วัสดุ'!G168,IF('กรอกรายการ วัสดุ'!G168=0,"-"))</f>
        <v>-</v>
      </c>
      <c r="K352" s="12" t="str">
        <f>IF('กรอกรายการ วัสดุ'!H168&gt;0,'กรอกรายการ วัสดุ'!H168,IF('กรอกรายการ วัสดุ'!H168=0,"-"))</f>
        <v>-</v>
      </c>
      <c r="L352" s="45" t="str">
        <f>IF('กรอกรายการ วัสดุ'!I168&gt;0,'กรอกรายการ วัสดุ'!I168,IF('กรอกรายการ วัสดุ'!I168=0,"-"))</f>
        <v>-</v>
      </c>
      <c r="M352" s="76"/>
    </row>
    <row r="353" spans="1:13" ht="24.75" thickBot="1" x14ac:dyDescent="0.6">
      <c r="A353" s="117" t="str">
        <f>IF('กรอกรายการ วัสดุ'!A415&gt;0,'กรอกรายการ วัสดุ'!A427,IF('กรอกรายการ วัสดุ'!A427=0," "))</f>
        <v xml:space="preserve"> </v>
      </c>
      <c r="B353" s="688" t="str">
        <f>IF('กรอกรายการ วัสดุ'!B169&gt;0,'กรอกรายการ วัสดุ'!B169,IF('กรอกรายการ วัสดุ'!B169=0,"-"))</f>
        <v>-</v>
      </c>
      <c r="C353" s="688"/>
      <c r="D353" s="688"/>
      <c r="E353" s="688"/>
      <c r="F353" s="12" t="str">
        <f>IF('กรอกรายการ วัสดุ'!C169&gt;0,'กรอกรายการ วัสดุ'!C169,IF('กรอกรายการ วัสดุ'!C169=0,"-"))</f>
        <v>-</v>
      </c>
      <c r="G353" s="12" t="str">
        <f>IF('กรอกรายการ วัสดุ'!D169&gt;0,'กรอกรายการ วัสดุ'!D169,IF('กรอกรายการ วัสดุ'!D169=0,"-"))</f>
        <v>-</v>
      </c>
      <c r="H353" s="12" t="str">
        <f>IF('กรอกรายการ วัสดุ'!E169&gt;0,'กรอกรายการ วัสดุ'!E169,IF('กรอกรายการ วัสดุ'!E169=0,"-"))</f>
        <v>-</v>
      </c>
      <c r="I353" s="45" t="str">
        <f>IF('กรอกรายการ วัสดุ'!F169&gt;0,'กรอกรายการ วัสดุ'!F169,IF('กรอกรายการ วัสดุ'!F169=0,"-"))</f>
        <v>-</v>
      </c>
      <c r="J353" s="12" t="str">
        <f>IF('กรอกรายการ วัสดุ'!G169&gt;0,'กรอกรายการ วัสดุ'!G169,IF('กรอกรายการ วัสดุ'!G169=0,"-"))</f>
        <v>-</v>
      </c>
      <c r="K353" s="12" t="str">
        <f>IF('กรอกรายการ วัสดุ'!H169&gt;0,'กรอกรายการ วัสดุ'!H169,IF('กรอกรายการ วัสดุ'!H169=0,"-"))</f>
        <v>-</v>
      </c>
      <c r="L353" s="45" t="str">
        <f>IF('กรอกรายการ วัสดุ'!I169&gt;0,'กรอกรายการ วัสดุ'!I169,IF('กรอกรายการ วัสดุ'!I169=0,"-"))</f>
        <v>-</v>
      </c>
      <c r="M353" s="75"/>
    </row>
    <row r="354" spans="1:13" ht="24.75" thickBot="1" x14ac:dyDescent="0.6">
      <c r="A354" s="657" t="s">
        <v>143</v>
      </c>
      <c r="B354" s="658"/>
      <c r="C354" s="658"/>
      <c r="D354" s="658"/>
      <c r="E354" s="658"/>
      <c r="F354" s="658"/>
      <c r="G354" s="658"/>
      <c r="H354" s="659"/>
      <c r="I354" s="153">
        <f>SUM(I344:I353)</f>
        <v>0</v>
      </c>
      <c r="J354" s="19"/>
      <c r="K354" s="46">
        <f t="shared" ref="K354:L354" si="24">SUM(K344:K353)</f>
        <v>0</v>
      </c>
      <c r="L354" s="46">
        <f t="shared" si="24"/>
        <v>0</v>
      </c>
      <c r="M354" s="14"/>
    </row>
    <row r="355" spans="1:13" ht="24.75" thickBot="1" x14ac:dyDescent="0.6">
      <c r="A355" s="657" t="s">
        <v>144</v>
      </c>
      <c r="B355" s="658"/>
      <c r="C355" s="658"/>
      <c r="D355" s="658"/>
      <c r="E355" s="658"/>
      <c r="F355" s="658"/>
      <c r="G355" s="658"/>
      <c r="H355" s="659"/>
      <c r="I355" s="153">
        <f>I354+I343</f>
        <v>236226</v>
      </c>
      <c r="J355" s="15"/>
      <c r="K355" s="46">
        <f t="shared" ref="K355:L355" si="25">K354+K343</f>
        <v>43986.5</v>
      </c>
      <c r="L355" s="46">
        <f t="shared" si="25"/>
        <v>280212.5</v>
      </c>
      <c r="M355" s="14"/>
    </row>
    <row r="356" spans="1:13" x14ac:dyDescent="0.55000000000000004">
      <c r="A356" s="13"/>
      <c r="B356" s="13"/>
      <c r="C356" s="13"/>
      <c r="D356" s="13"/>
      <c r="E356" s="13"/>
      <c r="F356" s="13"/>
      <c r="G356" s="13"/>
      <c r="H356" s="13"/>
      <c r="I356" s="6"/>
      <c r="J356" s="6"/>
      <c r="K356" s="6"/>
      <c r="L356" s="6"/>
      <c r="M356" s="6"/>
    </row>
    <row r="357" spans="1:13" x14ac:dyDescent="0.55000000000000004">
      <c r="A357" s="279"/>
      <c r="B357" s="2"/>
      <c r="C357" s="118"/>
      <c r="D357" s="118" t="s">
        <v>28</v>
      </c>
      <c r="E357" s="118" t="s">
        <v>29</v>
      </c>
      <c r="F357" s="2" t="s">
        <v>30</v>
      </c>
      <c r="G357" s="2"/>
      <c r="H357" s="119" t="s">
        <v>28</v>
      </c>
      <c r="I357" s="118" t="s">
        <v>33</v>
      </c>
      <c r="J357" s="2"/>
      <c r="K357" s="2"/>
      <c r="L357" s="2"/>
      <c r="M357" s="2"/>
    </row>
    <row r="358" spans="1:13" x14ac:dyDescent="0.55000000000000004">
      <c r="A358" s="279"/>
      <c r="B358" s="118"/>
      <c r="C358" s="118"/>
      <c r="D358" s="119"/>
      <c r="E358" s="279" t="str">
        <f>E336</f>
        <v>(นายอำพร จานเก่า)</v>
      </c>
      <c r="F358" s="2"/>
      <c r="G358" s="2"/>
      <c r="H358" s="119"/>
      <c r="I358" s="655" t="str">
        <f>I336</f>
        <v>(นางสาวจริยา ขัดแก้ว)</v>
      </c>
      <c r="J358" s="655"/>
      <c r="K358" s="2"/>
      <c r="L358" s="2"/>
      <c r="M358" s="2"/>
    </row>
    <row r="359" spans="1:13" s="2" customFormat="1" x14ac:dyDescent="0.55000000000000004">
      <c r="A359" s="279"/>
      <c r="C359" s="118"/>
      <c r="D359" s="655" t="str">
        <f>D337</f>
        <v>ช่าง ระดับ 4</v>
      </c>
      <c r="E359" s="655"/>
      <c r="F359" s="655"/>
      <c r="H359" s="655" t="str">
        <f>H337</f>
        <v>ผู้อำนวยการกลุ่มอำนวยการ</v>
      </c>
      <c r="I359" s="655"/>
      <c r="J359" s="655"/>
      <c r="K359" s="655"/>
    </row>
    <row r="360" spans="1:13" ht="27.75" x14ac:dyDescent="0.65">
      <c r="A360" s="2"/>
      <c r="B360" s="2"/>
      <c r="C360" s="636" t="s">
        <v>23</v>
      </c>
      <c r="D360" s="636"/>
      <c r="E360" s="636"/>
      <c r="F360" s="636"/>
      <c r="G360" s="636"/>
      <c r="H360" s="636"/>
      <c r="I360" s="636"/>
      <c r="J360" s="636"/>
      <c r="K360" s="636"/>
      <c r="L360" s="135" t="s">
        <v>25</v>
      </c>
      <c r="M360" s="136"/>
    </row>
    <row r="361" spans="1:13" x14ac:dyDescent="0.55000000000000004">
      <c r="A361" s="639" t="str">
        <f>A339</f>
        <v>ซ่อมแซมสำนักงาน สพป.ลำปาง เขต 3</v>
      </c>
      <c r="B361" s="639"/>
      <c r="C361" s="639"/>
      <c r="D361" s="640" t="str">
        <f>D317</f>
        <v>อาคารอาคารสำนักงาน สพป.ลำปาง เขต 3</v>
      </c>
      <c r="E361" s="640"/>
      <c r="F361" s="640"/>
      <c r="G361" s="640"/>
      <c r="H361" s="640"/>
      <c r="I361" s="1" t="s">
        <v>26</v>
      </c>
      <c r="J361" s="277" t="str">
        <f>J339</f>
        <v>ลำปาง เขต  3</v>
      </c>
      <c r="M361" s="1" t="s">
        <v>145</v>
      </c>
    </row>
    <row r="362" spans="1:13" ht="24.75" thickBot="1" x14ac:dyDescent="0.6">
      <c r="A362" s="277" t="s">
        <v>0</v>
      </c>
      <c r="D362" s="640" t="str">
        <f>D318</f>
        <v>สพป.ลำปาง เขต 3</v>
      </c>
      <c r="E362" s="640"/>
      <c r="F362" s="640"/>
      <c r="G362" s="640"/>
      <c r="H362" s="640"/>
      <c r="K362" s="641"/>
      <c r="L362" s="641"/>
    </row>
    <row r="363" spans="1:13" x14ac:dyDescent="0.55000000000000004">
      <c r="A363" s="642" t="s">
        <v>2</v>
      </c>
      <c r="B363" s="644" t="s">
        <v>3</v>
      </c>
      <c r="C363" s="645"/>
      <c r="D363" s="645"/>
      <c r="E363" s="646"/>
      <c r="F363" s="650" t="s">
        <v>4</v>
      </c>
      <c r="G363" s="650" t="s">
        <v>5</v>
      </c>
      <c r="H363" s="650" t="s">
        <v>6</v>
      </c>
      <c r="I363" s="650"/>
      <c r="J363" s="650" t="s">
        <v>7</v>
      </c>
      <c r="K363" s="650"/>
      <c r="L363" s="650" t="s">
        <v>24</v>
      </c>
      <c r="M363" s="661" t="s">
        <v>9</v>
      </c>
    </row>
    <row r="364" spans="1:13" x14ac:dyDescent="0.55000000000000004">
      <c r="A364" s="643"/>
      <c r="B364" s="647"/>
      <c r="C364" s="648"/>
      <c r="D364" s="648"/>
      <c r="E364" s="649"/>
      <c r="F364" s="651"/>
      <c r="G364" s="651"/>
      <c r="H364" s="278" t="s">
        <v>10</v>
      </c>
      <c r="I364" s="278" t="s">
        <v>11</v>
      </c>
      <c r="J364" s="278" t="s">
        <v>10</v>
      </c>
      <c r="K364" s="278" t="s">
        <v>11</v>
      </c>
      <c r="L364" s="651"/>
      <c r="M364" s="662"/>
    </row>
    <row r="365" spans="1:13" x14ac:dyDescent="0.55000000000000004">
      <c r="A365" s="685" t="s">
        <v>140</v>
      </c>
      <c r="B365" s="686"/>
      <c r="C365" s="686"/>
      <c r="D365" s="686"/>
      <c r="E365" s="686"/>
      <c r="F365" s="686"/>
      <c r="G365" s="686"/>
      <c r="H365" s="687"/>
      <c r="I365" s="152">
        <f>I355</f>
        <v>236226</v>
      </c>
      <c r="J365" s="49"/>
      <c r="K365" s="48">
        <f>K355</f>
        <v>43986.5</v>
      </c>
      <c r="L365" s="48">
        <f>L355</f>
        <v>280212.5</v>
      </c>
      <c r="M365" s="8"/>
    </row>
    <row r="366" spans="1:13" x14ac:dyDescent="0.55000000000000004">
      <c r="A366" s="7" t="str">
        <f>IF('กรอกรายการ วัสดุ'!A428&gt;0,'กรอกรายการ วัสดุ'!A440,IF('กรอกรายการ วัสดุ'!A440=0," "))</f>
        <v xml:space="preserve"> </v>
      </c>
      <c r="B366" s="638" t="str">
        <f>IF('กรอกรายการ วัสดุ'!B170&gt;0,'กรอกรายการ วัสดุ'!B170,IF('กรอกรายการ วัสดุ'!B170=0,"-"))</f>
        <v>-</v>
      </c>
      <c r="C366" s="638"/>
      <c r="D366" s="638"/>
      <c r="E366" s="638"/>
      <c r="F366" s="12" t="str">
        <f>IF('กรอกรายการ วัสดุ'!C170&gt;0,'กรอกรายการ วัสดุ'!C170,IF('กรอกรายการ วัสดุ'!C170=0,"-"))</f>
        <v>-</v>
      </c>
      <c r="G366" s="12" t="str">
        <f>IF('กรอกรายการ วัสดุ'!D170&gt;0,'กรอกรายการ วัสดุ'!D170,IF('กรอกรายการ วัสดุ'!D170=0,"-"))</f>
        <v>-</v>
      </c>
      <c r="H366" s="12" t="str">
        <f>IF('กรอกรายการ วัสดุ'!E170&gt;0,'กรอกรายการ วัสดุ'!E170,IF('กรอกรายการ วัสดุ'!E170=0,"-"))</f>
        <v>-</v>
      </c>
      <c r="I366" s="45" t="str">
        <f>IF('กรอกรายการ วัสดุ'!F170&gt;0,'กรอกรายการ วัสดุ'!F170,IF('กรอกรายการ วัสดุ'!F170=0,"-"))</f>
        <v>-</v>
      </c>
      <c r="J366" s="12" t="str">
        <f>IF('กรอกรายการ วัสดุ'!G170&gt;0,'กรอกรายการ วัสดุ'!G170,IF('กรอกรายการ วัสดุ'!G170=0,"-"))</f>
        <v>-</v>
      </c>
      <c r="K366" s="12" t="str">
        <f>IF('กรอกรายการ วัสดุ'!H170&gt;0,'กรอกรายการ วัสดุ'!H170,IF('กรอกรายการ วัสดุ'!H170=0,"-"))</f>
        <v>-</v>
      </c>
      <c r="L366" s="45" t="str">
        <f>IF('กรอกรายการ วัสดุ'!I170&gt;0,'กรอกรายการ วัสดุ'!I170,IF('กรอกรายการ วัสดุ'!I170=0,"-"))</f>
        <v>-</v>
      </c>
      <c r="M366" s="76"/>
    </row>
    <row r="367" spans="1:13" x14ac:dyDescent="0.55000000000000004">
      <c r="A367" s="9" t="str">
        <f>IF('กรอกรายการ วัสดุ'!A429&gt;0,'กรอกรายการ วัสดุ'!A441,IF('กรอกรายการ วัสดุ'!A441=0," "))</f>
        <v xml:space="preserve"> </v>
      </c>
      <c r="B367" s="637" t="str">
        <f>IF('กรอกรายการ วัสดุ'!B171&gt;0,'กรอกรายการ วัสดุ'!B171,IF('กรอกรายการ วัสดุ'!B171=0,"-"))</f>
        <v>-</v>
      </c>
      <c r="C367" s="637"/>
      <c r="D367" s="637"/>
      <c r="E367" s="637"/>
      <c r="F367" s="12" t="str">
        <f>IF('กรอกรายการ วัสดุ'!C171&gt;0,'กรอกรายการ วัสดุ'!C171,IF('กรอกรายการ วัสดุ'!C171=0,"-"))</f>
        <v>-</v>
      </c>
      <c r="G367" s="12" t="str">
        <f>IF('กรอกรายการ วัสดุ'!D171&gt;0,'กรอกรายการ วัสดุ'!D171,IF('กรอกรายการ วัสดุ'!D171=0,"-"))</f>
        <v>-</v>
      </c>
      <c r="H367" s="12" t="str">
        <f>IF('กรอกรายการ วัสดุ'!E171&gt;0,'กรอกรายการ วัสดุ'!E171,IF('กรอกรายการ วัสดุ'!E171=0,"-"))</f>
        <v>-</v>
      </c>
      <c r="I367" s="45" t="str">
        <f>IF('กรอกรายการ วัสดุ'!F171&gt;0,'กรอกรายการ วัสดุ'!F171,IF('กรอกรายการ วัสดุ'!F171=0,"-"))</f>
        <v>-</v>
      </c>
      <c r="J367" s="12" t="str">
        <f>IF('กรอกรายการ วัสดุ'!G171&gt;0,'กรอกรายการ วัสดุ'!G171,IF('กรอกรายการ วัสดุ'!G171=0,"-"))</f>
        <v>-</v>
      </c>
      <c r="K367" s="12" t="str">
        <f>IF('กรอกรายการ วัสดุ'!H171&gt;0,'กรอกรายการ วัสดุ'!H171,IF('กรอกรายการ วัสดุ'!H171=0,"-"))</f>
        <v>-</v>
      </c>
      <c r="L367" s="45" t="str">
        <f>IF('กรอกรายการ วัสดุ'!I171&gt;0,'กรอกรายการ วัสดุ'!I171,IF('กรอกรายการ วัสดุ'!I171=0,"-"))</f>
        <v>-</v>
      </c>
      <c r="M367" s="76"/>
    </row>
    <row r="368" spans="1:13" x14ac:dyDescent="0.55000000000000004">
      <c r="A368" s="9" t="str">
        <f>IF('กรอกรายการ วัสดุ'!A430&gt;0,'กรอกรายการ วัสดุ'!A442,IF('กรอกรายการ วัสดุ'!A442=0," "))</f>
        <v xml:space="preserve"> </v>
      </c>
      <c r="B368" s="637" t="str">
        <f>IF('กรอกรายการ วัสดุ'!B172&gt;0,'กรอกรายการ วัสดุ'!B172,IF('กรอกรายการ วัสดุ'!B172=0,"-"))</f>
        <v>-</v>
      </c>
      <c r="C368" s="637"/>
      <c r="D368" s="637"/>
      <c r="E368" s="637"/>
      <c r="F368" s="12" t="str">
        <f>IF('กรอกรายการ วัสดุ'!C172&gt;0,'กรอกรายการ วัสดุ'!C172,IF('กรอกรายการ วัสดุ'!C172=0,"-"))</f>
        <v>-</v>
      </c>
      <c r="G368" s="12" t="str">
        <f>IF('กรอกรายการ วัสดุ'!D172&gt;0,'กรอกรายการ วัสดุ'!D172,IF('กรอกรายการ วัสดุ'!D172=0,"-"))</f>
        <v>-</v>
      </c>
      <c r="H368" s="12" t="str">
        <f>IF('กรอกรายการ วัสดุ'!E172&gt;0,'กรอกรายการ วัสดุ'!E172,IF('กรอกรายการ วัสดุ'!E172=0,"-"))</f>
        <v>-</v>
      </c>
      <c r="I368" s="45" t="str">
        <f>IF('กรอกรายการ วัสดุ'!F172&gt;0,'กรอกรายการ วัสดุ'!F172,IF('กรอกรายการ วัสดุ'!F172=0,"-"))</f>
        <v>-</v>
      </c>
      <c r="J368" s="12" t="str">
        <f>IF('กรอกรายการ วัสดุ'!G172&gt;0,'กรอกรายการ วัสดุ'!G172,IF('กรอกรายการ วัสดุ'!G172=0,"-"))</f>
        <v>-</v>
      </c>
      <c r="K368" s="12" t="str">
        <f>IF('กรอกรายการ วัสดุ'!H172&gt;0,'กรอกรายการ วัสดุ'!H172,IF('กรอกรายการ วัสดุ'!H172=0,"-"))</f>
        <v>-</v>
      </c>
      <c r="L368" s="45" t="str">
        <f>IF('กรอกรายการ วัสดุ'!I172&gt;0,'กรอกรายการ วัสดุ'!I172,IF('กรอกรายการ วัสดุ'!I172=0,"-"))</f>
        <v>-</v>
      </c>
      <c r="M368" s="76"/>
    </row>
    <row r="369" spans="1:13" x14ac:dyDescent="0.55000000000000004">
      <c r="A369" s="9" t="str">
        <f>IF('กรอกรายการ วัสดุ'!A431&gt;0,'กรอกรายการ วัสดุ'!A443,IF('กรอกรายการ วัสดุ'!A443=0," "))</f>
        <v xml:space="preserve"> </v>
      </c>
      <c r="B369" s="637" t="str">
        <f>IF('กรอกรายการ วัสดุ'!B173&gt;0,'กรอกรายการ วัสดุ'!B173,IF('กรอกรายการ วัสดุ'!B173=0,"-"))</f>
        <v>-</v>
      </c>
      <c r="C369" s="637"/>
      <c r="D369" s="637"/>
      <c r="E369" s="637"/>
      <c r="F369" s="12" t="str">
        <f>IF('กรอกรายการ วัสดุ'!C173&gt;0,'กรอกรายการ วัสดุ'!C173,IF('กรอกรายการ วัสดุ'!C173=0,"-"))</f>
        <v>-</v>
      </c>
      <c r="G369" s="12" t="str">
        <f>IF('กรอกรายการ วัสดุ'!D173&gt;0,'กรอกรายการ วัสดุ'!D173,IF('กรอกรายการ วัสดุ'!D173=0,"-"))</f>
        <v>-</v>
      </c>
      <c r="H369" s="12" t="str">
        <f>IF('กรอกรายการ วัสดุ'!E173&gt;0,'กรอกรายการ วัสดุ'!E173,IF('กรอกรายการ วัสดุ'!E173=0,"-"))</f>
        <v>-</v>
      </c>
      <c r="I369" s="45" t="str">
        <f>IF('กรอกรายการ วัสดุ'!F173&gt;0,'กรอกรายการ วัสดุ'!F173,IF('กรอกรายการ วัสดุ'!F173=0,"-"))</f>
        <v>-</v>
      </c>
      <c r="J369" s="12" t="str">
        <f>IF('กรอกรายการ วัสดุ'!G173&gt;0,'กรอกรายการ วัสดุ'!G173,IF('กรอกรายการ วัสดุ'!G173=0,"-"))</f>
        <v>-</v>
      </c>
      <c r="K369" s="12" t="str">
        <f>IF('กรอกรายการ วัสดุ'!H173&gt;0,'กรอกรายการ วัสดุ'!H173,IF('กรอกรายการ วัสดุ'!H173=0,"-"))</f>
        <v>-</v>
      </c>
      <c r="L369" s="45" t="str">
        <f>IF('กรอกรายการ วัสดุ'!I173&gt;0,'กรอกรายการ วัสดุ'!I173,IF('กรอกรายการ วัสดุ'!I173=0,"-"))</f>
        <v>-</v>
      </c>
      <c r="M369" s="76"/>
    </row>
    <row r="370" spans="1:13" x14ac:dyDescent="0.55000000000000004">
      <c r="A370" s="9" t="str">
        <f>IF('กรอกรายการ วัสดุ'!A432&gt;0,'กรอกรายการ วัสดุ'!A444,IF('กรอกรายการ วัสดุ'!A444=0," "))</f>
        <v xml:space="preserve"> </v>
      </c>
      <c r="B370" s="637" t="str">
        <f>IF('กรอกรายการ วัสดุ'!B174&gt;0,'กรอกรายการ วัสดุ'!B174,IF('กรอกรายการ วัสดุ'!B174=0,"-"))</f>
        <v>-</v>
      </c>
      <c r="C370" s="637"/>
      <c r="D370" s="637"/>
      <c r="E370" s="637"/>
      <c r="F370" s="12" t="str">
        <f>IF('กรอกรายการ วัสดุ'!C174&gt;0,'กรอกรายการ วัสดุ'!C174,IF('กรอกรายการ วัสดุ'!C174=0,"-"))</f>
        <v>-</v>
      </c>
      <c r="G370" s="12" t="str">
        <f>IF('กรอกรายการ วัสดุ'!D174&gt;0,'กรอกรายการ วัสดุ'!D174,IF('กรอกรายการ วัสดุ'!D174=0,"-"))</f>
        <v>-</v>
      </c>
      <c r="H370" s="12" t="str">
        <f>IF('กรอกรายการ วัสดุ'!E174&gt;0,'กรอกรายการ วัสดุ'!E174,IF('กรอกรายการ วัสดุ'!E174=0,"-"))</f>
        <v>-</v>
      </c>
      <c r="I370" s="45" t="str">
        <f>IF('กรอกรายการ วัสดุ'!F174&gt;0,'กรอกรายการ วัสดุ'!F174,IF('กรอกรายการ วัสดุ'!F174=0,"-"))</f>
        <v>-</v>
      </c>
      <c r="J370" s="12" t="str">
        <f>IF('กรอกรายการ วัสดุ'!G174&gt;0,'กรอกรายการ วัสดุ'!G174,IF('กรอกรายการ วัสดุ'!G174=0,"-"))</f>
        <v>-</v>
      </c>
      <c r="K370" s="12" t="str">
        <f>IF('กรอกรายการ วัสดุ'!H174&gt;0,'กรอกรายการ วัสดุ'!H174,IF('กรอกรายการ วัสดุ'!H174=0,"-"))</f>
        <v>-</v>
      </c>
      <c r="L370" s="45" t="str">
        <f>IF('กรอกรายการ วัสดุ'!I174&gt;0,'กรอกรายการ วัสดุ'!I174,IF('กรอกรายการ วัสดุ'!I174=0,"-"))</f>
        <v>-</v>
      </c>
      <c r="M370" s="76"/>
    </row>
    <row r="371" spans="1:13" x14ac:dyDescent="0.55000000000000004">
      <c r="A371" s="9" t="str">
        <f>IF('กรอกรายการ วัสดุ'!A433&gt;0,'กรอกรายการ วัสดุ'!A445,IF('กรอกรายการ วัสดุ'!A445=0," "))</f>
        <v xml:space="preserve"> </v>
      </c>
      <c r="B371" s="637" t="str">
        <f>IF('กรอกรายการ วัสดุ'!B175&gt;0,'กรอกรายการ วัสดุ'!B175,IF('กรอกรายการ วัสดุ'!B175=0,"-"))</f>
        <v>-</v>
      </c>
      <c r="C371" s="637"/>
      <c r="D371" s="637"/>
      <c r="E371" s="637"/>
      <c r="F371" s="12" t="str">
        <f>IF('กรอกรายการ วัสดุ'!C175&gt;0,'กรอกรายการ วัสดุ'!C175,IF('กรอกรายการ วัสดุ'!C175=0,"-"))</f>
        <v>-</v>
      </c>
      <c r="G371" s="12" t="str">
        <f>IF('กรอกรายการ วัสดุ'!D175&gt;0,'กรอกรายการ วัสดุ'!D175,IF('กรอกรายการ วัสดุ'!D175=0,"-"))</f>
        <v>-</v>
      </c>
      <c r="H371" s="12" t="str">
        <f>IF('กรอกรายการ วัสดุ'!E175&gt;0,'กรอกรายการ วัสดุ'!E175,IF('กรอกรายการ วัสดุ'!E175=0,"-"))</f>
        <v>-</v>
      </c>
      <c r="I371" s="45" t="str">
        <f>IF('กรอกรายการ วัสดุ'!F175&gt;0,'กรอกรายการ วัสดุ'!F175,IF('กรอกรายการ วัสดุ'!F175=0,"-"))</f>
        <v>-</v>
      </c>
      <c r="J371" s="12" t="str">
        <f>IF('กรอกรายการ วัสดุ'!G175&gt;0,'กรอกรายการ วัสดุ'!G175,IF('กรอกรายการ วัสดุ'!G175=0,"-"))</f>
        <v>-</v>
      </c>
      <c r="K371" s="12" t="str">
        <f>IF('กรอกรายการ วัสดุ'!H175&gt;0,'กรอกรายการ วัสดุ'!H175,IF('กรอกรายการ วัสดุ'!H175=0,"-"))</f>
        <v>-</v>
      </c>
      <c r="L371" s="45" t="str">
        <f>IF('กรอกรายการ วัสดุ'!I175&gt;0,'กรอกรายการ วัสดุ'!I175,IF('กรอกรายการ วัสดุ'!I175=0,"-"))</f>
        <v>-</v>
      </c>
      <c r="M371" s="76"/>
    </row>
    <row r="372" spans="1:13" x14ac:dyDescent="0.55000000000000004">
      <c r="A372" s="9" t="str">
        <f>IF('กรอกรายการ วัสดุ'!A434&gt;0,'กรอกรายการ วัสดุ'!A446,IF('กรอกรายการ วัสดุ'!A446=0," "))</f>
        <v xml:space="preserve"> </v>
      </c>
      <c r="B372" s="637" t="str">
        <f>IF('กรอกรายการ วัสดุ'!B176&gt;0,'กรอกรายการ วัสดุ'!B176,IF('กรอกรายการ วัสดุ'!B176=0,"-"))</f>
        <v>-</v>
      </c>
      <c r="C372" s="637"/>
      <c r="D372" s="637"/>
      <c r="E372" s="637"/>
      <c r="F372" s="12" t="str">
        <f>IF('กรอกรายการ วัสดุ'!C176&gt;0,'กรอกรายการ วัสดุ'!C176,IF('กรอกรายการ วัสดุ'!C176=0,"-"))</f>
        <v>-</v>
      </c>
      <c r="G372" s="12" t="str">
        <f>IF('กรอกรายการ วัสดุ'!D176&gt;0,'กรอกรายการ วัสดุ'!D176,IF('กรอกรายการ วัสดุ'!D176=0,"-"))</f>
        <v>-</v>
      </c>
      <c r="H372" s="12" t="str">
        <f>IF('กรอกรายการ วัสดุ'!E176&gt;0,'กรอกรายการ วัสดุ'!E176,IF('กรอกรายการ วัสดุ'!E176=0,"-"))</f>
        <v>-</v>
      </c>
      <c r="I372" s="45" t="str">
        <f>IF('กรอกรายการ วัสดุ'!F176&gt;0,'กรอกรายการ วัสดุ'!F176,IF('กรอกรายการ วัสดุ'!F176=0,"-"))</f>
        <v>-</v>
      </c>
      <c r="J372" s="12" t="str">
        <f>IF('กรอกรายการ วัสดุ'!G176&gt;0,'กรอกรายการ วัสดุ'!G176,IF('กรอกรายการ วัสดุ'!G176=0,"-"))</f>
        <v>-</v>
      </c>
      <c r="K372" s="12" t="str">
        <f>IF('กรอกรายการ วัสดุ'!H176&gt;0,'กรอกรายการ วัสดุ'!H176,IF('กรอกรายการ วัสดุ'!H176=0,"-"))</f>
        <v>-</v>
      </c>
      <c r="L372" s="45" t="str">
        <f>IF('กรอกรายการ วัสดุ'!I176&gt;0,'กรอกรายการ วัสดุ'!I176,IF('กรอกรายการ วัสดุ'!I176=0,"-"))</f>
        <v>-</v>
      </c>
      <c r="M372" s="76"/>
    </row>
    <row r="373" spans="1:13" x14ac:dyDescent="0.55000000000000004">
      <c r="A373" s="9" t="str">
        <f>IF('กรอกรายการ วัสดุ'!A435&gt;0,'กรอกรายการ วัสดุ'!A447,IF('กรอกรายการ วัสดุ'!A447=0," "))</f>
        <v xml:space="preserve"> </v>
      </c>
      <c r="B373" s="637" t="str">
        <f>IF('กรอกรายการ วัสดุ'!B177&gt;0,'กรอกรายการ วัสดุ'!B177,IF('กรอกรายการ วัสดุ'!B177=0,"-"))</f>
        <v>-</v>
      </c>
      <c r="C373" s="637"/>
      <c r="D373" s="637"/>
      <c r="E373" s="637"/>
      <c r="F373" s="12" t="str">
        <f>IF('กรอกรายการ วัสดุ'!C177&gt;0,'กรอกรายการ วัสดุ'!C177,IF('กรอกรายการ วัสดุ'!C177=0,"-"))</f>
        <v>-</v>
      </c>
      <c r="G373" s="12" t="str">
        <f>IF('กรอกรายการ วัสดุ'!D177&gt;0,'กรอกรายการ วัสดุ'!D177,IF('กรอกรายการ วัสดุ'!D177=0,"-"))</f>
        <v>-</v>
      </c>
      <c r="H373" s="12" t="str">
        <f>IF('กรอกรายการ วัสดุ'!E177&gt;0,'กรอกรายการ วัสดุ'!E177,IF('กรอกรายการ วัสดุ'!E177=0,"-"))</f>
        <v>-</v>
      </c>
      <c r="I373" s="45" t="str">
        <f>IF('กรอกรายการ วัสดุ'!F177&gt;0,'กรอกรายการ วัสดุ'!F177,IF('กรอกรายการ วัสดุ'!F177=0,"-"))</f>
        <v>-</v>
      </c>
      <c r="J373" s="12" t="str">
        <f>IF('กรอกรายการ วัสดุ'!G177&gt;0,'กรอกรายการ วัสดุ'!G177,IF('กรอกรายการ วัสดุ'!G177=0,"-"))</f>
        <v>-</v>
      </c>
      <c r="K373" s="12" t="str">
        <f>IF('กรอกรายการ วัสดุ'!H177&gt;0,'กรอกรายการ วัสดุ'!H177,IF('กรอกรายการ วัสดุ'!H177=0,"-"))</f>
        <v>-</v>
      </c>
      <c r="L373" s="45" t="str">
        <f>IF('กรอกรายการ วัสดุ'!I177&gt;0,'กรอกรายการ วัสดุ'!I177,IF('กรอกรายการ วัสดุ'!I177=0,"-"))</f>
        <v>-</v>
      </c>
      <c r="M373" s="76"/>
    </row>
    <row r="374" spans="1:13" x14ac:dyDescent="0.55000000000000004">
      <c r="A374" s="9" t="str">
        <f>IF('กรอกรายการ วัสดุ'!A436&gt;0,'กรอกรายการ วัสดุ'!A448,IF('กรอกรายการ วัสดุ'!A448=0," "))</f>
        <v xml:space="preserve"> </v>
      </c>
      <c r="B374" s="637" t="str">
        <f>IF('กรอกรายการ วัสดุ'!B178&gt;0,'กรอกรายการ วัสดุ'!B178,IF('กรอกรายการ วัสดุ'!B178=0,"-"))</f>
        <v>-</v>
      </c>
      <c r="C374" s="637"/>
      <c r="D374" s="637"/>
      <c r="E374" s="637"/>
      <c r="F374" s="12" t="str">
        <f>IF('กรอกรายการ วัสดุ'!C178&gt;0,'กรอกรายการ วัสดุ'!C178,IF('กรอกรายการ วัสดุ'!C178=0,"-"))</f>
        <v>-</v>
      </c>
      <c r="G374" s="12" t="str">
        <f>IF('กรอกรายการ วัสดุ'!D178&gt;0,'กรอกรายการ วัสดุ'!D178,IF('กรอกรายการ วัสดุ'!D178=0,"-"))</f>
        <v>-</v>
      </c>
      <c r="H374" s="12" t="str">
        <f>IF('กรอกรายการ วัสดุ'!E178&gt;0,'กรอกรายการ วัสดุ'!E178,IF('กรอกรายการ วัสดุ'!E178=0,"-"))</f>
        <v>-</v>
      </c>
      <c r="I374" s="45" t="str">
        <f>IF('กรอกรายการ วัสดุ'!F178&gt;0,'กรอกรายการ วัสดุ'!F178,IF('กรอกรายการ วัสดุ'!F178=0,"-"))</f>
        <v>-</v>
      </c>
      <c r="J374" s="12" t="str">
        <f>IF('กรอกรายการ วัสดุ'!G178&gt;0,'กรอกรายการ วัสดุ'!G178,IF('กรอกรายการ วัสดุ'!G178=0,"-"))</f>
        <v>-</v>
      </c>
      <c r="K374" s="12" t="str">
        <f>IF('กรอกรายการ วัสดุ'!H178&gt;0,'กรอกรายการ วัสดุ'!H178,IF('กรอกรายการ วัสดุ'!H178=0,"-"))</f>
        <v>-</v>
      </c>
      <c r="L374" s="45" t="str">
        <f>IF('กรอกรายการ วัสดุ'!I178&gt;0,'กรอกรายการ วัสดุ'!I178,IF('กรอกรายการ วัสดุ'!I178=0,"-"))</f>
        <v>-</v>
      </c>
      <c r="M374" s="76"/>
    </row>
    <row r="375" spans="1:13" ht="24.75" thickBot="1" x14ac:dyDescent="0.6">
      <c r="A375" s="117" t="str">
        <f>IF('กรอกรายการ วัสดุ'!A437&gt;0,'กรอกรายการ วัสดุ'!A449,IF('กรอกรายการ วัสดุ'!A449=0," "))</f>
        <v xml:space="preserve"> </v>
      </c>
      <c r="B375" s="688" t="str">
        <f>IF('กรอกรายการ วัสดุ'!B179&gt;0,'กรอกรายการ วัสดุ'!B179,IF('กรอกรายการ วัสดุ'!B179=0,"-"))</f>
        <v>-</v>
      </c>
      <c r="C375" s="688"/>
      <c r="D375" s="688"/>
      <c r="E375" s="688"/>
      <c r="F375" s="12" t="str">
        <f>IF('กรอกรายการ วัสดุ'!C179&gt;0,'กรอกรายการ วัสดุ'!C179,IF('กรอกรายการ วัสดุ'!C179=0,"-"))</f>
        <v>-</v>
      </c>
      <c r="G375" s="12" t="str">
        <f>IF('กรอกรายการ วัสดุ'!D179&gt;0,'กรอกรายการ วัสดุ'!D179,IF('กรอกรายการ วัสดุ'!D179=0,"-"))</f>
        <v>-</v>
      </c>
      <c r="H375" s="12" t="str">
        <f>IF('กรอกรายการ วัสดุ'!E179&gt;0,'กรอกรายการ วัสดุ'!E179,IF('กรอกรายการ วัสดุ'!E179=0,"-"))</f>
        <v>-</v>
      </c>
      <c r="I375" s="45" t="str">
        <f>IF('กรอกรายการ วัสดุ'!F179&gt;0,'กรอกรายการ วัสดุ'!F179,IF('กรอกรายการ วัสดุ'!F179=0,"-"))</f>
        <v>-</v>
      </c>
      <c r="J375" s="12" t="str">
        <f>IF('กรอกรายการ วัสดุ'!G179&gt;0,'กรอกรายการ วัสดุ'!G179,IF('กรอกรายการ วัสดุ'!G179=0,"-"))</f>
        <v>-</v>
      </c>
      <c r="K375" s="12" t="str">
        <f>IF('กรอกรายการ วัสดุ'!H179&gt;0,'กรอกรายการ วัสดุ'!H179,IF('กรอกรายการ วัสดุ'!H179=0,"-"))</f>
        <v>-</v>
      </c>
      <c r="L375" s="45" t="str">
        <f>IF('กรอกรายการ วัสดุ'!I179&gt;0,'กรอกรายการ วัสดุ'!I179,IF('กรอกรายการ วัสดุ'!I179=0,"-"))</f>
        <v>-</v>
      </c>
      <c r="M375" s="75"/>
    </row>
    <row r="376" spans="1:13" ht="24.75" thickBot="1" x14ac:dyDescent="0.6">
      <c r="A376" s="657" t="s">
        <v>141</v>
      </c>
      <c r="B376" s="658"/>
      <c r="C376" s="658"/>
      <c r="D376" s="658"/>
      <c r="E376" s="658"/>
      <c r="F376" s="658"/>
      <c r="G376" s="658"/>
      <c r="H376" s="659"/>
      <c r="I376" s="153">
        <f>SUM(I366:I375)</f>
        <v>0</v>
      </c>
      <c r="J376" s="19"/>
      <c r="K376" s="46">
        <f t="shared" ref="K376:L376" si="26">SUM(K366:K375)</f>
        <v>0</v>
      </c>
      <c r="L376" s="46">
        <f t="shared" si="26"/>
        <v>0</v>
      </c>
      <c r="M376" s="14"/>
    </row>
    <row r="377" spans="1:13" ht="24.75" thickBot="1" x14ac:dyDescent="0.6">
      <c r="A377" s="657" t="s">
        <v>146</v>
      </c>
      <c r="B377" s="658"/>
      <c r="C377" s="658"/>
      <c r="D377" s="658"/>
      <c r="E377" s="658"/>
      <c r="F377" s="658"/>
      <c r="G377" s="658"/>
      <c r="H377" s="659"/>
      <c r="I377" s="153">
        <f>I376+I365</f>
        <v>236226</v>
      </c>
      <c r="J377" s="15"/>
      <c r="K377" s="46">
        <f t="shared" ref="K377:L377" si="27">K376+K365</f>
        <v>43986.5</v>
      </c>
      <c r="L377" s="46">
        <f t="shared" si="27"/>
        <v>280212.5</v>
      </c>
      <c r="M377" s="14"/>
    </row>
    <row r="378" spans="1:13" x14ac:dyDescent="0.55000000000000004">
      <c r="A378" s="13"/>
      <c r="B378" s="13"/>
      <c r="C378" s="13"/>
      <c r="D378" s="13"/>
      <c r="E378" s="13"/>
      <c r="F378" s="13"/>
      <c r="G378" s="13"/>
      <c r="H378" s="13"/>
      <c r="I378" s="6"/>
      <c r="J378" s="6"/>
      <c r="K378" s="6"/>
      <c r="L378" s="6"/>
      <c r="M378" s="6"/>
    </row>
    <row r="379" spans="1:13" x14ac:dyDescent="0.55000000000000004">
      <c r="A379" s="279"/>
      <c r="B379" s="2"/>
      <c r="C379" s="118"/>
      <c r="D379" s="118" t="s">
        <v>28</v>
      </c>
      <c r="E379" s="118" t="s">
        <v>29</v>
      </c>
      <c r="F379" s="2" t="s">
        <v>30</v>
      </c>
      <c r="G379" s="2"/>
      <c r="H379" s="119" t="s">
        <v>28</v>
      </c>
      <c r="I379" s="118" t="s">
        <v>33</v>
      </c>
      <c r="J379" s="2"/>
      <c r="K379" s="2"/>
      <c r="L379" s="2"/>
      <c r="M379" s="2"/>
    </row>
    <row r="380" spans="1:13" x14ac:dyDescent="0.55000000000000004">
      <c r="A380" s="279"/>
      <c r="B380" s="118"/>
      <c r="C380" s="118"/>
      <c r="D380" s="119"/>
      <c r="E380" s="279" t="str">
        <f>E358</f>
        <v>(นายอำพร จานเก่า)</v>
      </c>
      <c r="F380" s="2"/>
      <c r="G380" s="2"/>
      <c r="H380" s="119"/>
      <c r="I380" s="655" t="str">
        <f>I358</f>
        <v>(นางสาวจริยา ขัดแก้ว)</v>
      </c>
      <c r="J380" s="655"/>
      <c r="K380" s="2"/>
      <c r="L380" s="2"/>
      <c r="M380" s="2"/>
    </row>
    <row r="381" spans="1:13" s="2" customFormat="1" x14ac:dyDescent="0.55000000000000004">
      <c r="A381" s="279"/>
      <c r="C381" s="118"/>
      <c r="D381" s="655" t="str">
        <f>D359</f>
        <v>ช่าง ระดับ 4</v>
      </c>
      <c r="E381" s="655"/>
      <c r="F381" s="655"/>
      <c r="H381" s="655" t="str">
        <f>H359</f>
        <v>ผู้อำนวยการกลุ่มอำนวยการ</v>
      </c>
      <c r="I381" s="655"/>
      <c r="J381" s="655"/>
      <c r="K381" s="655"/>
    </row>
    <row r="382" spans="1:13" ht="27.75" x14ac:dyDescent="0.65">
      <c r="A382" s="2"/>
      <c r="B382" s="2"/>
      <c r="C382" s="636" t="s">
        <v>23</v>
      </c>
      <c r="D382" s="636"/>
      <c r="E382" s="636"/>
      <c r="F382" s="636"/>
      <c r="G382" s="636"/>
      <c r="H382" s="636"/>
      <c r="I382" s="636"/>
      <c r="J382" s="636"/>
      <c r="K382" s="636"/>
      <c r="L382" s="135" t="s">
        <v>25</v>
      </c>
      <c r="M382" s="136"/>
    </row>
    <row r="383" spans="1:13" x14ac:dyDescent="0.55000000000000004">
      <c r="A383" s="639" t="str">
        <f>A361</f>
        <v>ซ่อมแซมสำนักงาน สพป.ลำปาง เขต 3</v>
      </c>
      <c r="B383" s="639"/>
      <c r="C383" s="639"/>
      <c r="D383" s="640" t="str">
        <f>D339</f>
        <v>อาคารอาคารสำนักงาน สพป.ลำปาง เขต 3</v>
      </c>
      <c r="E383" s="640"/>
      <c r="F383" s="640"/>
      <c r="G383" s="640"/>
      <c r="H383" s="640"/>
      <c r="I383" s="1" t="s">
        <v>26</v>
      </c>
      <c r="J383" s="277" t="str">
        <f>J361</f>
        <v>ลำปาง เขต  3</v>
      </c>
      <c r="M383" s="1" t="s">
        <v>147</v>
      </c>
    </row>
    <row r="384" spans="1:13" ht="24.75" thickBot="1" x14ac:dyDescent="0.6">
      <c r="A384" s="277" t="s">
        <v>0</v>
      </c>
      <c r="D384" s="640" t="str">
        <f>D340</f>
        <v>สพป.ลำปาง เขต 3</v>
      </c>
      <c r="E384" s="640"/>
      <c r="F384" s="640"/>
      <c r="G384" s="640"/>
      <c r="H384" s="640"/>
      <c r="K384" s="641"/>
      <c r="L384" s="641"/>
    </row>
    <row r="385" spans="1:13" x14ac:dyDescent="0.55000000000000004">
      <c r="A385" s="642" t="s">
        <v>2</v>
      </c>
      <c r="B385" s="644" t="s">
        <v>3</v>
      </c>
      <c r="C385" s="645"/>
      <c r="D385" s="645"/>
      <c r="E385" s="646"/>
      <c r="F385" s="650" t="s">
        <v>4</v>
      </c>
      <c r="G385" s="650" t="s">
        <v>5</v>
      </c>
      <c r="H385" s="650" t="s">
        <v>6</v>
      </c>
      <c r="I385" s="650"/>
      <c r="J385" s="650" t="s">
        <v>7</v>
      </c>
      <c r="K385" s="650"/>
      <c r="L385" s="650" t="s">
        <v>24</v>
      </c>
      <c r="M385" s="661" t="s">
        <v>9</v>
      </c>
    </row>
    <row r="386" spans="1:13" x14ac:dyDescent="0.55000000000000004">
      <c r="A386" s="643"/>
      <c r="B386" s="647"/>
      <c r="C386" s="648"/>
      <c r="D386" s="648"/>
      <c r="E386" s="649"/>
      <c r="F386" s="651"/>
      <c r="G386" s="651"/>
      <c r="H386" s="278" t="s">
        <v>10</v>
      </c>
      <c r="I386" s="278" t="s">
        <v>11</v>
      </c>
      <c r="J386" s="278" t="s">
        <v>10</v>
      </c>
      <c r="K386" s="278" t="s">
        <v>11</v>
      </c>
      <c r="L386" s="651"/>
      <c r="M386" s="662"/>
    </row>
    <row r="387" spans="1:13" x14ac:dyDescent="0.55000000000000004">
      <c r="A387" s="685" t="s">
        <v>148</v>
      </c>
      <c r="B387" s="686"/>
      <c r="C387" s="686"/>
      <c r="D387" s="686"/>
      <c r="E387" s="686"/>
      <c r="F387" s="686"/>
      <c r="G387" s="686"/>
      <c r="H387" s="687"/>
      <c r="I387" s="152">
        <f>I377</f>
        <v>236226</v>
      </c>
      <c r="J387" s="49"/>
      <c r="K387" s="48">
        <f>K377</f>
        <v>43986.5</v>
      </c>
      <c r="L387" s="48">
        <f>L377</f>
        <v>280212.5</v>
      </c>
      <c r="M387" s="8"/>
    </row>
    <row r="388" spans="1:13" x14ac:dyDescent="0.55000000000000004">
      <c r="A388" s="7" t="str">
        <f>IF('กรอกรายการ วัสดุ'!A450&gt;0,'กรอกรายการ วัสดุ'!A462,IF('กรอกรายการ วัสดุ'!A462=0," "))</f>
        <v xml:space="preserve"> </v>
      </c>
      <c r="B388" s="638" t="str">
        <f>IF('กรอกรายการ วัสดุ'!B180&gt;0,'กรอกรายการ วัสดุ'!B180,IF('กรอกรายการ วัสดุ'!B180=0,"-"))</f>
        <v>-</v>
      </c>
      <c r="C388" s="638"/>
      <c r="D388" s="638"/>
      <c r="E388" s="638"/>
      <c r="F388" s="12" t="str">
        <f>IF('กรอกรายการ วัสดุ'!C180&gt;0,'กรอกรายการ วัสดุ'!C180,IF('กรอกรายการ วัสดุ'!C180=0,"-"))</f>
        <v>-</v>
      </c>
      <c r="G388" s="12" t="str">
        <f>IF('กรอกรายการ วัสดุ'!D180&gt;0,'กรอกรายการ วัสดุ'!D180,IF('กรอกรายการ วัสดุ'!D180=0,"-"))</f>
        <v>-</v>
      </c>
      <c r="H388" s="12" t="str">
        <f>IF('กรอกรายการ วัสดุ'!E180&gt;0,'กรอกรายการ วัสดุ'!E180,IF('กรอกรายการ วัสดุ'!E180=0,"-"))</f>
        <v>-</v>
      </c>
      <c r="I388" s="45" t="str">
        <f>IF('กรอกรายการ วัสดุ'!F180&gt;0,'กรอกรายการ วัสดุ'!F180,IF('กรอกรายการ วัสดุ'!F180=0,"-"))</f>
        <v>-</v>
      </c>
      <c r="J388" s="12" t="str">
        <f>IF('กรอกรายการ วัสดุ'!G180&gt;0,'กรอกรายการ วัสดุ'!G180,IF('กรอกรายการ วัสดุ'!G180=0,"-"))</f>
        <v>-</v>
      </c>
      <c r="K388" s="12" t="str">
        <f>IF('กรอกรายการ วัสดุ'!H180&gt;0,'กรอกรายการ วัสดุ'!H180,IF('กรอกรายการ วัสดุ'!H180=0,"-"))</f>
        <v>-</v>
      </c>
      <c r="L388" s="45" t="str">
        <f>IF('กรอกรายการ วัสดุ'!I180&gt;0,'กรอกรายการ วัสดุ'!I180,IF('กรอกรายการ วัสดุ'!I180=0,"-"))</f>
        <v>-</v>
      </c>
      <c r="M388" s="76"/>
    </row>
    <row r="389" spans="1:13" x14ac:dyDescent="0.55000000000000004">
      <c r="A389" s="9" t="str">
        <f>IF('กรอกรายการ วัสดุ'!A451&gt;0,'กรอกรายการ วัสดุ'!A463,IF('กรอกรายการ วัสดุ'!A463=0," "))</f>
        <v xml:space="preserve"> </v>
      </c>
      <c r="B389" s="637" t="str">
        <f>IF('กรอกรายการ วัสดุ'!B181&gt;0,'กรอกรายการ วัสดุ'!B181,IF('กรอกรายการ วัสดุ'!B181=0,"-"))</f>
        <v>-</v>
      </c>
      <c r="C389" s="637"/>
      <c r="D389" s="637"/>
      <c r="E389" s="637"/>
      <c r="F389" s="12" t="str">
        <f>IF('กรอกรายการ วัสดุ'!C181&gt;0,'กรอกรายการ วัสดุ'!C181,IF('กรอกรายการ วัสดุ'!C181=0,"-"))</f>
        <v>-</v>
      </c>
      <c r="G389" s="12" t="str">
        <f>IF('กรอกรายการ วัสดุ'!D181&gt;0,'กรอกรายการ วัสดุ'!D181,IF('กรอกรายการ วัสดุ'!D181=0,"-"))</f>
        <v>-</v>
      </c>
      <c r="H389" s="12" t="str">
        <f>IF('กรอกรายการ วัสดุ'!E181&gt;0,'กรอกรายการ วัสดุ'!E181,IF('กรอกรายการ วัสดุ'!E181=0,"-"))</f>
        <v>-</v>
      </c>
      <c r="I389" s="45" t="str">
        <f>IF('กรอกรายการ วัสดุ'!F181&gt;0,'กรอกรายการ วัสดุ'!F181,IF('กรอกรายการ วัสดุ'!F181=0,"-"))</f>
        <v>-</v>
      </c>
      <c r="J389" s="12" t="str">
        <f>IF('กรอกรายการ วัสดุ'!G181&gt;0,'กรอกรายการ วัสดุ'!G181,IF('กรอกรายการ วัสดุ'!G181=0,"-"))</f>
        <v>-</v>
      </c>
      <c r="K389" s="12" t="str">
        <f>IF('กรอกรายการ วัสดุ'!H181&gt;0,'กรอกรายการ วัสดุ'!H181,IF('กรอกรายการ วัสดุ'!H181=0,"-"))</f>
        <v>-</v>
      </c>
      <c r="L389" s="45" t="str">
        <f>IF('กรอกรายการ วัสดุ'!I181&gt;0,'กรอกรายการ วัสดุ'!I181,IF('กรอกรายการ วัสดุ'!I181=0,"-"))</f>
        <v>-</v>
      </c>
      <c r="M389" s="76"/>
    </row>
    <row r="390" spans="1:13" x14ac:dyDescent="0.55000000000000004">
      <c r="A390" s="9" t="str">
        <f>IF('กรอกรายการ วัสดุ'!A452&gt;0,'กรอกรายการ วัสดุ'!A464,IF('กรอกรายการ วัสดุ'!A464=0," "))</f>
        <v xml:space="preserve"> </v>
      </c>
      <c r="B390" s="637" t="str">
        <f>IF('กรอกรายการ วัสดุ'!B182&gt;0,'กรอกรายการ วัสดุ'!B182,IF('กรอกรายการ วัสดุ'!B182=0,"-"))</f>
        <v>-</v>
      </c>
      <c r="C390" s="637"/>
      <c r="D390" s="637"/>
      <c r="E390" s="637"/>
      <c r="F390" s="12" t="str">
        <f>IF('กรอกรายการ วัสดุ'!C182&gt;0,'กรอกรายการ วัสดุ'!C182,IF('กรอกรายการ วัสดุ'!C182=0,"-"))</f>
        <v>-</v>
      </c>
      <c r="G390" s="12" t="str">
        <f>IF('กรอกรายการ วัสดุ'!D182&gt;0,'กรอกรายการ วัสดุ'!D182,IF('กรอกรายการ วัสดุ'!D182=0,"-"))</f>
        <v>-</v>
      </c>
      <c r="H390" s="12" t="str">
        <f>IF('กรอกรายการ วัสดุ'!E182&gt;0,'กรอกรายการ วัสดุ'!E182,IF('กรอกรายการ วัสดุ'!E182=0,"-"))</f>
        <v>-</v>
      </c>
      <c r="I390" s="45" t="str">
        <f>IF('กรอกรายการ วัสดุ'!F182&gt;0,'กรอกรายการ วัสดุ'!F182,IF('กรอกรายการ วัสดุ'!F182=0,"-"))</f>
        <v>-</v>
      </c>
      <c r="J390" s="12" t="str">
        <f>IF('กรอกรายการ วัสดุ'!G182&gt;0,'กรอกรายการ วัสดุ'!G182,IF('กรอกรายการ วัสดุ'!G182=0,"-"))</f>
        <v>-</v>
      </c>
      <c r="K390" s="12" t="str">
        <f>IF('กรอกรายการ วัสดุ'!H182&gt;0,'กรอกรายการ วัสดุ'!H182,IF('กรอกรายการ วัสดุ'!H182=0,"-"))</f>
        <v>-</v>
      </c>
      <c r="L390" s="45" t="str">
        <f>IF('กรอกรายการ วัสดุ'!I182&gt;0,'กรอกรายการ วัสดุ'!I182,IF('กรอกรายการ วัสดุ'!I182=0,"-"))</f>
        <v>-</v>
      </c>
      <c r="M390" s="76"/>
    </row>
    <row r="391" spans="1:13" x14ac:dyDescent="0.55000000000000004">
      <c r="A391" s="9" t="str">
        <f>IF('กรอกรายการ วัสดุ'!A453&gt;0,'กรอกรายการ วัสดุ'!A465,IF('กรอกรายการ วัสดุ'!A465=0," "))</f>
        <v xml:space="preserve"> </v>
      </c>
      <c r="B391" s="637" t="str">
        <f>IF('กรอกรายการ วัสดุ'!B183&gt;0,'กรอกรายการ วัสดุ'!B183,IF('กรอกรายการ วัสดุ'!B183=0,"-"))</f>
        <v>-</v>
      </c>
      <c r="C391" s="637"/>
      <c r="D391" s="637"/>
      <c r="E391" s="637"/>
      <c r="F391" s="12" t="str">
        <f>IF('กรอกรายการ วัสดุ'!C183&gt;0,'กรอกรายการ วัสดุ'!C183,IF('กรอกรายการ วัสดุ'!C183=0,"-"))</f>
        <v>-</v>
      </c>
      <c r="G391" s="12" t="str">
        <f>IF('กรอกรายการ วัสดุ'!D183&gt;0,'กรอกรายการ วัสดุ'!D183,IF('กรอกรายการ วัสดุ'!D183=0,"-"))</f>
        <v>-</v>
      </c>
      <c r="H391" s="12" t="str">
        <f>IF('กรอกรายการ วัสดุ'!E183&gt;0,'กรอกรายการ วัสดุ'!E183,IF('กรอกรายการ วัสดุ'!E183=0,"-"))</f>
        <v>-</v>
      </c>
      <c r="I391" s="45" t="str">
        <f>IF('กรอกรายการ วัสดุ'!F183&gt;0,'กรอกรายการ วัสดุ'!F183,IF('กรอกรายการ วัสดุ'!F183=0,"-"))</f>
        <v>-</v>
      </c>
      <c r="J391" s="12" t="str">
        <f>IF('กรอกรายการ วัสดุ'!G183&gt;0,'กรอกรายการ วัสดุ'!G183,IF('กรอกรายการ วัสดุ'!G183=0,"-"))</f>
        <v>-</v>
      </c>
      <c r="K391" s="12" t="str">
        <f>IF('กรอกรายการ วัสดุ'!H183&gt;0,'กรอกรายการ วัสดุ'!H183,IF('กรอกรายการ วัสดุ'!H183=0,"-"))</f>
        <v>-</v>
      </c>
      <c r="L391" s="45" t="str">
        <f>IF('กรอกรายการ วัสดุ'!I183&gt;0,'กรอกรายการ วัสดุ'!I183,IF('กรอกรายการ วัสดุ'!I183=0,"-"))</f>
        <v>-</v>
      </c>
      <c r="M391" s="76"/>
    </row>
    <row r="392" spans="1:13" x14ac:dyDescent="0.55000000000000004">
      <c r="A392" s="9" t="str">
        <f>IF('กรอกรายการ วัสดุ'!A454&gt;0,'กรอกรายการ วัสดุ'!A466,IF('กรอกรายการ วัสดุ'!A466=0," "))</f>
        <v xml:space="preserve"> </v>
      </c>
      <c r="B392" s="637" t="str">
        <f>IF('กรอกรายการ วัสดุ'!B184&gt;0,'กรอกรายการ วัสดุ'!B184,IF('กรอกรายการ วัสดุ'!B184=0,"-"))</f>
        <v>-</v>
      </c>
      <c r="C392" s="637"/>
      <c r="D392" s="637"/>
      <c r="E392" s="637"/>
      <c r="F392" s="12" t="str">
        <f>IF('กรอกรายการ วัสดุ'!C184&gt;0,'กรอกรายการ วัสดุ'!C184,IF('กรอกรายการ วัสดุ'!C184=0,"-"))</f>
        <v>-</v>
      </c>
      <c r="G392" s="12" t="str">
        <f>IF('กรอกรายการ วัสดุ'!D184&gt;0,'กรอกรายการ วัสดุ'!D184,IF('กรอกรายการ วัสดุ'!D184=0,"-"))</f>
        <v>-</v>
      </c>
      <c r="H392" s="12" t="str">
        <f>IF('กรอกรายการ วัสดุ'!E184&gt;0,'กรอกรายการ วัสดุ'!E184,IF('กรอกรายการ วัสดุ'!E184=0,"-"))</f>
        <v>-</v>
      </c>
      <c r="I392" s="45" t="str">
        <f>IF('กรอกรายการ วัสดุ'!F184&gt;0,'กรอกรายการ วัสดุ'!F184,IF('กรอกรายการ วัสดุ'!F184=0,"-"))</f>
        <v>-</v>
      </c>
      <c r="J392" s="12" t="str">
        <f>IF('กรอกรายการ วัสดุ'!G184&gt;0,'กรอกรายการ วัสดุ'!G184,IF('กรอกรายการ วัสดุ'!G184=0,"-"))</f>
        <v>-</v>
      </c>
      <c r="K392" s="12" t="str">
        <f>IF('กรอกรายการ วัสดุ'!H184&gt;0,'กรอกรายการ วัสดุ'!H184,IF('กรอกรายการ วัสดุ'!H184=0,"-"))</f>
        <v>-</v>
      </c>
      <c r="L392" s="45" t="str">
        <f>IF('กรอกรายการ วัสดุ'!I184&gt;0,'กรอกรายการ วัสดุ'!I184,IF('กรอกรายการ วัสดุ'!I184=0,"-"))</f>
        <v>-</v>
      </c>
      <c r="M392" s="76"/>
    </row>
    <row r="393" spans="1:13" x14ac:dyDescent="0.55000000000000004">
      <c r="A393" s="9" t="str">
        <f>IF('กรอกรายการ วัสดุ'!A455&gt;0,'กรอกรายการ วัสดุ'!A467,IF('กรอกรายการ วัสดุ'!A467=0," "))</f>
        <v xml:space="preserve"> </v>
      </c>
      <c r="B393" s="637" t="str">
        <f>IF('กรอกรายการ วัสดุ'!B185&gt;0,'กรอกรายการ วัสดุ'!B185,IF('กรอกรายการ วัสดุ'!B185=0,"-"))</f>
        <v>-</v>
      </c>
      <c r="C393" s="637"/>
      <c r="D393" s="637"/>
      <c r="E393" s="637"/>
      <c r="F393" s="12" t="str">
        <f>IF('กรอกรายการ วัสดุ'!C185&gt;0,'กรอกรายการ วัสดุ'!C185,IF('กรอกรายการ วัสดุ'!C185=0,"-"))</f>
        <v>-</v>
      </c>
      <c r="G393" s="12" t="str">
        <f>IF('กรอกรายการ วัสดุ'!D185&gt;0,'กรอกรายการ วัสดุ'!D185,IF('กรอกรายการ วัสดุ'!D185=0,"-"))</f>
        <v>-</v>
      </c>
      <c r="H393" s="12" t="str">
        <f>IF('กรอกรายการ วัสดุ'!E185&gt;0,'กรอกรายการ วัสดุ'!E185,IF('กรอกรายการ วัสดุ'!E185=0,"-"))</f>
        <v>-</v>
      </c>
      <c r="I393" s="45" t="str">
        <f>IF('กรอกรายการ วัสดุ'!F185&gt;0,'กรอกรายการ วัสดุ'!F185,IF('กรอกรายการ วัสดุ'!F185=0,"-"))</f>
        <v>-</v>
      </c>
      <c r="J393" s="12" t="str">
        <f>IF('กรอกรายการ วัสดุ'!G185&gt;0,'กรอกรายการ วัสดุ'!G185,IF('กรอกรายการ วัสดุ'!G185=0,"-"))</f>
        <v>-</v>
      </c>
      <c r="K393" s="12" t="str">
        <f>IF('กรอกรายการ วัสดุ'!H185&gt;0,'กรอกรายการ วัสดุ'!H185,IF('กรอกรายการ วัสดุ'!H185=0,"-"))</f>
        <v>-</v>
      </c>
      <c r="L393" s="45" t="str">
        <f>IF('กรอกรายการ วัสดุ'!I185&gt;0,'กรอกรายการ วัสดุ'!I185,IF('กรอกรายการ วัสดุ'!I185=0,"-"))</f>
        <v>-</v>
      </c>
      <c r="M393" s="76"/>
    </row>
    <row r="394" spans="1:13" x14ac:dyDescent="0.55000000000000004">
      <c r="A394" s="9" t="str">
        <f>IF('กรอกรายการ วัสดุ'!A456&gt;0,'กรอกรายการ วัสดุ'!A468,IF('กรอกรายการ วัสดุ'!A468=0," "))</f>
        <v xml:space="preserve"> </v>
      </c>
      <c r="B394" s="637" t="str">
        <f>IF('กรอกรายการ วัสดุ'!B186&gt;0,'กรอกรายการ วัสดุ'!B186,IF('กรอกรายการ วัสดุ'!B186=0,"-"))</f>
        <v>-</v>
      </c>
      <c r="C394" s="637"/>
      <c r="D394" s="637"/>
      <c r="E394" s="637"/>
      <c r="F394" s="12" t="str">
        <f>IF('กรอกรายการ วัสดุ'!C186&gt;0,'กรอกรายการ วัสดุ'!C186,IF('กรอกรายการ วัสดุ'!C186=0,"-"))</f>
        <v>-</v>
      </c>
      <c r="G394" s="12" t="str">
        <f>IF('กรอกรายการ วัสดุ'!D186&gt;0,'กรอกรายการ วัสดุ'!D186,IF('กรอกรายการ วัสดุ'!D186=0,"-"))</f>
        <v>-</v>
      </c>
      <c r="H394" s="12" t="str">
        <f>IF('กรอกรายการ วัสดุ'!E186&gt;0,'กรอกรายการ วัสดุ'!E186,IF('กรอกรายการ วัสดุ'!E186=0,"-"))</f>
        <v>-</v>
      </c>
      <c r="I394" s="45" t="str">
        <f>IF('กรอกรายการ วัสดุ'!F186&gt;0,'กรอกรายการ วัสดุ'!F186,IF('กรอกรายการ วัสดุ'!F186=0,"-"))</f>
        <v>-</v>
      </c>
      <c r="J394" s="12" t="str">
        <f>IF('กรอกรายการ วัสดุ'!G186&gt;0,'กรอกรายการ วัสดุ'!G186,IF('กรอกรายการ วัสดุ'!G186=0,"-"))</f>
        <v>-</v>
      </c>
      <c r="K394" s="12" t="str">
        <f>IF('กรอกรายการ วัสดุ'!H186&gt;0,'กรอกรายการ วัสดุ'!H186,IF('กรอกรายการ วัสดุ'!H186=0,"-"))</f>
        <v>-</v>
      </c>
      <c r="L394" s="45" t="str">
        <f>IF('กรอกรายการ วัสดุ'!I186&gt;0,'กรอกรายการ วัสดุ'!I186,IF('กรอกรายการ วัสดุ'!I186=0,"-"))</f>
        <v>-</v>
      </c>
      <c r="M394" s="76"/>
    </row>
    <row r="395" spans="1:13" x14ac:dyDescent="0.55000000000000004">
      <c r="A395" s="9" t="str">
        <f>IF('กรอกรายการ วัสดุ'!A457&gt;0,'กรอกรายการ วัสดุ'!A469,IF('กรอกรายการ วัสดุ'!A469=0," "))</f>
        <v xml:space="preserve"> </v>
      </c>
      <c r="B395" s="637" t="str">
        <f>IF('กรอกรายการ วัสดุ'!B187&gt;0,'กรอกรายการ วัสดุ'!B187,IF('กรอกรายการ วัสดุ'!B187=0,"-"))</f>
        <v>-</v>
      </c>
      <c r="C395" s="637"/>
      <c r="D395" s="637"/>
      <c r="E395" s="637"/>
      <c r="F395" s="12" t="str">
        <f>IF('กรอกรายการ วัสดุ'!C187&gt;0,'กรอกรายการ วัสดุ'!C187,IF('กรอกรายการ วัสดุ'!C187=0,"-"))</f>
        <v>-</v>
      </c>
      <c r="G395" s="12" t="str">
        <f>IF('กรอกรายการ วัสดุ'!D187&gt;0,'กรอกรายการ วัสดุ'!D187,IF('กรอกรายการ วัสดุ'!D187=0,"-"))</f>
        <v>-</v>
      </c>
      <c r="H395" s="12" t="str">
        <f>IF('กรอกรายการ วัสดุ'!E187&gt;0,'กรอกรายการ วัสดุ'!E187,IF('กรอกรายการ วัสดุ'!E187=0,"-"))</f>
        <v>-</v>
      </c>
      <c r="I395" s="45" t="str">
        <f>IF('กรอกรายการ วัสดุ'!F187&gt;0,'กรอกรายการ วัสดุ'!F187,IF('กรอกรายการ วัสดุ'!F187=0,"-"))</f>
        <v>-</v>
      </c>
      <c r="J395" s="12" t="str">
        <f>IF('กรอกรายการ วัสดุ'!G187&gt;0,'กรอกรายการ วัสดุ'!G187,IF('กรอกรายการ วัสดุ'!G187=0,"-"))</f>
        <v>-</v>
      </c>
      <c r="K395" s="12" t="str">
        <f>IF('กรอกรายการ วัสดุ'!H187&gt;0,'กรอกรายการ วัสดุ'!H187,IF('กรอกรายการ วัสดุ'!H187=0,"-"))</f>
        <v>-</v>
      </c>
      <c r="L395" s="45" t="str">
        <f>IF('กรอกรายการ วัสดุ'!I187&gt;0,'กรอกรายการ วัสดุ'!I187,IF('กรอกรายการ วัสดุ'!I187=0,"-"))</f>
        <v>-</v>
      </c>
      <c r="M395" s="76"/>
    </row>
    <row r="396" spans="1:13" x14ac:dyDescent="0.55000000000000004">
      <c r="A396" s="9" t="str">
        <f>IF('กรอกรายการ วัสดุ'!A458&gt;0,'กรอกรายการ วัสดุ'!A470,IF('กรอกรายการ วัสดุ'!A470=0," "))</f>
        <v xml:space="preserve"> </v>
      </c>
      <c r="B396" s="637" t="str">
        <f>IF('กรอกรายการ วัสดุ'!B188&gt;0,'กรอกรายการ วัสดุ'!B188,IF('กรอกรายการ วัสดุ'!B188=0,"-"))</f>
        <v>-</v>
      </c>
      <c r="C396" s="637"/>
      <c r="D396" s="637"/>
      <c r="E396" s="637"/>
      <c r="F396" s="12" t="str">
        <f>IF('กรอกรายการ วัสดุ'!C188&gt;0,'กรอกรายการ วัสดุ'!C188,IF('กรอกรายการ วัสดุ'!C188=0,"-"))</f>
        <v>-</v>
      </c>
      <c r="G396" s="12" t="str">
        <f>IF('กรอกรายการ วัสดุ'!D188&gt;0,'กรอกรายการ วัสดุ'!D188,IF('กรอกรายการ วัสดุ'!D188=0,"-"))</f>
        <v>-</v>
      </c>
      <c r="H396" s="12" t="str">
        <f>IF('กรอกรายการ วัสดุ'!E188&gt;0,'กรอกรายการ วัสดุ'!E188,IF('กรอกรายการ วัสดุ'!E188=0,"-"))</f>
        <v>-</v>
      </c>
      <c r="I396" s="45" t="str">
        <f>IF('กรอกรายการ วัสดุ'!F188&gt;0,'กรอกรายการ วัสดุ'!F188,IF('กรอกรายการ วัสดุ'!F188=0,"-"))</f>
        <v>-</v>
      </c>
      <c r="J396" s="12" t="str">
        <f>IF('กรอกรายการ วัสดุ'!G188&gt;0,'กรอกรายการ วัสดุ'!G188,IF('กรอกรายการ วัสดุ'!G188=0,"-"))</f>
        <v>-</v>
      </c>
      <c r="K396" s="12" t="str">
        <f>IF('กรอกรายการ วัสดุ'!H188&gt;0,'กรอกรายการ วัสดุ'!H188,IF('กรอกรายการ วัสดุ'!H188=0,"-"))</f>
        <v>-</v>
      </c>
      <c r="L396" s="45" t="str">
        <f>IF('กรอกรายการ วัสดุ'!I188&gt;0,'กรอกรายการ วัสดุ'!I188,IF('กรอกรายการ วัสดุ'!I188=0,"-"))</f>
        <v>-</v>
      </c>
      <c r="M396" s="76"/>
    </row>
    <row r="397" spans="1:13" ht="24.75" thickBot="1" x14ac:dyDescent="0.6">
      <c r="A397" s="117" t="str">
        <f>IF('กรอกรายการ วัสดุ'!A459&gt;0,'กรอกรายการ วัสดุ'!A471,IF('กรอกรายการ วัสดุ'!A471=0," "))</f>
        <v xml:space="preserve"> </v>
      </c>
      <c r="B397" s="688" t="str">
        <f>IF('กรอกรายการ วัสดุ'!B189&gt;0,'กรอกรายการ วัสดุ'!B189,IF('กรอกรายการ วัสดุ'!B189=0,"-"))</f>
        <v>-</v>
      </c>
      <c r="C397" s="688"/>
      <c r="D397" s="688"/>
      <c r="E397" s="688"/>
      <c r="F397" s="12" t="str">
        <f>IF('กรอกรายการ วัสดุ'!C189&gt;0,'กรอกรายการ วัสดุ'!C189,IF('กรอกรายการ วัสดุ'!C189=0,"-"))</f>
        <v>-</v>
      </c>
      <c r="G397" s="12" t="str">
        <f>IF('กรอกรายการ วัสดุ'!D189&gt;0,'กรอกรายการ วัสดุ'!D189,IF('กรอกรายการ วัสดุ'!D189=0,"-"))</f>
        <v>-</v>
      </c>
      <c r="H397" s="12" t="str">
        <f>IF('กรอกรายการ วัสดุ'!E189&gt;0,'กรอกรายการ วัสดุ'!E189,IF('กรอกรายการ วัสดุ'!E189=0,"-"))</f>
        <v>-</v>
      </c>
      <c r="I397" s="45" t="str">
        <f>IF('กรอกรายการ วัสดุ'!F189&gt;0,'กรอกรายการ วัสดุ'!F189,IF('กรอกรายการ วัสดุ'!F189=0,"-"))</f>
        <v>-</v>
      </c>
      <c r="J397" s="12" t="str">
        <f>IF('กรอกรายการ วัสดุ'!G189&gt;0,'กรอกรายการ วัสดุ'!G189,IF('กรอกรายการ วัสดุ'!G189=0,"-"))</f>
        <v>-</v>
      </c>
      <c r="K397" s="12" t="str">
        <f>IF('กรอกรายการ วัสดุ'!H189&gt;0,'กรอกรายการ วัสดุ'!H189,IF('กรอกรายการ วัสดุ'!H189=0,"-"))</f>
        <v>-</v>
      </c>
      <c r="L397" s="45" t="str">
        <f>IF('กรอกรายการ วัสดุ'!I189&gt;0,'กรอกรายการ วัสดุ'!I189,IF('กรอกรายการ วัสดุ'!I189=0,"-"))</f>
        <v>-</v>
      </c>
      <c r="M397" s="75"/>
    </row>
    <row r="398" spans="1:13" ht="24.75" thickBot="1" x14ac:dyDescent="0.6">
      <c r="A398" s="657" t="s">
        <v>149</v>
      </c>
      <c r="B398" s="658"/>
      <c r="C398" s="658"/>
      <c r="D398" s="658"/>
      <c r="E398" s="658"/>
      <c r="F398" s="658"/>
      <c r="G398" s="658"/>
      <c r="H398" s="659"/>
      <c r="I398" s="153">
        <f>SUM(I388:I397)</f>
        <v>0</v>
      </c>
      <c r="J398" s="19"/>
      <c r="K398" s="46">
        <f t="shared" ref="K398:L398" si="28">SUM(K388:K397)</f>
        <v>0</v>
      </c>
      <c r="L398" s="46">
        <f t="shared" si="28"/>
        <v>0</v>
      </c>
      <c r="M398" s="14"/>
    </row>
    <row r="399" spans="1:13" ht="24.75" thickBot="1" x14ac:dyDescent="0.6">
      <c r="A399" s="657" t="s">
        <v>150</v>
      </c>
      <c r="B399" s="658"/>
      <c r="C399" s="658"/>
      <c r="D399" s="658"/>
      <c r="E399" s="658"/>
      <c r="F399" s="658"/>
      <c r="G399" s="658"/>
      <c r="H399" s="659"/>
      <c r="I399" s="153">
        <f>I398+I387</f>
        <v>236226</v>
      </c>
      <c r="J399" s="15"/>
      <c r="K399" s="46">
        <f t="shared" ref="K399:L399" si="29">K398+K387</f>
        <v>43986.5</v>
      </c>
      <c r="L399" s="46">
        <f t="shared" si="29"/>
        <v>280212.5</v>
      </c>
      <c r="M399" s="14"/>
    </row>
    <row r="400" spans="1:13" x14ac:dyDescent="0.55000000000000004">
      <c r="A400" s="13"/>
      <c r="B400" s="13"/>
      <c r="C400" s="13"/>
      <c r="D400" s="13"/>
      <c r="E400" s="13"/>
      <c r="F400" s="13"/>
      <c r="G400" s="13"/>
      <c r="H400" s="13"/>
      <c r="I400" s="6"/>
      <c r="J400" s="6"/>
      <c r="K400" s="6"/>
      <c r="L400" s="6"/>
      <c r="M400" s="6"/>
    </row>
    <row r="401" spans="1:13" x14ac:dyDescent="0.55000000000000004">
      <c r="A401" s="279"/>
      <c r="B401" s="2"/>
      <c r="C401" s="118"/>
      <c r="D401" s="118" t="s">
        <v>28</v>
      </c>
      <c r="E401" s="118" t="s">
        <v>29</v>
      </c>
      <c r="F401" s="2" t="s">
        <v>30</v>
      </c>
      <c r="G401" s="2"/>
      <c r="H401" s="119" t="s">
        <v>28</v>
      </c>
      <c r="I401" s="118" t="s">
        <v>33</v>
      </c>
      <c r="J401" s="2"/>
      <c r="K401" s="2"/>
      <c r="L401" s="2"/>
      <c r="M401" s="2"/>
    </row>
    <row r="402" spans="1:13" x14ac:dyDescent="0.55000000000000004">
      <c r="A402" s="279"/>
      <c r="B402" s="118"/>
      <c r="C402" s="118"/>
      <c r="D402" s="119"/>
      <c r="E402" s="279" t="str">
        <f>E380</f>
        <v>(นายอำพร จานเก่า)</v>
      </c>
      <c r="F402" s="2"/>
      <c r="G402" s="2"/>
      <c r="H402" s="119"/>
      <c r="I402" s="655" t="str">
        <f>I380</f>
        <v>(นางสาวจริยา ขัดแก้ว)</v>
      </c>
      <c r="J402" s="655"/>
      <c r="K402" s="2"/>
      <c r="L402" s="2"/>
      <c r="M402" s="2"/>
    </row>
    <row r="403" spans="1:13" s="2" customFormat="1" x14ac:dyDescent="0.55000000000000004">
      <c r="A403" s="279"/>
      <c r="C403" s="118"/>
      <c r="D403" s="655" t="str">
        <f>D381</f>
        <v>ช่าง ระดับ 4</v>
      </c>
      <c r="E403" s="655"/>
      <c r="F403" s="655"/>
      <c r="H403" s="655" t="str">
        <f>H381</f>
        <v>ผู้อำนวยการกลุ่มอำนวยการ</v>
      </c>
      <c r="I403" s="655"/>
      <c r="J403" s="655"/>
      <c r="K403" s="655"/>
    </row>
    <row r="404" spans="1:13" ht="27.75" x14ac:dyDescent="0.65">
      <c r="A404" s="2"/>
      <c r="B404" s="2"/>
      <c r="C404" s="636" t="s">
        <v>23</v>
      </c>
      <c r="D404" s="636"/>
      <c r="E404" s="636"/>
      <c r="F404" s="636"/>
      <c r="G404" s="636"/>
      <c r="H404" s="636"/>
      <c r="I404" s="636"/>
      <c r="J404" s="636"/>
      <c r="K404" s="636"/>
      <c r="L404" s="135" t="s">
        <v>25</v>
      </c>
      <c r="M404" s="136"/>
    </row>
    <row r="405" spans="1:13" x14ac:dyDescent="0.55000000000000004">
      <c r="A405" s="639" t="str">
        <f>A383</f>
        <v>ซ่อมแซมสำนักงาน สพป.ลำปาง เขต 3</v>
      </c>
      <c r="B405" s="639"/>
      <c r="C405" s="639"/>
      <c r="D405" s="640" t="str">
        <f>D361</f>
        <v>อาคารอาคารสำนักงาน สพป.ลำปาง เขต 3</v>
      </c>
      <c r="E405" s="640"/>
      <c r="F405" s="640"/>
      <c r="G405" s="640"/>
      <c r="H405" s="640"/>
      <c r="I405" s="1" t="s">
        <v>26</v>
      </c>
      <c r="J405" s="277" t="str">
        <f>J383</f>
        <v>ลำปาง เขต  3</v>
      </c>
      <c r="M405" s="1" t="s">
        <v>151</v>
      </c>
    </row>
    <row r="406" spans="1:13" ht="24.75" thickBot="1" x14ac:dyDescent="0.6">
      <c r="A406" s="277" t="s">
        <v>0</v>
      </c>
      <c r="D406" s="640" t="str">
        <f>D362</f>
        <v>สพป.ลำปาง เขต 3</v>
      </c>
      <c r="E406" s="640"/>
      <c r="F406" s="640"/>
      <c r="G406" s="640"/>
      <c r="H406" s="640"/>
      <c r="K406" s="641"/>
      <c r="L406" s="641"/>
    </row>
    <row r="407" spans="1:13" x14ac:dyDescent="0.55000000000000004">
      <c r="A407" s="642" t="s">
        <v>2</v>
      </c>
      <c r="B407" s="644" t="s">
        <v>3</v>
      </c>
      <c r="C407" s="645"/>
      <c r="D407" s="645"/>
      <c r="E407" s="646"/>
      <c r="F407" s="650" t="s">
        <v>4</v>
      </c>
      <c r="G407" s="650" t="s">
        <v>5</v>
      </c>
      <c r="H407" s="650" t="s">
        <v>6</v>
      </c>
      <c r="I407" s="650"/>
      <c r="J407" s="650" t="s">
        <v>7</v>
      </c>
      <c r="K407" s="650"/>
      <c r="L407" s="650" t="s">
        <v>24</v>
      </c>
      <c r="M407" s="661" t="s">
        <v>9</v>
      </c>
    </row>
    <row r="408" spans="1:13" x14ac:dyDescent="0.55000000000000004">
      <c r="A408" s="643"/>
      <c r="B408" s="647"/>
      <c r="C408" s="648"/>
      <c r="D408" s="648"/>
      <c r="E408" s="649"/>
      <c r="F408" s="651"/>
      <c r="G408" s="651"/>
      <c r="H408" s="278" t="s">
        <v>10</v>
      </c>
      <c r="I408" s="278" t="s">
        <v>11</v>
      </c>
      <c r="J408" s="278" t="s">
        <v>10</v>
      </c>
      <c r="K408" s="278" t="s">
        <v>11</v>
      </c>
      <c r="L408" s="651"/>
      <c r="M408" s="662"/>
    </row>
    <row r="409" spans="1:13" x14ac:dyDescent="0.55000000000000004">
      <c r="A409" s="685" t="s">
        <v>152</v>
      </c>
      <c r="B409" s="686"/>
      <c r="C409" s="686"/>
      <c r="D409" s="686"/>
      <c r="E409" s="686"/>
      <c r="F409" s="686"/>
      <c r="G409" s="686"/>
      <c r="H409" s="687"/>
      <c r="I409" s="152">
        <f>I399</f>
        <v>236226</v>
      </c>
      <c r="J409" s="49"/>
      <c r="K409" s="48">
        <f>K399</f>
        <v>43986.5</v>
      </c>
      <c r="L409" s="48">
        <f>L399</f>
        <v>280212.5</v>
      </c>
      <c r="M409" s="8"/>
    </row>
    <row r="410" spans="1:13" x14ac:dyDescent="0.55000000000000004">
      <c r="A410" s="7" t="str">
        <f>IF('กรอกรายการ วัสดุ'!A472&gt;0,'กรอกรายการ วัสดุ'!A484,IF('กรอกรายการ วัสดุ'!A484=0," "))</f>
        <v xml:space="preserve"> </v>
      </c>
      <c r="B410" s="638" t="str">
        <f>IF('กรอกรายการ วัสดุ'!B190&gt;0,'กรอกรายการ วัสดุ'!B190,IF('กรอกรายการ วัสดุ'!B190=0,"-"))</f>
        <v>-</v>
      </c>
      <c r="C410" s="638"/>
      <c r="D410" s="638"/>
      <c r="E410" s="638"/>
      <c r="F410" s="12" t="str">
        <f>IF('กรอกรายการ วัสดุ'!C190&gt;0,'กรอกรายการ วัสดุ'!C190,IF('กรอกรายการ วัสดุ'!C190=0,"-"))</f>
        <v>-</v>
      </c>
      <c r="G410" s="12" t="str">
        <f>IF('กรอกรายการ วัสดุ'!D190&gt;0,'กรอกรายการ วัสดุ'!D190,IF('กรอกรายการ วัสดุ'!D190=0,"-"))</f>
        <v>-</v>
      </c>
      <c r="H410" s="12" t="str">
        <f>IF('กรอกรายการ วัสดุ'!E190&gt;0,'กรอกรายการ วัสดุ'!E190,IF('กรอกรายการ วัสดุ'!E190=0,"-"))</f>
        <v>-</v>
      </c>
      <c r="I410" s="45" t="str">
        <f>IF('กรอกรายการ วัสดุ'!F190&gt;0,'กรอกรายการ วัสดุ'!F190,IF('กรอกรายการ วัสดุ'!F190=0,"-"))</f>
        <v>-</v>
      </c>
      <c r="J410" s="12" t="str">
        <f>IF('กรอกรายการ วัสดุ'!G190&gt;0,'กรอกรายการ วัสดุ'!G190,IF('กรอกรายการ วัสดุ'!G190=0,"-"))</f>
        <v>-</v>
      </c>
      <c r="K410" s="12" t="str">
        <f>IF('กรอกรายการ วัสดุ'!H190&gt;0,'กรอกรายการ วัสดุ'!H190,IF('กรอกรายการ วัสดุ'!H190=0,"-"))</f>
        <v>-</v>
      </c>
      <c r="L410" s="45" t="str">
        <f>IF('กรอกรายการ วัสดุ'!I190&gt;0,'กรอกรายการ วัสดุ'!I190,IF('กรอกรายการ วัสดุ'!I190=0,"-"))</f>
        <v>-</v>
      </c>
      <c r="M410" s="75"/>
    </row>
    <row r="411" spans="1:13" x14ac:dyDescent="0.55000000000000004">
      <c r="A411" s="9" t="str">
        <f>IF('กรอกรายการ วัสดุ'!A473&gt;0,'กรอกรายการ วัสดุ'!A485,IF('กรอกรายการ วัสดุ'!A485=0," "))</f>
        <v xml:space="preserve"> </v>
      </c>
      <c r="B411" s="637" t="str">
        <f>IF('กรอกรายการ วัสดุ'!B191&gt;0,'กรอกรายการ วัสดุ'!B191,IF('กรอกรายการ วัสดุ'!B191=0,"-"))</f>
        <v>-</v>
      </c>
      <c r="C411" s="637"/>
      <c r="D411" s="637"/>
      <c r="E411" s="637"/>
      <c r="F411" s="12" t="str">
        <f>IF('กรอกรายการ วัสดุ'!C191&gt;0,'กรอกรายการ วัสดุ'!C191,IF('กรอกรายการ วัสดุ'!C191=0,"-"))</f>
        <v>-</v>
      </c>
      <c r="G411" s="12" t="str">
        <f>IF('กรอกรายการ วัสดุ'!D191&gt;0,'กรอกรายการ วัสดุ'!D191,IF('กรอกรายการ วัสดุ'!D191=0,"-"))</f>
        <v>-</v>
      </c>
      <c r="H411" s="12" t="str">
        <f>IF('กรอกรายการ วัสดุ'!E191&gt;0,'กรอกรายการ วัสดุ'!E191,IF('กรอกรายการ วัสดุ'!E191=0,"-"))</f>
        <v>-</v>
      </c>
      <c r="I411" s="45" t="str">
        <f>IF('กรอกรายการ วัสดุ'!F191&gt;0,'กรอกรายการ วัสดุ'!F191,IF('กรอกรายการ วัสดุ'!F191=0,"-"))</f>
        <v>-</v>
      </c>
      <c r="J411" s="12" t="str">
        <f>IF('กรอกรายการ วัสดุ'!G191&gt;0,'กรอกรายการ วัสดุ'!G191,IF('กรอกรายการ วัสดุ'!G191=0,"-"))</f>
        <v>-</v>
      </c>
      <c r="K411" s="12" t="str">
        <f>IF('กรอกรายการ วัสดุ'!H191&gt;0,'กรอกรายการ วัสดุ'!H191,IF('กรอกรายการ วัสดุ'!H191=0,"-"))</f>
        <v>-</v>
      </c>
      <c r="L411" s="45" t="str">
        <f>IF('กรอกรายการ วัสดุ'!I191&gt;0,'กรอกรายการ วัสดุ'!I191,IF('กรอกรายการ วัสดุ'!I191=0,"-"))</f>
        <v>-</v>
      </c>
      <c r="M411" s="76"/>
    </row>
    <row r="412" spans="1:13" x14ac:dyDescent="0.55000000000000004">
      <c r="A412" s="9" t="str">
        <f>IF('กรอกรายการ วัสดุ'!A474&gt;0,'กรอกรายการ วัสดุ'!A486,IF('กรอกรายการ วัสดุ'!A486=0," "))</f>
        <v xml:space="preserve"> </v>
      </c>
      <c r="B412" s="637" t="str">
        <f>IF('กรอกรายการ วัสดุ'!B192&gt;0,'กรอกรายการ วัสดุ'!B192,IF('กรอกรายการ วัสดุ'!B192=0,"-"))</f>
        <v>-</v>
      </c>
      <c r="C412" s="637"/>
      <c r="D412" s="637"/>
      <c r="E412" s="637"/>
      <c r="F412" s="12" t="str">
        <f>IF('กรอกรายการ วัสดุ'!C192&gt;0,'กรอกรายการ วัสดุ'!C192,IF('กรอกรายการ วัสดุ'!C192=0,"-"))</f>
        <v>-</v>
      </c>
      <c r="G412" s="12" t="str">
        <f>IF('กรอกรายการ วัสดุ'!D192&gt;0,'กรอกรายการ วัสดุ'!D192,IF('กรอกรายการ วัสดุ'!D192=0,"-"))</f>
        <v>-</v>
      </c>
      <c r="H412" s="12" t="str">
        <f>IF('กรอกรายการ วัสดุ'!E192&gt;0,'กรอกรายการ วัสดุ'!E192,IF('กรอกรายการ วัสดุ'!E192=0,"-"))</f>
        <v>-</v>
      </c>
      <c r="I412" s="45" t="str">
        <f>IF('กรอกรายการ วัสดุ'!F192&gt;0,'กรอกรายการ วัสดุ'!F192,IF('กรอกรายการ วัสดุ'!F192=0,"-"))</f>
        <v>-</v>
      </c>
      <c r="J412" s="12" t="str">
        <f>IF('กรอกรายการ วัสดุ'!G192&gt;0,'กรอกรายการ วัสดุ'!G192,IF('กรอกรายการ วัสดุ'!G192=0,"-"))</f>
        <v>-</v>
      </c>
      <c r="K412" s="12" t="str">
        <f>IF('กรอกรายการ วัสดุ'!H192&gt;0,'กรอกรายการ วัสดุ'!H192,IF('กรอกรายการ วัสดุ'!H192=0,"-"))</f>
        <v>-</v>
      </c>
      <c r="L412" s="45" t="str">
        <f>IF('กรอกรายการ วัสดุ'!I192&gt;0,'กรอกรายการ วัสดุ'!I192,IF('กรอกรายการ วัสดุ'!I192=0,"-"))</f>
        <v>-</v>
      </c>
      <c r="M412" s="76"/>
    </row>
    <row r="413" spans="1:13" x14ac:dyDescent="0.55000000000000004">
      <c r="A413" s="9" t="str">
        <f>IF('กรอกรายการ วัสดุ'!A475&gt;0,'กรอกรายการ วัสดุ'!A487,IF('กรอกรายการ วัสดุ'!A487=0," "))</f>
        <v xml:space="preserve"> </v>
      </c>
      <c r="B413" s="637" t="str">
        <f>IF('กรอกรายการ วัสดุ'!B193&gt;0,'กรอกรายการ วัสดุ'!B193,IF('กรอกรายการ วัสดุ'!B193=0,"-"))</f>
        <v>-</v>
      </c>
      <c r="C413" s="637"/>
      <c r="D413" s="637"/>
      <c r="E413" s="637"/>
      <c r="F413" s="12" t="str">
        <f>IF('กรอกรายการ วัสดุ'!C193&gt;0,'กรอกรายการ วัสดุ'!C193,IF('กรอกรายการ วัสดุ'!C193=0,"-"))</f>
        <v>-</v>
      </c>
      <c r="G413" s="12" t="str">
        <f>IF('กรอกรายการ วัสดุ'!D193&gt;0,'กรอกรายการ วัสดุ'!D193,IF('กรอกรายการ วัสดุ'!D193=0,"-"))</f>
        <v>-</v>
      </c>
      <c r="H413" s="12" t="str">
        <f>IF('กรอกรายการ วัสดุ'!E193&gt;0,'กรอกรายการ วัสดุ'!E193,IF('กรอกรายการ วัสดุ'!E193=0,"-"))</f>
        <v>-</v>
      </c>
      <c r="I413" s="45" t="str">
        <f>IF('กรอกรายการ วัสดุ'!F193&gt;0,'กรอกรายการ วัสดุ'!F193,IF('กรอกรายการ วัสดุ'!F193=0,"-"))</f>
        <v>-</v>
      </c>
      <c r="J413" s="12" t="str">
        <f>IF('กรอกรายการ วัสดุ'!G193&gt;0,'กรอกรายการ วัสดุ'!G193,IF('กรอกรายการ วัสดุ'!G193=0,"-"))</f>
        <v>-</v>
      </c>
      <c r="K413" s="12" t="str">
        <f>IF('กรอกรายการ วัสดุ'!H193&gt;0,'กรอกรายการ วัสดุ'!H193,IF('กรอกรายการ วัสดุ'!H193=0,"-"))</f>
        <v>-</v>
      </c>
      <c r="L413" s="45" t="str">
        <f>IF('กรอกรายการ วัสดุ'!I193&gt;0,'กรอกรายการ วัสดุ'!I193,IF('กรอกรายการ วัสดุ'!I193=0,"-"))</f>
        <v>-</v>
      </c>
      <c r="M413" s="76"/>
    </row>
    <row r="414" spans="1:13" x14ac:dyDescent="0.55000000000000004">
      <c r="A414" s="9" t="str">
        <f>IF('กรอกรายการ วัสดุ'!A476&gt;0,'กรอกรายการ วัสดุ'!A488,IF('กรอกรายการ วัสดุ'!A488=0," "))</f>
        <v xml:space="preserve"> </v>
      </c>
      <c r="B414" s="637" t="str">
        <f>IF('กรอกรายการ วัสดุ'!B194&gt;0,'กรอกรายการ วัสดุ'!B194,IF('กรอกรายการ วัสดุ'!B194=0,"-"))</f>
        <v>-</v>
      </c>
      <c r="C414" s="637"/>
      <c r="D414" s="637"/>
      <c r="E414" s="637"/>
      <c r="F414" s="12" t="str">
        <f>IF('กรอกรายการ วัสดุ'!C194&gt;0,'กรอกรายการ วัสดุ'!C194,IF('กรอกรายการ วัสดุ'!C194=0,"-"))</f>
        <v>-</v>
      </c>
      <c r="G414" s="12" t="str">
        <f>IF('กรอกรายการ วัสดุ'!D194&gt;0,'กรอกรายการ วัสดุ'!D194,IF('กรอกรายการ วัสดุ'!D194=0,"-"))</f>
        <v>-</v>
      </c>
      <c r="H414" s="12" t="str">
        <f>IF('กรอกรายการ วัสดุ'!E194&gt;0,'กรอกรายการ วัสดุ'!E194,IF('กรอกรายการ วัสดุ'!E194=0,"-"))</f>
        <v>-</v>
      </c>
      <c r="I414" s="45" t="str">
        <f>IF('กรอกรายการ วัสดุ'!F194&gt;0,'กรอกรายการ วัสดุ'!F194,IF('กรอกรายการ วัสดุ'!F194=0,"-"))</f>
        <v>-</v>
      </c>
      <c r="J414" s="12" t="str">
        <f>IF('กรอกรายการ วัสดุ'!G194&gt;0,'กรอกรายการ วัสดุ'!G194,IF('กรอกรายการ วัสดุ'!G194=0,"-"))</f>
        <v>-</v>
      </c>
      <c r="K414" s="12" t="str">
        <f>IF('กรอกรายการ วัสดุ'!H194&gt;0,'กรอกรายการ วัสดุ'!H194,IF('กรอกรายการ วัสดุ'!H194=0,"-"))</f>
        <v>-</v>
      </c>
      <c r="L414" s="45" t="str">
        <f>IF('กรอกรายการ วัสดุ'!I194&gt;0,'กรอกรายการ วัสดุ'!I194,IF('กรอกรายการ วัสดุ'!I194=0,"-"))</f>
        <v>-</v>
      </c>
      <c r="M414" s="76"/>
    </row>
    <row r="415" spans="1:13" x14ac:dyDescent="0.55000000000000004">
      <c r="A415" s="9" t="str">
        <f>IF('กรอกรายการ วัสดุ'!A477&gt;0,'กรอกรายการ วัสดุ'!A489,IF('กรอกรายการ วัสดุ'!A489=0," "))</f>
        <v xml:space="preserve"> </v>
      </c>
      <c r="B415" s="637" t="str">
        <f>IF('กรอกรายการ วัสดุ'!B195&gt;0,'กรอกรายการ วัสดุ'!B195,IF('กรอกรายการ วัสดุ'!B195=0,"-"))</f>
        <v>-</v>
      </c>
      <c r="C415" s="637"/>
      <c r="D415" s="637"/>
      <c r="E415" s="637"/>
      <c r="F415" s="12" t="str">
        <f>IF('กรอกรายการ วัสดุ'!C195&gt;0,'กรอกรายการ วัสดุ'!C195,IF('กรอกรายการ วัสดุ'!C195=0,"-"))</f>
        <v>-</v>
      </c>
      <c r="G415" s="12" t="str">
        <f>IF('กรอกรายการ วัสดุ'!D195&gt;0,'กรอกรายการ วัสดุ'!D195,IF('กรอกรายการ วัสดุ'!D195=0,"-"))</f>
        <v>-</v>
      </c>
      <c r="H415" s="12" t="str">
        <f>IF('กรอกรายการ วัสดุ'!E195&gt;0,'กรอกรายการ วัสดุ'!E195,IF('กรอกรายการ วัสดุ'!E195=0,"-"))</f>
        <v>-</v>
      </c>
      <c r="I415" s="45" t="str">
        <f>IF('กรอกรายการ วัสดุ'!F195&gt;0,'กรอกรายการ วัสดุ'!F195,IF('กรอกรายการ วัสดุ'!F195=0,"-"))</f>
        <v>-</v>
      </c>
      <c r="J415" s="12" t="str">
        <f>IF('กรอกรายการ วัสดุ'!G195&gt;0,'กรอกรายการ วัสดุ'!G195,IF('กรอกรายการ วัสดุ'!G195=0,"-"))</f>
        <v>-</v>
      </c>
      <c r="K415" s="12" t="str">
        <f>IF('กรอกรายการ วัสดุ'!H195&gt;0,'กรอกรายการ วัสดุ'!H195,IF('กรอกรายการ วัสดุ'!H195=0,"-"))</f>
        <v>-</v>
      </c>
      <c r="L415" s="45" t="str">
        <f>IF('กรอกรายการ วัสดุ'!I195&gt;0,'กรอกรายการ วัสดุ'!I195,IF('กรอกรายการ วัสดุ'!I195=0,"-"))</f>
        <v>-</v>
      </c>
      <c r="M415" s="76"/>
    </row>
    <row r="416" spans="1:13" x14ac:dyDescent="0.55000000000000004">
      <c r="A416" s="9" t="str">
        <f>IF('กรอกรายการ วัสดุ'!A478&gt;0,'กรอกรายการ วัสดุ'!A490,IF('กรอกรายการ วัสดุ'!A490=0," "))</f>
        <v xml:space="preserve"> </v>
      </c>
      <c r="B416" s="637" t="str">
        <f>IF('กรอกรายการ วัสดุ'!B196&gt;0,'กรอกรายการ วัสดุ'!B196,IF('กรอกรายการ วัสดุ'!B196=0,"-"))</f>
        <v>-</v>
      </c>
      <c r="C416" s="637"/>
      <c r="D416" s="637"/>
      <c r="E416" s="637"/>
      <c r="F416" s="12" t="str">
        <f>IF('กรอกรายการ วัสดุ'!C196&gt;0,'กรอกรายการ วัสดุ'!C196,IF('กรอกรายการ วัสดุ'!C196=0,"-"))</f>
        <v>-</v>
      </c>
      <c r="G416" s="12" t="str">
        <f>IF('กรอกรายการ วัสดุ'!D196&gt;0,'กรอกรายการ วัสดุ'!D196,IF('กรอกรายการ วัสดุ'!D196=0,"-"))</f>
        <v>-</v>
      </c>
      <c r="H416" s="12" t="str">
        <f>IF('กรอกรายการ วัสดุ'!E196&gt;0,'กรอกรายการ วัสดุ'!E196,IF('กรอกรายการ วัสดุ'!E196=0,"-"))</f>
        <v>-</v>
      </c>
      <c r="I416" s="45" t="str">
        <f>IF('กรอกรายการ วัสดุ'!F196&gt;0,'กรอกรายการ วัสดุ'!F196,IF('กรอกรายการ วัสดุ'!F196=0,"-"))</f>
        <v>-</v>
      </c>
      <c r="J416" s="12" t="str">
        <f>IF('กรอกรายการ วัสดุ'!G196&gt;0,'กรอกรายการ วัสดุ'!G196,IF('กรอกรายการ วัสดุ'!G196=0,"-"))</f>
        <v>-</v>
      </c>
      <c r="K416" s="12" t="str">
        <f>IF('กรอกรายการ วัสดุ'!H196&gt;0,'กรอกรายการ วัสดุ'!H196,IF('กรอกรายการ วัสดุ'!H196=0,"-"))</f>
        <v>-</v>
      </c>
      <c r="L416" s="45" t="str">
        <f>IF('กรอกรายการ วัสดุ'!I196&gt;0,'กรอกรายการ วัสดุ'!I196,IF('กรอกรายการ วัสดุ'!I196=0,"-"))</f>
        <v>-</v>
      </c>
      <c r="M416" s="76"/>
    </row>
    <row r="417" spans="1:13" x14ac:dyDescent="0.55000000000000004">
      <c r="A417" s="9" t="str">
        <f>IF('กรอกรายการ วัสดุ'!A479&gt;0,'กรอกรายการ วัสดุ'!A491,IF('กรอกรายการ วัสดุ'!A491=0," "))</f>
        <v xml:space="preserve"> </v>
      </c>
      <c r="B417" s="637" t="str">
        <f>IF('กรอกรายการ วัสดุ'!B197&gt;0,'กรอกรายการ วัสดุ'!B197,IF('กรอกรายการ วัสดุ'!B197=0,"-"))</f>
        <v>-</v>
      </c>
      <c r="C417" s="637"/>
      <c r="D417" s="637"/>
      <c r="E417" s="637"/>
      <c r="F417" s="12" t="str">
        <f>IF('กรอกรายการ วัสดุ'!C197&gt;0,'กรอกรายการ วัสดุ'!C197,IF('กรอกรายการ วัสดุ'!C197=0,"-"))</f>
        <v>-</v>
      </c>
      <c r="G417" s="12" t="str">
        <f>IF('กรอกรายการ วัสดุ'!D197&gt;0,'กรอกรายการ วัสดุ'!D197,IF('กรอกรายการ วัสดุ'!D197=0,"-"))</f>
        <v>-</v>
      </c>
      <c r="H417" s="12" t="str">
        <f>IF('กรอกรายการ วัสดุ'!E197&gt;0,'กรอกรายการ วัสดุ'!E197,IF('กรอกรายการ วัสดุ'!E197=0,"-"))</f>
        <v>-</v>
      </c>
      <c r="I417" s="45" t="str">
        <f>IF('กรอกรายการ วัสดุ'!F197&gt;0,'กรอกรายการ วัสดุ'!F197,IF('กรอกรายการ วัสดุ'!F197=0,"-"))</f>
        <v>-</v>
      </c>
      <c r="J417" s="12" t="str">
        <f>IF('กรอกรายการ วัสดุ'!G197&gt;0,'กรอกรายการ วัสดุ'!G197,IF('กรอกรายการ วัสดุ'!G197=0,"-"))</f>
        <v>-</v>
      </c>
      <c r="K417" s="12" t="str">
        <f>IF('กรอกรายการ วัสดุ'!H197&gt;0,'กรอกรายการ วัสดุ'!H197,IF('กรอกรายการ วัสดุ'!H197=0,"-"))</f>
        <v>-</v>
      </c>
      <c r="L417" s="45" t="str">
        <f>IF('กรอกรายการ วัสดุ'!I197&gt;0,'กรอกรายการ วัสดุ'!I197,IF('กรอกรายการ วัสดุ'!I197=0,"-"))</f>
        <v>-</v>
      </c>
      <c r="M417" s="76"/>
    </row>
    <row r="418" spans="1:13" x14ac:dyDescent="0.55000000000000004">
      <c r="A418" s="9" t="str">
        <f>IF('กรอกรายการ วัสดุ'!A480&gt;0,'กรอกรายการ วัสดุ'!A492,IF('กรอกรายการ วัสดุ'!A492=0," "))</f>
        <v xml:space="preserve"> </v>
      </c>
      <c r="B418" s="637" t="str">
        <f>IF('กรอกรายการ วัสดุ'!B198&gt;0,'กรอกรายการ วัสดุ'!B198,IF('กรอกรายการ วัสดุ'!B198=0,"-"))</f>
        <v>-</v>
      </c>
      <c r="C418" s="637"/>
      <c r="D418" s="637"/>
      <c r="E418" s="637"/>
      <c r="F418" s="12" t="str">
        <f>IF('กรอกรายการ วัสดุ'!C198&gt;0,'กรอกรายการ วัสดุ'!C198,IF('กรอกรายการ วัสดุ'!C198=0,"-"))</f>
        <v>-</v>
      </c>
      <c r="G418" s="12" t="str">
        <f>IF('กรอกรายการ วัสดุ'!D198&gt;0,'กรอกรายการ วัสดุ'!D198,IF('กรอกรายการ วัสดุ'!D198=0,"-"))</f>
        <v>-</v>
      </c>
      <c r="H418" s="12" t="str">
        <f>IF('กรอกรายการ วัสดุ'!E198&gt;0,'กรอกรายการ วัสดุ'!E198,IF('กรอกรายการ วัสดุ'!E198=0,"-"))</f>
        <v>-</v>
      </c>
      <c r="I418" s="45" t="str">
        <f>IF('กรอกรายการ วัสดุ'!F198&gt;0,'กรอกรายการ วัสดุ'!F198,IF('กรอกรายการ วัสดุ'!F198=0,"-"))</f>
        <v>-</v>
      </c>
      <c r="J418" s="12" t="str">
        <f>IF('กรอกรายการ วัสดุ'!G198&gt;0,'กรอกรายการ วัสดุ'!G198,IF('กรอกรายการ วัสดุ'!G198=0,"-"))</f>
        <v>-</v>
      </c>
      <c r="K418" s="12" t="str">
        <f>IF('กรอกรายการ วัสดุ'!H198&gt;0,'กรอกรายการ วัสดุ'!H198,IF('กรอกรายการ วัสดุ'!H198=0,"-"))</f>
        <v>-</v>
      </c>
      <c r="L418" s="45" t="str">
        <f>IF('กรอกรายการ วัสดุ'!I198&gt;0,'กรอกรายการ วัสดุ'!I198,IF('กรอกรายการ วัสดุ'!I198=0,"-"))</f>
        <v>-</v>
      </c>
      <c r="M418" s="76"/>
    </row>
    <row r="419" spans="1:13" ht="24.75" thickBot="1" x14ac:dyDescent="0.6">
      <c r="A419" s="117" t="str">
        <f>IF('กรอกรายการ วัสดุ'!A481&gt;0,'กรอกรายการ วัสดุ'!A493,IF('กรอกรายการ วัสดุ'!A493=0," "))</f>
        <v xml:space="preserve"> </v>
      </c>
      <c r="B419" s="688" t="str">
        <f>IF('กรอกรายการ วัสดุ'!B199&gt;0,'กรอกรายการ วัสดุ'!B199,IF('กรอกรายการ วัสดุ'!B199=0,"-"))</f>
        <v>-</v>
      </c>
      <c r="C419" s="688"/>
      <c r="D419" s="688"/>
      <c r="E419" s="688"/>
      <c r="F419" s="12" t="str">
        <f>IF('กรอกรายการ วัสดุ'!C199&gt;0,'กรอกรายการ วัสดุ'!C199,IF('กรอกรายการ วัสดุ'!C199=0,"-"))</f>
        <v>-</v>
      </c>
      <c r="G419" s="12" t="str">
        <f>IF('กรอกรายการ วัสดุ'!D199&gt;0,'กรอกรายการ วัสดุ'!D199,IF('กรอกรายการ วัสดุ'!D199=0,"-"))</f>
        <v>-</v>
      </c>
      <c r="H419" s="12" t="str">
        <f>IF('กรอกรายการ วัสดุ'!E199&gt;0,'กรอกรายการ วัสดุ'!E199,IF('กรอกรายการ วัสดุ'!E199=0,"-"))</f>
        <v>-</v>
      </c>
      <c r="I419" s="45" t="str">
        <f>IF('กรอกรายการ วัสดุ'!F199&gt;0,'กรอกรายการ วัสดุ'!F199,IF('กรอกรายการ วัสดุ'!F199=0,"-"))</f>
        <v>-</v>
      </c>
      <c r="J419" s="12" t="str">
        <f>IF('กรอกรายการ วัสดุ'!G199&gt;0,'กรอกรายการ วัสดุ'!G199,IF('กรอกรายการ วัสดุ'!G199=0,"-"))</f>
        <v>-</v>
      </c>
      <c r="K419" s="12" t="str">
        <f>IF('กรอกรายการ วัสดุ'!H199&gt;0,'กรอกรายการ วัสดุ'!H199,IF('กรอกรายการ วัสดุ'!H199=0,"-"))</f>
        <v>-</v>
      </c>
      <c r="L419" s="45" t="str">
        <f>IF('กรอกรายการ วัสดุ'!I199&gt;0,'กรอกรายการ วัสดุ'!I199,IF('กรอกรายการ วัสดุ'!I199=0,"-"))</f>
        <v>-</v>
      </c>
      <c r="M419" s="75"/>
    </row>
    <row r="420" spans="1:13" ht="24.75" thickBot="1" x14ac:dyDescent="0.6">
      <c r="A420" s="657" t="s">
        <v>153</v>
      </c>
      <c r="B420" s="658"/>
      <c r="C420" s="658"/>
      <c r="D420" s="658"/>
      <c r="E420" s="658"/>
      <c r="F420" s="658"/>
      <c r="G420" s="658"/>
      <c r="H420" s="659"/>
      <c r="I420" s="153">
        <f>SUM(I410:I419)</f>
        <v>0</v>
      </c>
      <c r="J420" s="19"/>
      <c r="K420" s="46">
        <f t="shared" ref="K420:L420" si="30">SUM(K410:K419)</f>
        <v>0</v>
      </c>
      <c r="L420" s="46">
        <f t="shared" si="30"/>
        <v>0</v>
      </c>
      <c r="M420" s="14"/>
    </row>
    <row r="421" spans="1:13" ht="24.75" thickBot="1" x14ac:dyDescent="0.6">
      <c r="A421" s="657" t="s">
        <v>154</v>
      </c>
      <c r="B421" s="658"/>
      <c r="C421" s="658"/>
      <c r="D421" s="658"/>
      <c r="E421" s="658"/>
      <c r="F421" s="658"/>
      <c r="G421" s="658"/>
      <c r="H421" s="659"/>
      <c r="I421" s="153">
        <f>I420+I409</f>
        <v>236226</v>
      </c>
      <c r="J421" s="15"/>
      <c r="K421" s="46">
        <f t="shared" ref="K421:L421" si="31">K420+K409</f>
        <v>43986.5</v>
      </c>
      <c r="L421" s="46">
        <f t="shared" si="31"/>
        <v>280212.5</v>
      </c>
      <c r="M421" s="14"/>
    </row>
    <row r="422" spans="1:13" x14ac:dyDescent="0.55000000000000004">
      <c r="A422" s="13"/>
      <c r="B422" s="13"/>
      <c r="C422" s="13"/>
      <c r="D422" s="13"/>
      <c r="E422" s="13"/>
      <c r="F422" s="13"/>
      <c r="G422" s="13"/>
      <c r="H422" s="13"/>
      <c r="I422" s="6"/>
      <c r="J422" s="6"/>
      <c r="K422" s="6"/>
      <c r="L422" s="6"/>
      <c r="M422" s="6"/>
    </row>
    <row r="423" spans="1:13" x14ac:dyDescent="0.55000000000000004">
      <c r="A423" s="279"/>
      <c r="B423" s="2"/>
      <c r="C423" s="118"/>
      <c r="D423" s="118" t="s">
        <v>28</v>
      </c>
      <c r="E423" s="118" t="s">
        <v>29</v>
      </c>
      <c r="F423" s="2" t="s">
        <v>30</v>
      </c>
      <c r="G423" s="2"/>
      <c r="H423" s="119" t="s">
        <v>28</v>
      </c>
      <c r="I423" s="118" t="s">
        <v>33</v>
      </c>
      <c r="J423" s="2"/>
      <c r="K423" s="2"/>
      <c r="L423" s="2"/>
      <c r="M423" s="2"/>
    </row>
    <row r="424" spans="1:13" x14ac:dyDescent="0.55000000000000004">
      <c r="A424" s="279"/>
      <c r="B424" s="118"/>
      <c r="C424" s="118"/>
      <c r="D424" s="119"/>
      <c r="E424" s="279" t="str">
        <f>E402</f>
        <v>(นายอำพร จานเก่า)</v>
      </c>
      <c r="F424" s="2"/>
      <c r="G424" s="2"/>
      <c r="H424" s="119"/>
      <c r="I424" s="655" t="str">
        <f>I402</f>
        <v>(นางสาวจริยา ขัดแก้ว)</v>
      </c>
      <c r="J424" s="655"/>
      <c r="K424" s="2"/>
      <c r="L424" s="2"/>
      <c r="M424" s="2"/>
    </row>
    <row r="425" spans="1:13" s="2" customFormat="1" x14ac:dyDescent="0.55000000000000004">
      <c r="A425" s="279"/>
      <c r="C425" s="118"/>
      <c r="D425" s="655" t="str">
        <f>D403</f>
        <v>ช่าง ระดับ 4</v>
      </c>
      <c r="E425" s="655"/>
      <c r="F425" s="655"/>
      <c r="H425" s="655" t="str">
        <f>H403</f>
        <v>ผู้อำนวยการกลุ่มอำนวยการ</v>
      </c>
      <c r="I425" s="655"/>
      <c r="J425" s="655"/>
      <c r="K425" s="655"/>
    </row>
    <row r="426" spans="1:13" ht="27.75" x14ac:dyDescent="0.65">
      <c r="A426" s="2"/>
      <c r="B426" s="2"/>
      <c r="C426" s="636" t="s">
        <v>23</v>
      </c>
      <c r="D426" s="636"/>
      <c r="E426" s="636"/>
      <c r="F426" s="636"/>
      <c r="G426" s="636"/>
      <c r="H426" s="636"/>
      <c r="I426" s="636"/>
      <c r="J426" s="636"/>
      <c r="K426" s="636"/>
      <c r="L426" s="135" t="s">
        <v>25</v>
      </c>
      <c r="M426" s="136"/>
    </row>
    <row r="427" spans="1:13" x14ac:dyDescent="0.55000000000000004">
      <c r="A427" s="639" t="str">
        <f>A405</f>
        <v>ซ่อมแซมสำนักงาน สพป.ลำปาง เขต 3</v>
      </c>
      <c r="B427" s="639"/>
      <c r="C427" s="639"/>
      <c r="D427" s="640" t="str">
        <f>D383</f>
        <v>อาคารอาคารสำนักงาน สพป.ลำปาง เขต 3</v>
      </c>
      <c r="E427" s="640"/>
      <c r="F427" s="640"/>
      <c r="G427" s="640"/>
      <c r="H427" s="640"/>
      <c r="I427" s="1" t="s">
        <v>26</v>
      </c>
      <c r="J427" s="277" t="str">
        <f>J405</f>
        <v>ลำปาง เขต  3</v>
      </c>
      <c r="M427" s="1" t="s">
        <v>155</v>
      </c>
    </row>
    <row r="428" spans="1:13" ht="24.75" thickBot="1" x14ac:dyDescent="0.6">
      <c r="A428" s="277" t="s">
        <v>0</v>
      </c>
      <c r="D428" s="640" t="str">
        <f>D384</f>
        <v>สพป.ลำปาง เขต 3</v>
      </c>
      <c r="E428" s="640"/>
      <c r="F428" s="640"/>
      <c r="G428" s="640"/>
      <c r="H428" s="640"/>
      <c r="K428" s="641"/>
      <c r="L428" s="641"/>
    </row>
    <row r="429" spans="1:13" x14ac:dyDescent="0.55000000000000004">
      <c r="A429" s="642" t="s">
        <v>2</v>
      </c>
      <c r="B429" s="644" t="s">
        <v>3</v>
      </c>
      <c r="C429" s="645"/>
      <c r="D429" s="645"/>
      <c r="E429" s="646"/>
      <c r="F429" s="650" t="s">
        <v>4</v>
      </c>
      <c r="G429" s="650" t="s">
        <v>5</v>
      </c>
      <c r="H429" s="650" t="s">
        <v>6</v>
      </c>
      <c r="I429" s="650"/>
      <c r="J429" s="650" t="s">
        <v>7</v>
      </c>
      <c r="K429" s="650"/>
      <c r="L429" s="650" t="s">
        <v>24</v>
      </c>
      <c r="M429" s="661" t="s">
        <v>9</v>
      </c>
    </row>
    <row r="430" spans="1:13" x14ac:dyDescent="0.55000000000000004">
      <c r="A430" s="643"/>
      <c r="B430" s="647"/>
      <c r="C430" s="648"/>
      <c r="D430" s="648"/>
      <c r="E430" s="649"/>
      <c r="F430" s="651"/>
      <c r="G430" s="651"/>
      <c r="H430" s="278" t="s">
        <v>10</v>
      </c>
      <c r="I430" s="278" t="s">
        <v>11</v>
      </c>
      <c r="J430" s="278" t="s">
        <v>10</v>
      </c>
      <c r="K430" s="278" t="s">
        <v>11</v>
      </c>
      <c r="L430" s="651"/>
      <c r="M430" s="662"/>
    </row>
    <row r="431" spans="1:13" x14ac:dyDescent="0.55000000000000004">
      <c r="A431" s="685" t="s">
        <v>156</v>
      </c>
      <c r="B431" s="686"/>
      <c r="C431" s="686"/>
      <c r="D431" s="686"/>
      <c r="E431" s="686"/>
      <c r="F431" s="686"/>
      <c r="G431" s="686"/>
      <c r="H431" s="687"/>
      <c r="I431" s="152">
        <f>I421</f>
        <v>236226</v>
      </c>
      <c r="J431" s="49"/>
      <c r="K431" s="48">
        <f>K421</f>
        <v>43986.5</v>
      </c>
      <c r="L431" s="48">
        <f>L421</f>
        <v>280212.5</v>
      </c>
      <c r="M431" s="8"/>
    </row>
    <row r="432" spans="1:13" x14ac:dyDescent="0.55000000000000004">
      <c r="A432" s="7" t="str">
        <f>IF('กรอกรายการ วัสดุ'!A494&gt;0,'กรอกรายการ วัสดุ'!A506,IF('กรอกรายการ วัสดุ'!A506=0," "))</f>
        <v xml:space="preserve"> </v>
      </c>
      <c r="B432" s="638" t="str">
        <f>IF('กรอกรายการ วัสดุ'!B200&gt;0,'กรอกรายการ วัสดุ'!B200,IF('กรอกรายการ วัสดุ'!B200=0,"-"))</f>
        <v>-</v>
      </c>
      <c r="C432" s="638"/>
      <c r="D432" s="638"/>
      <c r="E432" s="638"/>
      <c r="F432" s="12" t="str">
        <f>IF('กรอกรายการ วัสดุ'!C200&gt;0,'กรอกรายการ วัสดุ'!C200,IF('กรอกรายการ วัสดุ'!C200=0,"-"))</f>
        <v>-</v>
      </c>
      <c r="G432" s="12" t="str">
        <f>IF('กรอกรายการ วัสดุ'!D200&gt;0,'กรอกรายการ วัสดุ'!D200,IF('กรอกรายการ วัสดุ'!D200=0,"-"))</f>
        <v>-</v>
      </c>
      <c r="H432" s="12" t="str">
        <f>IF('กรอกรายการ วัสดุ'!E200&gt;0,'กรอกรายการ วัสดุ'!E200,IF('กรอกรายการ วัสดุ'!E200=0,"-"))</f>
        <v>-</v>
      </c>
      <c r="I432" s="45" t="str">
        <f>IF('กรอกรายการ วัสดุ'!F200&gt;0,'กรอกรายการ วัสดุ'!F200,IF('กรอกรายการ วัสดุ'!F200=0,"-"))</f>
        <v>-</v>
      </c>
      <c r="J432" s="12" t="str">
        <f>IF('กรอกรายการ วัสดุ'!G200&gt;0,'กรอกรายการ วัสดุ'!G200,IF('กรอกรายการ วัสดุ'!G200=0,"-"))</f>
        <v>-</v>
      </c>
      <c r="K432" s="12" t="str">
        <f>IF('กรอกรายการ วัสดุ'!H200&gt;0,'กรอกรายการ วัสดุ'!H200,IF('กรอกรายการ วัสดุ'!H200=0,"-"))</f>
        <v>-</v>
      </c>
      <c r="L432" s="45" t="str">
        <f>IF('กรอกรายการ วัสดุ'!I200&gt;0,'กรอกรายการ วัสดุ'!I200,IF('กรอกรายการ วัสดุ'!I200=0,"-"))</f>
        <v>-</v>
      </c>
      <c r="M432" s="75"/>
    </row>
    <row r="433" spans="1:13" x14ac:dyDescent="0.55000000000000004">
      <c r="A433" s="9" t="str">
        <f>IF('กรอกรายการ วัสดุ'!A495&gt;0,'กรอกรายการ วัสดุ'!A507,IF('กรอกรายการ วัสดุ'!A507=0," "))</f>
        <v xml:space="preserve"> </v>
      </c>
      <c r="B433" s="637" t="str">
        <f>IF('กรอกรายการ วัสดุ'!B201&gt;0,'กรอกรายการ วัสดุ'!B201,IF('กรอกรายการ วัสดุ'!B201=0,"-"))</f>
        <v>-</v>
      </c>
      <c r="C433" s="637"/>
      <c r="D433" s="637"/>
      <c r="E433" s="637"/>
      <c r="F433" s="12" t="str">
        <f>IF('กรอกรายการ วัสดุ'!C201&gt;0,'กรอกรายการ วัสดุ'!C201,IF('กรอกรายการ วัสดุ'!C201=0,"-"))</f>
        <v>-</v>
      </c>
      <c r="G433" s="12" t="str">
        <f>IF('กรอกรายการ วัสดุ'!D201&gt;0,'กรอกรายการ วัสดุ'!D201,IF('กรอกรายการ วัสดุ'!D201=0,"-"))</f>
        <v>-</v>
      </c>
      <c r="H433" s="12" t="str">
        <f>IF('กรอกรายการ วัสดุ'!E201&gt;0,'กรอกรายการ วัสดุ'!E201,IF('กรอกรายการ วัสดุ'!E201=0,"-"))</f>
        <v>-</v>
      </c>
      <c r="I433" s="45" t="str">
        <f>IF('กรอกรายการ วัสดุ'!F201&gt;0,'กรอกรายการ วัสดุ'!F201,IF('กรอกรายการ วัสดุ'!F201=0,"-"))</f>
        <v>-</v>
      </c>
      <c r="J433" s="12" t="str">
        <f>IF('กรอกรายการ วัสดุ'!G201&gt;0,'กรอกรายการ วัสดุ'!G201,IF('กรอกรายการ วัสดุ'!G201=0,"-"))</f>
        <v>-</v>
      </c>
      <c r="K433" s="12" t="str">
        <f>IF('กรอกรายการ วัสดุ'!H201&gt;0,'กรอกรายการ วัสดุ'!H201,IF('กรอกรายการ วัสดุ'!H201=0,"-"))</f>
        <v>-</v>
      </c>
      <c r="L433" s="45" t="str">
        <f>IF('กรอกรายการ วัสดุ'!I201&gt;0,'กรอกรายการ วัสดุ'!I201,IF('กรอกรายการ วัสดุ'!I201=0,"-"))</f>
        <v>-</v>
      </c>
      <c r="M433" s="76"/>
    </row>
    <row r="434" spans="1:13" x14ac:dyDescent="0.55000000000000004">
      <c r="A434" s="9" t="str">
        <f>IF('กรอกรายการ วัสดุ'!A496&gt;0,'กรอกรายการ วัสดุ'!A508,IF('กรอกรายการ วัสดุ'!A508=0," "))</f>
        <v xml:space="preserve"> </v>
      </c>
      <c r="B434" s="637" t="str">
        <f>IF('กรอกรายการ วัสดุ'!B202&gt;0,'กรอกรายการ วัสดุ'!B202,IF('กรอกรายการ วัสดุ'!B202=0,"-"))</f>
        <v>-</v>
      </c>
      <c r="C434" s="637"/>
      <c r="D434" s="637"/>
      <c r="E434" s="637"/>
      <c r="F434" s="12" t="str">
        <f>IF('กรอกรายการ วัสดุ'!C202&gt;0,'กรอกรายการ วัสดุ'!C202,IF('กรอกรายการ วัสดุ'!C202=0,"-"))</f>
        <v>-</v>
      </c>
      <c r="G434" s="12" t="str">
        <f>IF('กรอกรายการ วัสดุ'!D202&gt;0,'กรอกรายการ วัสดุ'!D202,IF('กรอกรายการ วัสดุ'!D202=0,"-"))</f>
        <v>-</v>
      </c>
      <c r="H434" s="12" t="str">
        <f>IF('กรอกรายการ วัสดุ'!E202&gt;0,'กรอกรายการ วัสดุ'!E202,IF('กรอกรายการ วัสดุ'!E202=0,"-"))</f>
        <v>-</v>
      </c>
      <c r="I434" s="45" t="str">
        <f>IF('กรอกรายการ วัสดุ'!F202&gt;0,'กรอกรายการ วัสดุ'!F202,IF('กรอกรายการ วัสดุ'!F202=0,"-"))</f>
        <v>-</v>
      </c>
      <c r="J434" s="12" t="str">
        <f>IF('กรอกรายการ วัสดุ'!G202&gt;0,'กรอกรายการ วัสดุ'!G202,IF('กรอกรายการ วัสดุ'!G202=0,"-"))</f>
        <v>-</v>
      </c>
      <c r="K434" s="12" t="str">
        <f>IF('กรอกรายการ วัสดุ'!H202&gt;0,'กรอกรายการ วัสดุ'!H202,IF('กรอกรายการ วัสดุ'!H202=0,"-"))</f>
        <v>-</v>
      </c>
      <c r="L434" s="45" t="str">
        <f>IF('กรอกรายการ วัสดุ'!I202&gt;0,'กรอกรายการ วัสดุ'!I202,IF('กรอกรายการ วัสดุ'!I202=0,"-"))</f>
        <v>-</v>
      </c>
      <c r="M434" s="76"/>
    </row>
    <row r="435" spans="1:13" x14ac:dyDescent="0.55000000000000004">
      <c r="A435" s="9" t="str">
        <f>IF('กรอกรายการ วัสดุ'!A497&gt;0,'กรอกรายการ วัสดุ'!A509,IF('กรอกรายการ วัสดุ'!A509=0," "))</f>
        <v xml:space="preserve"> </v>
      </c>
      <c r="B435" s="637" t="str">
        <f>IF('กรอกรายการ วัสดุ'!B203&gt;0,'กรอกรายการ วัสดุ'!B203,IF('กรอกรายการ วัสดุ'!B203=0,"-"))</f>
        <v>-</v>
      </c>
      <c r="C435" s="637"/>
      <c r="D435" s="637"/>
      <c r="E435" s="637"/>
      <c r="F435" s="12" t="str">
        <f>IF('กรอกรายการ วัสดุ'!C203&gt;0,'กรอกรายการ วัสดุ'!C203,IF('กรอกรายการ วัสดุ'!C203=0,"-"))</f>
        <v>-</v>
      </c>
      <c r="G435" s="12" t="str">
        <f>IF('กรอกรายการ วัสดุ'!D203&gt;0,'กรอกรายการ วัสดุ'!D203,IF('กรอกรายการ วัสดุ'!D203=0,"-"))</f>
        <v>-</v>
      </c>
      <c r="H435" s="12" t="str">
        <f>IF('กรอกรายการ วัสดุ'!E203&gt;0,'กรอกรายการ วัสดุ'!E203,IF('กรอกรายการ วัสดุ'!E203=0,"-"))</f>
        <v>-</v>
      </c>
      <c r="I435" s="45" t="str">
        <f>IF('กรอกรายการ วัสดุ'!F203&gt;0,'กรอกรายการ วัสดุ'!F203,IF('กรอกรายการ วัสดุ'!F203=0,"-"))</f>
        <v>-</v>
      </c>
      <c r="J435" s="12" t="str">
        <f>IF('กรอกรายการ วัสดุ'!G203&gt;0,'กรอกรายการ วัสดุ'!G203,IF('กรอกรายการ วัสดุ'!G203=0,"-"))</f>
        <v>-</v>
      </c>
      <c r="K435" s="12" t="str">
        <f>IF('กรอกรายการ วัสดุ'!H203&gt;0,'กรอกรายการ วัสดุ'!H203,IF('กรอกรายการ วัสดุ'!H203=0,"-"))</f>
        <v>-</v>
      </c>
      <c r="L435" s="45" t="str">
        <f>IF('กรอกรายการ วัสดุ'!I203&gt;0,'กรอกรายการ วัสดุ'!I203,IF('กรอกรายการ วัสดุ'!I203=0,"-"))</f>
        <v>-</v>
      </c>
      <c r="M435" s="76"/>
    </row>
    <row r="436" spans="1:13" x14ac:dyDescent="0.55000000000000004">
      <c r="A436" s="9" t="str">
        <f>IF('กรอกรายการ วัสดุ'!A498&gt;0,'กรอกรายการ วัสดุ'!A510,IF('กรอกรายการ วัสดุ'!A510=0," "))</f>
        <v xml:space="preserve"> </v>
      </c>
      <c r="B436" s="637" t="str">
        <f>IF('กรอกรายการ วัสดุ'!B204&gt;0,'กรอกรายการ วัสดุ'!B204,IF('กรอกรายการ วัสดุ'!B204=0,"-"))</f>
        <v>-</v>
      </c>
      <c r="C436" s="637"/>
      <c r="D436" s="637"/>
      <c r="E436" s="637"/>
      <c r="F436" s="12" t="str">
        <f>IF('กรอกรายการ วัสดุ'!C204&gt;0,'กรอกรายการ วัสดุ'!C204,IF('กรอกรายการ วัสดุ'!C204=0,"-"))</f>
        <v>-</v>
      </c>
      <c r="G436" s="12" t="str">
        <f>IF('กรอกรายการ วัสดุ'!D204&gt;0,'กรอกรายการ วัสดุ'!D204,IF('กรอกรายการ วัสดุ'!D204=0,"-"))</f>
        <v>-</v>
      </c>
      <c r="H436" s="12" t="str">
        <f>IF('กรอกรายการ วัสดุ'!E204&gt;0,'กรอกรายการ วัสดุ'!E204,IF('กรอกรายการ วัสดุ'!E204=0,"-"))</f>
        <v>-</v>
      </c>
      <c r="I436" s="45" t="str">
        <f>IF('กรอกรายการ วัสดุ'!F204&gt;0,'กรอกรายการ วัสดุ'!F204,IF('กรอกรายการ วัสดุ'!F204=0,"-"))</f>
        <v>-</v>
      </c>
      <c r="J436" s="12" t="str">
        <f>IF('กรอกรายการ วัสดุ'!G204&gt;0,'กรอกรายการ วัสดุ'!G204,IF('กรอกรายการ วัสดุ'!G204=0,"-"))</f>
        <v>-</v>
      </c>
      <c r="K436" s="12" t="str">
        <f>IF('กรอกรายการ วัสดุ'!H204&gt;0,'กรอกรายการ วัสดุ'!H204,IF('กรอกรายการ วัสดุ'!H204=0,"-"))</f>
        <v>-</v>
      </c>
      <c r="L436" s="45" t="str">
        <f>IF('กรอกรายการ วัสดุ'!I204&gt;0,'กรอกรายการ วัสดุ'!I204,IF('กรอกรายการ วัสดุ'!I204=0,"-"))</f>
        <v>-</v>
      </c>
      <c r="M436" s="76"/>
    </row>
    <row r="437" spans="1:13" x14ac:dyDescent="0.55000000000000004">
      <c r="A437" s="9" t="str">
        <f>IF('กรอกรายการ วัสดุ'!A499&gt;0,'กรอกรายการ วัสดุ'!A511,IF('กรอกรายการ วัสดุ'!A511=0," "))</f>
        <v xml:space="preserve"> </v>
      </c>
      <c r="B437" s="637" t="str">
        <f>IF('กรอกรายการ วัสดุ'!B205&gt;0,'กรอกรายการ วัสดุ'!B205,IF('กรอกรายการ วัสดุ'!B205=0,"-"))</f>
        <v>-</v>
      </c>
      <c r="C437" s="637"/>
      <c r="D437" s="637"/>
      <c r="E437" s="637"/>
      <c r="F437" s="12" t="str">
        <f>IF('กรอกรายการ วัสดุ'!C205&gt;0,'กรอกรายการ วัสดุ'!C205,IF('กรอกรายการ วัสดุ'!C205=0,"-"))</f>
        <v>-</v>
      </c>
      <c r="G437" s="12" t="str">
        <f>IF('กรอกรายการ วัสดุ'!D205&gt;0,'กรอกรายการ วัสดุ'!D205,IF('กรอกรายการ วัสดุ'!D205=0,"-"))</f>
        <v>-</v>
      </c>
      <c r="H437" s="12" t="str">
        <f>IF('กรอกรายการ วัสดุ'!E205&gt;0,'กรอกรายการ วัสดุ'!E205,IF('กรอกรายการ วัสดุ'!E205=0,"-"))</f>
        <v>-</v>
      </c>
      <c r="I437" s="45" t="str">
        <f>IF('กรอกรายการ วัสดุ'!F205&gt;0,'กรอกรายการ วัสดุ'!F205,IF('กรอกรายการ วัสดุ'!F205=0,"-"))</f>
        <v>-</v>
      </c>
      <c r="J437" s="12" t="str">
        <f>IF('กรอกรายการ วัสดุ'!G205&gt;0,'กรอกรายการ วัสดุ'!G205,IF('กรอกรายการ วัสดุ'!G205=0,"-"))</f>
        <v>-</v>
      </c>
      <c r="K437" s="12" t="str">
        <f>IF('กรอกรายการ วัสดุ'!H205&gt;0,'กรอกรายการ วัสดุ'!H205,IF('กรอกรายการ วัสดุ'!H205=0,"-"))</f>
        <v>-</v>
      </c>
      <c r="L437" s="45" t="str">
        <f>IF('กรอกรายการ วัสดุ'!I205&gt;0,'กรอกรายการ วัสดุ'!I205,IF('กรอกรายการ วัสดุ'!I205=0,"-"))</f>
        <v>-</v>
      </c>
      <c r="M437" s="76"/>
    </row>
    <row r="438" spans="1:13" x14ac:dyDescent="0.55000000000000004">
      <c r="A438" s="9" t="str">
        <f>IF('กรอกรายการ วัสดุ'!A500&gt;0,'กรอกรายการ วัสดุ'!A512,IF('กรอกรายการ วัสดุ'!A512=0," "))</f>
        <v xml:space="preserve"> </v>
      </c>
      <c r="B438" s="637" t="str">
        <f>IF('กรอกรายการ วัสดุ'!B206&gt;0,'กรอกรายการ วัสดุ'!B206,IF('กรอกรายการ วัสดุ'!B206=0,"-"))</f>
        <v>-</v>
      </c>
      <c r="C438" s="637"/>
      <c r="D438" s="637"/>
      <c r="E438" s="637"/>
      <c r="F438" s="12" t="str">
        <f>IF('กรอกรายการ วัสดุ'!C206&gt;0,'กรอกรายการ วัสดุ'!C206,IF('กรอกรายการ วัสดุ'!C206=0,"-"))</f>
        <v>-</v>
      </c>
      <c r="G438" s="12" t="str">
        <f>IF('กรอกรายการ วัสดุ'!D206&gt;0,'กรอกรายการ วัสดุ'!D206,IF('กรอกรายการ วัสดุ'!D206=0,"-"))</f>
        <v>-</v>
      </c>
      <c r="H438" s="12" t="str">
        <f>IF('กรอกรายการ วัสดุ'!E206&gt;0,'กรอกรายการ วัสดุ'!E206,IF('กรอกรายการ วัสดุ'!E206=0,"-"))</f>
        <v>-</v>
      </c>
      <c r="I438" s="45" t="str">
        <f>IF('กรอกรายการ วัสดุ'!F206&gt;0,'กรอกรายการ วัสดุ'!F206,IF('กรอกรายการ วัสดุ'!F206=0,"-"))</f>
        <v>-</v>
      </c>
      <c r="J438" s="12" t="str">
        <f>IF('กรอกรายการ วัสดุ'!G206&gt;0,'กรอกรายการ วัสดุ'!G206,IF('กรอกรายการ วัสดุ'!G206=0,"-"))</f>
        <v>-</v>
      </c>
      <c r="K438" s="12" t="str">
        <f>IF('กรอกรายการ วัสดุ'!H206&gt;0,'กรอกรายการ วัสดุ'!H206,IF('กรอกรายการ วัสดุ'!H206=0,"-"))</f>
        <v>-</v>
      </c>
      <c r="L438" s="45" t="str">
        <f>IF('กรอกรายการ วัสดุ'!I206&gt;0,'กรอกรายการ วัสดุ'!I206,IF('กรอกรายการ วัสดุ'!I206=0,"-"))</f>
        <v>-</v>
      </c>
      <c r="M438" s="76"/>
    </row>
    <row r="439" spans="1:13" x14ac:dyDescent="0.55000000000000004">
      <c r="A439" s="9" t="str">
        <f>IF('กรอกรายการ วัสดุ'!A501&gt;0,'กรอกรายการ วัสดุ'!A513,IF('กรอกรายการ วัสดุ'!A513=0," "))</f>
        <v xml:space="preserve"> </v>
      </c>
      <c r="B439" s="637" t="str">
        <f>IF('กรอกรายการ วัสดุ'!B207&gt;0,'กรอกรายการ วัสดุ'!B207,IF('กรอกรายการ วัสดุ'!B207=0,"-"))</f>
        <v>-</v>
      </c>
      <c r="C439" s="637"/>
      <c r="D439" s="637"/>
      <c r="E439" s="637"/>
      <c r="F439" s="12" t="str">
        <f>IF('กรอกรายการ วัสดุ'!C207&gt;0,'กรอกรายการ วัสดุ'!C207,IF('กรอกรายการ วัสดุ'!C207=0,"-"))</f>
        <v>-</v>
      </c>
      <c r="G439" s="12" t="str">
        <f>IF('กรอกรายการ วัสดุ'!D207&gt;0,'กรอกรายการ วัสดุ'!D207,IF('กรอกรายการ วัสดุ'!D207=0,"-"))</f>
        <v>-</v>
      </c>
      <c r="H439" s="12" t="str">
        <f>IF('กรอกรายการ วัสดุ'!E207&gt;0,'กรอกรายการ วัสดุ'!E207,IF('กรอกรายการ วัสดุ'!E207=0,"-"))</f>
        <v>-</v>
      </c>
      <c r="I439" s="45" t="str">
        <f>IF('กรอกรายการ วัสดุ'!F207&gt;0,'กรอกรายการ วัสดุ'!F207,IF('กรอกรายการ วัสดุ'!F207=0,"-"))</f>
        <v>-</v>
      </c>
      <c r="J439" s="12" t="str">
        <f>IF('กรอกรายการ วัสดุ'!G207&gt;0,'กรอกรายการ วัสดุ'!G207,IF('กรอกรายการ วัสดุ'!G207=0,"-"))</f>
        <v>-</v>
      </c>
      <c r="K439" s="12" t="str">
        <f>IF('กรอกรายการ วัสดุ'!H207&gt;0,'กรอกรายการ วัสดุ'!H207,IF('กรอกรายการ วัสดุ'!H207=0,"-"))</f>
        <v>-</v>
      </c>
      <c r="L439" s="45" t="str">
        <f>IF('กรอกรายการ วัสดุ'!I207&gt;0,'กรอกรายการ วัสดุ'!I207,IF('กรอกรายการ วัสดุ'!I207=0,"-"))</f>
        <v>-</v>
      </c>
      <c r="M439" s="76"/>
    </row>
    <row r="440" spans="1:13" x14ac:dyDescent="0.55000000000000004">
      <c r="A440" s="9" t="str">
        <f>IF('กรอกรายการ วัสดุ'!A502&gt;0,'กรอกรายการ วัสดุ'!A514,IF('กรอกรายการ วัสดุ'!A514=0," "))</f>
        <v xml:space="preserve"> </v>
      </c>
      <c r="B440" s="637" t="str">
        <f>IF('กรอกรายการ วัสดุ'!B208&gt;0,'กรอกรายการ วัสดุ'!B208,IF('กรอกรายการ วัสดุ'!B208=0,"-"))</f>
        <v>-</v>
      </c>
      <c r="C440" s="637"/>
      <c r="D440" s="637"/>
      <c r="E440" s="637"/>
      <c r="F440" s="12" t="str">
        <f>IF('กรอกรายการ วัสดุ'!C208&gt;0,'กรอกรายการ วัสดุ'!C208,IF('กรอกรายการ วัสดุ'!C208=0,"-"))</f>
        <v>-</v>
      </c>
      <c r="G440" s="12" t="str">
        <f>IF('กรอกรายการ วัสดุ'!D208&gt;0,'กรอกรายการ วัสดุ'!D208,IF('กรอกรายการ วัสดุ'!D208=0,"-"))</f>
        <v>-</v>
      </c>
      <c r="H440" s="12" t="str">
        <f>IF('กรอกรายการ วัสดุ'!E208&gt;0,'กรอกรายการ วัสดุ'!E208,IF('กรอกรายการ วัสดุ'!E208=0,"-"))</f>
        <v>-</v>
      </c>
      <c r="I440" s="45" t="str">
        <f>IF('กรอกรายการ วัสดุ'!F208&gt;0,'กรอกรายการ วัสดุ'!F208,IF('กรอกรายการ วัสดุ'!F208=0,"-"))</f>
        <v>-</v>
      </c>
      <c r="J440" s="12" t="str">
        <f>IF('กรอกรายการ วัสดุ'!G208&gt;0,'กรอกรายการ วัสดุ'!G208,IF('กรอกรายการ วัสดุ'!G208=0,"-"))</f>
        <v>-</v>
      </c>
      <c r="K440" s="12" t="str">
        <f>IF('กรอกรายการ วัสดุ'!H208&gt;0,'กรอกรายการ วัสดุ'!H208,IF('กรอกรายการ วัสดุ'!H208=0,"-"))</f>
        <v>-</v>
      </c>
      <c r="L440" s="45" t="str">
        <f>IF('กรอกรายการ วัสดุ'!I208&gt;0,'กรอกรายการ วัสดุ'!I208,IF('กรอกรายการ วัสดุ'!I208=0,"-"))</f>
        <v>-</v>
      </c>
      <c r="M440" s="76"/>
    </row>
    <row r="441" spans="1:13" ht="24.75" thickBot="1" x14ac:dyDescent="0.6">
      <c r="A441" s="117" t="str">
        <f>IF('กรอกรายการ วัสดุ'!A503&gt;0,'กรอกรายการ วัสดุ'!A515,IF('กรอกรายการ วัสดุ'!A515=0," "))</f>
        <v xml:space="preserve"> </v>
      </c>
      <c r="B441" s="688" t="str">
        <f>IF('กรอกรายการ วัสดุ'!B209&gt;0,'กรอกรายการ วัสดุ'!B209,IF('กรอกรายการ วัสดุ'!B209=0,"-"))</f>
        <v>-</v>
      </c>
      <c r="C441" s="688"/>
      <c r="D441" s="688"/>
      <c r="E441" s="688"/>
      <c r="F441" s="12" t="str">
        <f>IF('กรอกรายการ วัสดุ'!C209&gt;0,'กรอกรายการ วัสดุ'!C209,IF('กรอกรายการ วัสดุ'!C209=0,"-"))</f>
        <v>-</v>
      </c>
      <c r="G441" s="12" t="str">
        <f>IF('กรอกรายการ วัสดุ'!D209&gt;0,'กรอกรายการ วัสดุ'!D209,IF('กรอกรายการ วัสดุ'!D209=0,"-"))</f>
        <v>-</v>
      </c>
      <c r="H441" s="12" t="str">
        <f>IF('กรอกรายการ วัสดุ'!E209&gt;0,'กรอกรายการ วัสดุ'!E209,IF('กรอกรายการ วัสดุ'!E209=0,"-"))</f>
        <v>-</v>
      </c>
      <c r="I441" s="45" t="str">
        <f>IF('กรอกรายการ วัสดุ'!F209&gt;0,'กรอกรายการ วัสดุ'!F209,IF('กรอกรายการ วัสดุ'!F209=0,"-"))</f>
        <v>-</v>
      </c>
      <c r="J441" s="12" t="str">
        <f>IF('กรอกรายการ วัสดุ'!G209&gt;0,'กรอกรายการ วัสดุ'!G209,IF('กรอกรายการ วัสดุ'!G209=0,"-"))</f>
        <v>-</v>
      </c>
      <c r="K441" s="12" t="str">
        <f>IF('กรอกรายการ วัสดุ'!H209&gt;0,'กรอกรายการ วัสดุ'!H209,IF('กรอกรายการ วัสดุ'!H209=0,"-"))</f>
        <v>-</v>
      </c>
      <c r="L441" s="45" t="str">
        <f>IF('กรอกรายการ วัสดุ'!I209&gt;0,'กรอกรายการ วัสดุ'!I209,IF('กรอกรายการ วัสดุ'!I209=0,"-"))</f>
        <v>-</v>
      </c>
      <c r="M441" s="75"/>
    </row>
    <row r="442" spans="1:13" ht="24.75" thickBot="1" x14ac:dyDescent="0.6">
      <c r="A442" s="657" t="s">
        <v>157</v>
      </c>
      <c r="B442" s="658"/>
      <c r="C442" s="658"/>
      <c r="D442" s="658"/>
      <c r="E442" s="658"/>
      <c r="F442" s="658"/>
      <c r="G442" s="658"/>
      <c r="H442" s="659"/>
      <c r="I442" s="153">
        <f>SUM(I432:I441)</f>
        <v>0</v>
      </c>
      <c r="J442" s="19"/>
      <c r="K442" s="46">
        <f t="shared" ref="K442:L442" si="32">SUM(K432:K441)</f>
        <v>0</v>
      </c>
      <c r="L442" s="46">
        <f t="shared" si="32"/>
        <v>0</v>
      </c>
      <c r="M442" s="14"/>
    </row>
    <row r="443" spans="1:13" ht="24.75" thickBot="1" x14ac:dyDescent="0.6">
      <c r="A443" s="657" t="s">
        <v>158</v>
      </c>
      <c r="B443" s="658"/>
      <c r="C443" s="658"/>
      <c r="D443" s="658"/>
      <c r="E443" s="658"/>
      <c r="F443" s="658"/>
      <c r="G443" s="658"/>
      <c r="H443" s="659"/>
      <c r="I443" s="153">
        <f>I442+I431</f>
        <v>236226</v>
      </c>
      <c r="J443" s="15"/>
      <c r="K443" s="46">
        <f t="shared" ref="K443:L443" si="33">K442+K431</f>
        <v>43986.5</v>
      </c>
      <c r="L443" s="46">
        <f t="shared" si="33"/>
        <v>280212.5</v>
      </c>
      <c r="M443" s="14"/>
    </row>
    <row r="444" spans="1:13" x14ac:dyDescent="0.55000000000000004">
      <c r="A444" s="13"/>
      <c r="B444" s="13"/>
      <c r="C444" s="13"/>
      <c r="D444" s="13"/>
      <c r="E444" s="13"/>
      <c r="F444" s="13"/>
      <c r="G444" s="13"/>
      <c r="H444" s="13"/>
      <c r="I444" s="6"/>
      <c r="J444" s="6"/>
      <c r="K444" s="6"/>
      <c r="L444" s="6"/>
      <c r="M444" s="6"/>
    </row>
    <row r="445" spans="1:13" x14ac:dyDescent="0.55000000000000004">
      <c r="A445" s="279"/>
      <c r="B445" s="2"/>
      <c r="C445" s="118"/>
      <c r="D445" s="118" t="s">
        <v>28</v>
      </c>
      <c r="E445" s="118" t="s">
        <v>29</v>
      </c>
      <c r="F445" s="2" t="s">
        <v>30</v>
      </c>
      <c r="G445" s="2"/>
      <c r="H445" s="119" t="s">
        <v>28</v>
      </c>
      <c r="I445" s="118" t="s">
        <v>33</v>
      </c>
      <c r="J445" s="2"/>
      <c r="K445" s="2"/>
      <c r="L445" s="2"/>
      <c r="M445" s="2"/>
    </row>
    <row r="446" spans="1:13" x14ac:dyDescent="0.55000000000000004">
      <c r="A446" s="279"/>
      <c r="B446" s="118"/>
      <c r="C446" s="118"/>
      <c r="D446" s="119"/>
      <c r="E446" s="279" t="str">
        <f>E424</f>
        <v>(นายอำพร จานเก่า)</v>
      </c>
      <c r="F446" s="2"/>
      <c r="G446" s="2"/>
      <c r="H446" s="119"/>
      <c r="I446" s="655" t="str">
        <f>I424</f>
        <v>(นางสาวจริยา ขัดแก้ว)</v>
      </c>
      <c r="J446" s="655"/>
      <c r="K446" s="2"/>
      <c r="L446" s="2"/>
      <c r="M446" s="2"/>
    </row>
    <row r="447" spans="1:13" s="2" customFormat="1" x14ac:dyDescent="0.55000000000000004">
      <c r="A447" s="279"/>
      <c r="C447" s="118"/>
      <c r="D447" s="655" t="str">
        <f>D425</f>
        <v>ช่าง ระดับ 4</v>
      </c>
      <c r="E447" s="655"/>
      <c r="F447" s="655"/>
      <c r="H447" s="655" t="str">
        <f>H425</f>
        <v>ผู้อำนวยการกลุ่มอำนวยการ</v>
      </c>
      <c r="I447" s="655"/>
      <c r="J447" s="655"/>
      <c r="K447" s="655"/>
    </row>
    <row r="448" spans="1:13" ht="27.75" x14ac:dyDescent="0.65">
      <c r="A448" s="2"/>
      <c r="B448" s="2"/>
      <c r="C448" s="636" t="s">
        <v>23</v>
      </c>
      <c r="D448" s="636"/>
      <c r="E448" s="636"/>
      <c r="F448" s="636"/>
      <c r="G448" s="636"/>
      <c r="H448" s="636"/>
      <c r="I448" s="636"/>
      <c r="J448" s="636"/>
      <c r="K448" s="636"/>
      <c r="L448" s="135" t="s">
        <v>25</v>
      </c>
      <c r="M448" s="136"/>
    </row>
    <row r="449" spans="1:13" x14ac:dyDescent="0.55000000000000004">
      <c r="A449" s="639" t="str">
        <f>A427</f>
        <v>ซ่อมแซมสำนักงาน สพป.ลำปาง เขต 3</v>
      </c>
      <c r="B449" s="639"/>
      <c r="C449" s="639"/>
      <c r="D449" s="640" t="str">
        <f>D405</f>
        <v>อาคารอาคารสำนักงาน สพป.ลำปาง เขต 3</v>
      </c>
      <c r="E449" s="640"/>
      <c r="F449" s="640"/>
      <c r="G449" s="640"/>
      <c r="H449" s="640"/>
      <c r="I449" s="1" t="s">
        <v>26</v>
      </c>
      <c r="J449" s="277" t="str">
        <f>J427</f>
        <v>ลำปาง เขต  3</v>
      </c>
      <c r="M449" s="1" t="s">
        <v>159</v>
      </c>
    </row>
    <row r="450" spans="1:13" ht="24.75" thickBot="1" x14ac:dyDescent="0.6">
      <c r="A450" s="277" t="s">
        <v>0</v>
      </c>
      <c r="D450" s="640" t="str">
        <f>D406</f>
        <v>สพป.ลำปาง เขต 3</v>
      </c>
      <c r="E450" s="640"/>
      <c r="F450" s="640"/>
      <c r="G450" s="640"/>
      <c r="H450" s="640"/>
      <c r="K450" s="641"/>
      <c r="L450" s="641"/>
    </row>
    <row r="451" spans="1:13" x14ac:dyDescent="0.55000000000000004">
      <c r="A451" s="642" t="s">
        <v>2</v>
      </c>
      <c r="B451" s="644" t="s">
        <v>3</v>
      </c>
      <c r="C451" s="645"/>
      <c r="D451" s="645"/>
      <c r="E451" s="646"/>
      <c r="F451" s="650" t="s">
        <v>4</v>
      </c>
      <c r="G451" s="650" t="s">
        <v>5</v>
      </c>
      <c r="H451" s="650" t="s">
        <v>6</v>
      </c>
      <c r="I451" s="650"/>
      <c r="J451" s="650" t="s">
        <v>7</v>
      </c>
      <c r="K451" s="650"/>
      <c r="L451" s="650" t="s">
        <v>24</v>
      </c>
      <c r="M451" s="661" t="s">
        <v>9</v>
      </c>
    </row>
    <row r="452" spans="1:13" x14ac:dyDescent="0.55000000000000004">
      <c r="A452" s="643"/>
      <c r="B452" s="647"/>
      <c r="C452" s="648"/>
      <c r="D452" s="648"/>
      <c r="E452" s="649"/>
      <c r="F452" s="651"/>
      <c r="G452" s="651"/>
      <c r="H452" s="278" t="s">
        <v>10</v>
      </c>
      <c r="I452" s="278" t="s">
        <v>11</v>
      </c>
      <c r="J452" s="278" t="s">
        <v>10</v>
      </c>
      <c r="K452" s="278" t="s">
        <v>11</v>
      </c>
      <c r="L452" s="651"/>
      <c r="M452" s="662"/>
    </row>
    <row r="453" spans="1:13" x14ac:dyDescent="0.55000000000000004">
      <c r="A453" s="685" t="s">
        <v>160</v>
      </c>
      <c r="B453" s="686"/>
      <c r="C453" s="686"/>
      <c r="D453" s="686"/>
      <c r="E453" s="686"/>
      <c r="F453" s="686"/>
      <c r="G453" s="686"/>
      <c r="H453" s="687"/>
      <c r="I453" s="152">
        <f>I443</f>
        <v>236226</v>
      </c>
      <c r="J453" s="49"/>
      <c r="K453" s="48">
        <f>K443</f>
        <v>43986.5</v>
      </c>
      <c r="L453" s="48">
        <f>L443</f>
        <v>280212.5</v>
      </c>
      <c r="M453" s="8"/>
    </row>
    <row r="454" spans="1:13" x14ac:dyDescent="0.55000000000000004">
      <c r="A454" s="7" t="str">
        <f>IF('กรอกรายการ วัสดุ'!A516&gt;0,'กรอกรายการ วัสดุ'!A528,IF('กรอกรายการ วัสดุ'!A528=0," "))</f>
        <v xml:space="preserve"> </v>
      </c>
      <c r="B454" s="638" t="str">
        <f>IF('กรอกรายการ วัสดุ'!B210&gt;0,'กรอกรายการ วัสดุ'!B210,IF('กรอกรายการ วัสดุ'!B210=0,"-"))</f>
        <v>-</v>
      </c>
      <c r="C454" s="638"/>
      <c r="D454" s="638"/>
      <c r="E454" s="638"/>
      <c r="F454" s="12" t="str">
        <f>IF('กรอกรายการ วัสดุ'!C210&gt;0,'กรอกรายการ วัสดุ'!C210,IF('กรอกรายการ วัสดุ'!C210=0,"-"))</f>
        <v>-</v>
      </c>
      <c r="G454" s="12" t="str">
        <f>IF('กรอกรายการ วัสดุ'!D210&gt;0,'กรอกรายการ วัสดุ'!D210,IF('กรอกรายการ วัสดุ'!D210=0,"-"))</f>
        <v>-</v>
      </c>
      <c r="H454" s="12" t="str">
        <f>IF('กรอกรายการ วัสดุ'!E210&gt;0,'กรอกรายการ วัสดุ'!E210,IF('กรอกรายการ วัสดุ'!E210=0,"-"))</f>
        <v>-</v>
      </c>
      <c r="I454" s="45" t="str">
        <f>IF('กรอกรายการ วัสดุ'!F210&gt;0,'กรอกรายการ วัสดุ'!F210,IF('กรอกรายการ วัสดุ'!F210=0,"-"))</f>
        <v>-</v>
      </c>
      <c r="J454" s="12" t="str">
        <f>IF('กรอกรายการ วัสดุ'!G210&gt;0,'กรอกรายการ วัสดุ'!G210,IF('กรอกรายการ วัสดุ'!G210=0,"-"))</f>
        <v>-</v>
      </c>
      <c r="K454" s="12" t="str">
        <f>IF('กรอกรายการ วัสดุ'!H210&gt;0,'กรอกรายการ วัสดุ'!H210,IF('กรอกรายการ วัสดุ'!H210=0,"-"))</f>
        <v>-</v>
      </c>
      <c r="L454" s="45" t="str">
        <f>IF('กรอกรายการ วัสดุ'!I210&gt;0,'กรอกรายการ วัสดุ'!I210,IF('กรอกรายการ วัสดุ'!I210=0,"-"))</f>
        <v>-</v>
      </c>
      <c r="M454" s="76"/>
    </row>
    <row r="455" spans="1:13" x14ac:dyDescent="0.55000000000000004">
      <c r="A455" s="9" t="str">
        <f>IF('กรอกรายการ วัสดุ'!A517&gt;0,'กรอกรายการ วัสดุ'!A529,IF('กรอกรายการ วัสดุ'!A529=0," "))</f>
        <v xml:space="preserve"> </v>
      </c>
      <c r="B455" s="637" t="str">
        <f>IF('กรอกรายการ วัสดุ'!B211&gt;0,'กรอกรายการ วัสดุ'!B211,IF('กรอกรายการ วัสดุ'!B211=0,"-"))</f>
        <v>-</v>
      </c>
      <c r="C455" s="637"/>
      <c r="D455" s="637"/>
      <c r="E455" s="637"/>
      <c r="F455" s="12" t="str">
        <f>IF('กรอกรายการ วัสดุ'!C211&gt;0,'กรอกรายการ วัสดุ'!C211,IF('กรอกรายการ วัสดุ'!C211=0,"-"))</f>
        <v>-</v>
      </c>
      <c r="G455" s="12" t="str">
        <f>IF('กรอกรายการ วัสดุ'!D211&gt;0,'กรอกรายการ วัสดุ'!D211,IF('กรอกรายการ วัสดุ'!D211=0,"-"))</f>
        <v>-</v>
      </c>
      <c r="H455" s="12" t="str">
        <f>IF('กรอกรายการ วัสดุ'!E211&gt;0,'กรอกรายการ วัสดุ'!E211,IF('กรอกรายการ วัสดุ'!E211=0,"-"))</f>
        <v>-</v>
      </c>
      <c r="I455" s="45" t="str">
        <f>IF('กรอกรายการ วัสดุ'!F211&gt;0,'กรอกรายการ วัสดุ'!F211,IF('กรอกรายการ วัสดุ'!F211=0,"-"))</f>
        <v>-</v>
      </c>
      <c r="J455" s="12" t="str">
        <f>IF('กรอกรายการ วัสดุ'!G211&gt;0,'กรอกรายการ วัสดุ'!G211,IF('กรอกรายการ วัสดุ'!G211=0,"-"))</f>
        <v>-</v>
      </c>
      <c r="K455" s="12" t="str">
        <f>IF('กรอกรายการ วัสดุ'!H211&gt;0,'กรอกรายการ วัสดุ'!H211,IF('กรอกรายการ วัสดุ'!H211=0,"-"))</f>
        <v>-</v>
      </c>
      <c r="L455" s="45" t="str">
        <f>IF('กรอกรายการ วัสดุ'!I211&gt;0,'กรอกรายการ วัสดุ'!I211,IF('กรอกรายการ วัสดุ'!I211=0,"-"))</f>
        <v>-</v>
      </c>
      <c r="M455" s="76"/>
    </row>
    <row r="456" spans="1:13" x14ac:dyDescent="0.55000000000000004">
      <c r="A456" s="9" t="str">
        <f>IF('กรอกรายการ วัสดุ'!A518&gt;0,'กรอกรายการ วัสดุ'!A530,IF('กรอกรายการ วัสดุ'!A530=0," "))</f>
        <v xml:space="preserve"> </v>
      </c>
      <c r="B456" s="637" t="str">
        <f>IF('กรอกรายการ วัสดุ'!B212&gt;0,'กรอกรายการ วัสดุ'!B212,IF('กรอกรายการ วัสดุ'!B212=0,"-"))</f>
        <v>-</v>
      </c>
      <c r="C456" s="637"/>
      <c r="D456" s="637"/>
      <c r="E456" s="637"/>
      <c r="F456" s="12" t="str">
        <f>IF('กรอกรายการ วัสดุ'!C212&gt;0,'กรอกรายการ วัสดุ'!C212,IF('กรอกรายการ วัสดุ'!C212=0,"-"))</f>
        <v>-</v>
      </c>
      <c r="G456" s="12" t="str">
        <f>IF('กรอกรายการ วัสดุ'!D212&gt;0,'กรอกรายการ วัสดุ'!D212,IF('กรอกรายการ วัสดุ'!D212=0,"-"))</f>
        <v>-</v>
      </c>
      <c r="H456" s="12" t="str">
        <f>IF('กรอกรายการ วัสดุ'!E212&gt;0,'กรอกรายการ วัสดุ'!E212,IF('กรอกรายการ วัสดุ'!E212=0,"-"))</f>
        <v>-</v>
      </c>
      <c r="I456" s="45" t="str">
        <f>IF('กรอกรายการ วัสดุ'!F212&gt;0,'กรอกรายการ วัสดุ'!F212,IF('กรอกรายการ วัสดุ'!F212=0,"-"))</f>
        <v>-</v>
      </c>
      <c r="J456" s="12" t="str">
        <f>IF('กรอกรายการ วัสดุ'!G212&gt;0,'กรอกรายการ วัสดุ'!G212,IF('กรอกรายการ วัสดุ'!G212=0,"-"))</f>
        <v>-</v>
      </c>
      <c r="K456" s="12" t="str">
        <f>IF('กรอกรายการ วัสดุ'!H212&gt;0,'กรอกรายการ วัสดุ'!H212,IF('กรอกรายการ วัสดุ'!H212=0,"-"))</f>
        <v>-</v>
      </c>
      <c r="L456" s="45" t="str">
        <f>IF('กรอกรายการ วัสดุ'!I212&gt;0,'กรอกรายการ วัสดุ'!I212,IF('กรอกรายการ วัสดุ'!I212=0,"-"))</f>
        <v>-</v>
      </c>
      <c r="M456" s="76"/>
    </row>
    <row r="457" spans="1:13" x14ac:dyDescent="0.55000000000000004">
      <c r="A457" s="9" t="str">
        <f>IF('กรอกรายการ วัสดุ'!A519&gt;0,'กรอกรายการ วัสดุ'!A531,IF('กรอกรายการ วัสดุ'!A531=0," "))</f>
        <v xml:space="preserve"> </v>
      </c>
      <c r="B457" s="637" t="str">
        <f>IF('กรอกรายการ วัสดุ'!B213&gt;0,'กรอกรายการ วัสดุ'!B213,IF('กรอกรายการ วัสดุ'!B213=0,"-"))</f>
        <v>-</v>
      </c>
      <c r="C457" s="637"/>
      <c r="D457" s="637"/>
      <c r="E457" s="637"/>
      <c r="F457" s="12" t="str">
        <f>IF('กรอกรายการ วัสดุ'!C213&gt;0,'กรอกรายการ วัสดุ'!C213,IF('กรอกรายการ วัสดุ'!C213=0,"-"))</f>
        <v>-</v>
      </c>
      <c r="G457" s="12" t="str">
        <f>IF('กรอกรายการ วัสดุ'!D213&gt;0,'กรอกรายการ วัสดุ'!D213,IF('กรอกรายการ วัสดุ'!D213=0,"-"))</f>
        <v>-</v>
      </c>
      <c r="H457" s="12" t="str">
        <f>IF('กรอกรายการ วัสดุ'!E213&gt;0,'กรอกรายการ วัสดุ'!E213,IF('กรอกรายการ วัสดุ'!E213=0,"-"))</f>
        <v>-</v>
      </c>
      <c r="I457" s="45" t="str">
        <f>IF('กรอกรายการ วัสดุ'!F213&gt;0,'กรอกรายการ วัสดุ'!F213,IF('กรอกรายการ วัสดุ'!F213=0,"-"))</f>
        <v>-</v>
      </c>
      <c r="J457" s="12" t="str">
        <f>IF('กรอกรายการ วัสดุ'!G213&gt;0,'กรอกรายการ วัสดุ'!G213,IF('กรอกรายการ วัสดุ'!G213=0,"-"))</f>
        <v>-</v>
      </c>
      <c r="K457" s="12" t="str">
        <f>IF('กรอกรายการ วัสดุ'!H213&gt;0,'กรอกรายการ วัสดุ'!H213,IF('กรอกรายการ วัสดุ'!H213=0,"-"))</f>
        <v>-</v>
      </c>
      <c r="L457" s="45" t="str">
        <f>IF('กรอกรายการ วัสดุ'!I213&gt;0,'กรอกรายการ วัสดุ'!I213,IF('กรอกรายการ วัสดุ'!I213=0,"-"))</f>
        <v>-</v>
      </c>
      <c r="M457" s="76"/>
    </row>
    <row r="458" spans="1:13" x14ac:dyDescent="0.55000000000000004">
      <c r="A458" s="9" t="str">
        <f>IF('กรอกรายการ วัสดุ'!A520&gt;0,'กรอกรายการ วัสดุ'!A532,IF('กรอกรายการ วัสดุ'!A532=0," "))</f>
        <v xml:space="preserve"> </v>
      </c>
      <c r="B458" s="637" t="str">
        <f>IF('กรอกรายการ วัสดุ'!B214&gt;0,'กรอกรายการ วัสดุ'!B214,IF('กรอกรายการ วัสดุ'!B214=0,"-"))</f>
        <v>-</v>
      </c>
      <c r="C458" s="637"/>
      <c r="D458" s="637"/>
      <c r="E458" s="637"/>
      <c r="F458" s="12" t="str">
        <f>IF('กรอกรายการ วัสดุ'!C214&gt;0,'กรอกรายการ วัสดุ'!C214,IF('กรอกรายการ วัสดุ'!C214=0,"-"))</f>
        <v>-</v>
      </c>
      <c r="G458" s="12" t="str">
        <f>IF('กรอกรายการ วัสดุ'!D214&gt;0,'กรอกรายการ วัสดุ'!D214,IF('กรอกรายการ วัสดุ'!D214=0,"-"))</f>
        <v>-</v>
      </c>
      <c r="H458" s="12" t="str">
        <f>IF('กรอกรายการ วัสดุ'!E214&gt;0,'กรอกรายการ วัสดุ'!E214,IF('กรอกรายการ วัสดุ'!E214=0,"-"))</f>
        <v>-</v>
      </c>
      <c r="I458" s="45" t="str">
        <f>IF('กรอกรายการ วัสดุ'!F214&gt;0,'กรอกรายการ วัสดุ'!F214,IF('กรอกรายการ วัสดุ'!F214=0,"-"))</f>
        <v>-</v>
      </c>
      <c r="J458" s="12" t="str">
        <f>IF('กรอกรายการ วัสดุ'!G214&gt;0,'กรอกรายการ วัสดุ'!G214,IF('กรอกรายการ วัสดุ'!G214=0,"-"))</f>
        <v>-</v>
      </c>
      <c r="K458" s="12" t="str">
        <f>IF('กรอกรายการ วัสดุ'!H214&gt;0,'กรอกรายการ วัสดุ'!H214,IF('กรอกรายการ วัสดุ'!H214=0,"-"))</f>
        <v>-</v>
      </c>
      <c r="L458" s="45" t="str">
        <f>IF('กรอกรายการ วัสดุ'!I214&gt;0,'กรอกรายการ วัสดุ'!I214,IF('กรอกรายการ วัสดุ'!I214=0,"-"))</f>
        <v>-</v>
      </c>
      <c r="M458" s="76"/>
    </row>
    <row r="459" spans="1:13" x14ac:dyDescent="0.55000000000000004">
      <c r="A459" s="9" t="str">
        <f>IF('กรอกรายการ วัสดุ'!A521&gt;0,'กรอกรายการ วัสดุ'!A533,IF('กรอกรายการ วัสดุ'!A533=0," "))</f>
        <v xml:space="preserve"> </v>
      </c>
      <c r="B459" s="637" t="str">
        <f>IF('กรอกรายการ วัสดุ'!B215&gt;0,'กรอกรายการ วัสดุ'!B215,IF('กรอกรายการ วัสดุ'!B215=0,"-"))</f>
        <v>-</v>
      </c>
      <c r="C459" s="637"/>
      <c r="D459" s="637"/>
      <c r="E459" s="637"/>
      <c r="F459" s="12" t="str">
        <f>IF('กรอกรายการ วัสดุ'!C215&gt;0,'กรอกรายการ วัสดุ'!C215,IF('กรอกรายการ วัสดุ'!C215=0,"-"))</f>
        <v>-</v>
      </c>
      <c r="G459" s="12" t="str">
        <f>IF('กรอกรายการ วัสดุ'!D215&gt;0,'กรอกรายการ วัสดุ'!D215,IF('กรอกรายการ วัสดุ'!D215=0,"-"))</f>
        <v>-</v>
      </c>
      <c r="H459" s="12" t="str">
        <f>IF('กรอกรายการ วัสดุ'!E215&gt;0,'กรอกรายการ วัสดุ'!E215,IF('กรอกรายการ วัสดุ'!E215=0,"-"))</f>
        <v>-</v>
      </c>
      <c r="I459" s="45" t="str">
        <f>IF('กรอกรายการ วัสดุ'!F215&gt;0,'กรอกรายการ วัสดุ'!F215,IF('กรอกรายการ วัสดุ'!F215=0,"-"))</f>
        <v>-</v>
      </c>
      <c r="J459" s="12" t="str">
        <f>IF('กรอกรายการ วัสดุ'!G215&gt;0,'กรอกรายการ วัสดุ'!G215,IF('กรอกรายการ วัสดุ'!G215=0,"-"))</f>
        <v>-</v>
      </c>
      <c r="K459" s="12" t="str">
        <f>IF('กรอกรายการ วัสดุ'!H215&gt;0,'กรอกรายการ วัสดุ'!H215,IF('กรอกรายการ วัสดุ'!H215=0,"-"))</f>
        <v>-</v>
      </c>
      <c r="L459" s="45" t="str">
        <f>IF('กรอกรายการ วัสดุ'!I215&gt;0,'กรอกรายการ วัสดุ'!I215,IF('กรอกรายการ วัสดุ'!I215=0,"-"))</f>
        <v>-</v>
      </c>
      <c r="M459" s="76"/>
    </row>
    <row r="460" spans="1:13" x14ac:dyDescent="0.55000000000000004">
      <c r="A460" s="9" t="str">
        <f>IF('กรอกรายการ วัสดุ'!A522&gt;0,'กรอกรายการ วัสดุ'!A534,IF('กรอกรายการ วัสดุ'!A534=0," "))</f>
        <v xml:space="preserve"> </v>
      </c>
      <c r="B460" s="637" t="str">
        <f>IF('กรอกรายการ วัสดุ'!B216&gt;0,'กรอกรายการ วัสดุ'!B216,IF('กรอกรายการ วัสดุ'!B216=0,"-"))</f>
        <v>-</v>
      </c>
      <c r="C460" s="637"/>
      <c r="D460" s="637"/>
      <c r="E460" s="637"/>
      <c r="F460" s="12" t="str">
        <f>IF('กรอกรายการ วัสดุ'!C216&gt;0,'กรอกรายการ วัสดุ'!C216,IF('กรอกรายการ วัสดุ'!C216=0,"-"))</f>
        <v>-</v>
      </c>
      <c r="G460" s="12" t="str">
        <f>IF('กรอกรายการ วัสดุ'!D216&gt;0,'กรอกรายการ วัสดุ'!D216,IF('กรอกรายการ วัสดุ'!D216=0,"-"))</f>
        <v>-</v>
      </c>
      <c r="H460" s="12" t="str">
        <f>IF('กรอกรายการ วัสดุ'!E216&gt;0,'กรอกรายการ วัสดุ'!E216,IF('กรอกรายการ วัสดุ'!E216=0,"-"))</f>
        <v>-</v>
      </c>
      <c r="I460" s="45" t="str">
        <f>IF('กรอกรายการ วัสดุ'!F216&gt;0,'กรอกรายการ วัสดุ'!F216,IF('กรอกรายการ วัสดุ'!F216=0,"-"))</f>
        <v>-</v>
      </c>
      <c r="J460" s="12" t="str">
        <f>IF('กรอกรายการ วัสดุ'!G216&gt;0,'กรอกรายการ วัสดุ'!G216,IF('กรอกรายการ วัสดุ'!G216=0,"-"))</f>
        <v>-</v>
      </c>
      <c r="K460" s="12" t="str">
        <f>IF('กรอกรายการ วัสดุ'!H216&gt;0,'กรอกรายการ วัสดุ'!H216,IF('กรอกรายการ วัสดุ'!H216=0,"-"))</f>
        <v>-</v>
      </c>
      <c r="L460" s="45" t="str">
        <f>IF('กรอกรายการ วัสดุ'!I216&gt;0,'กรอกรายการ วัสดุ'!I216,IF('กรอกรายการ วัสดุ'!I216=0,"-"))</f>
        <v>-</v>
      </c>
      <c r="M460" s="76"/>
    </row>
    <row r="461" spans="1:13" x14ac:dyDescent="0.55000000000000004">
      <c r="A461" s="9" t="str">
        <f>IF('กรอกรายการ วัสดุ'!A523&gt;0,'กรอกรายการ วัสดุ'!A535,IF('กรอกรายการ วัสดุ'!A535=0," "))</f>
        <v xml:space="preserve"> </v>
      </c>
      <c r="B461" s="637" t="str">
        <f>IF('กรอกรายการ วัสดุ'!B217&gt;0,'กรอกรายการ วัสดุ'!B217,IF('กรอกรายการ วัสดุ'!B217=0,"-"))</f>
        <v>-</v>
      </c>
      <c r="C461" s="637"/>
      <c r="D461" s="637"/>
      <c r="E461" s="637"/>
      <c r="F461" s="12" t="str">
        <f>IF('กรอกรายการ วัสดุ'!C217&gt;0,'กรอกรายการ วัสดุ'!C217,IF('กรอกรายการ วัสดุ'!C217=0,"-"))</f>
        <v>-</v>
      </c>
      <c r="G461" s="12" t="str">
        <f>IF('กรอกรายการ วัสดุ'!D217&gt;0,'กรอกรายการ วัสดุ'!D217,IF('กรอกรายการ วัสดุ'!D217=0,"-"))</f>
        <v>-</v>
      </c>
      <c r="H461" s="12" t="str">
        <f>IF('กรอกรายการ วัสดุ'!E217&gt;0,'กรอกรายการ วัสดุ'!E217,IF('กรอกรายการ วัสดุ'!E217=0,"-"))</f>
        <v>-</v>
      </c>
      <c r="I461" s="45" t="str">
        <f>IF('กรอกรายการ วัสดุ'!F217&gt;0,'กรอกรายการ วัสดุ'!F217,IF('กรอกรายการ วัสดุ'!F217=0,"-"))</f>
        <v>-</v>
      </c>
      <c r="J461" s="12" t="str">
        <f>IF('กรอกรายการ วัสดุ'!G217&gt;0,'กรอกรายการ วัสดุ'!G217,IF('กรอกรายการ วัสดุ'!G217=0,"-"))</f>
        <v>-</v>
      </c>
      <c r="K461" s="12" t="str">
        <f>IF('กรอกรายการ วัสดุ'!H217&gt;0,'กรอกรายการ วัสดุ'!H217,IF('กรอกรายการ วัสดุ'!H217=0,"-"))</f>
        <v>-</v>
      </c>
      <c r="L461" s="45" t="str">
        <f>IF('กรอกรายการ วัสดุ'!I217&gt;0,'กรอกรายการ วัสดุ'!I217,IF('กรอกรายการ วัสดุ'!I217=0,"-"))</f>
        <v>-</v>
      </c>
      <c r="M461" s="76"/>
    </row>
    <row r="462" spans="1:13" x14ac:dyDescent="0.55000000000000004">
      <c r="A462" s="9" t="str">
        <f>IF('กรอกรายการ วัสดุ'!A524&gt;0,'กรอกรายการ วัสดุ'!A536,IF('กรอกรายการ วัสดุ'!A536=0," "))</f>
        <v xml:space="preserve"> </v>
      </c>
      <c r="B462" s="637" t="str">
        <f>IF('กรอกรายการ วัสดุ'!B218&gt;0,'กรอกรายการ วัสดุ'!B218,IF('กรอกรายการ วัสดุ'!B218=0,"-"))</f>
        <v>-</v>
      </c>
      <c r="C462" s="637"/>
      <c r="D462" s="637"/>
      <c r="E462" s="637"/>
      <c r="F462" s="12" t="str">
        <f>IF('กรอกรายการ วัสดุ'!C218&gt;0,'กรอกรายการ วัสดุ'!C218,IF('กรอกรายการ วัสดุ'!C218=0,"-"))</f>
        <v>-</v>
      </c>
      <c r="G462" s="12" t="str">
        <f>IF('กรอกรายการ วัสดุ'!D218&gt;0,'กรอกรายการ วัสดุ'!D218,IF('กรอกรายการ วัสดุ'!D218=0,"-"))</f>
        <v>-</v>
      </c>
      <c r="H462" s="12" t="str">
        <f>IF('กรอกรายการ วัสดุ'!E218&gt;0,'กรอกรายการ วัสดุ'!E218,IF('กรอกรายการ วัสดุ'!E218=0,"-"))</f>
        <v>-</v>
      </c>
      <c r="I462" s="45" t="str">
        <f>IF('กรอกรายการ วัสดุ'!F218&gt;0,'กรอกรายการ วัสดุ'!F218,IF('กรอกรายการ วัสดุ'!F218=0,"-"))</f>
        <v>-</v>
      </c>
      <c r="J462" s="12" t="str">
        <f>IF('กรอกรายการ วัสดุ'!G218&gt;0,'กรอกรายการ วัสดุ'!G218,IF('กรอกรายการ วัสดุ'!G218=0,"-"))</f>
        <v>-</v>
      </c>
      <c r="K462" s="12" t="str">
        <f>IF('กรอกรายการ วัสดุ'!H218&gt;0,'กรอกรายการ วัสดุ'!H218,IF('กรอกรายการ วัสดุ'!H218=0,"-"))</f>
        <v>-</v>
      </c>
      <c r="L462" s="45" t="str">
        <f>IF('กรอกรายการ วัสดุ'!I218&gt;0,'กรอกรายการ วัสดุ'!I218,IF('กรอกรายการ วัสดุ'!I218=0,"-"))</f>
        <v>-</v>
      </c>
      <c r="M462" s="76"/>
    </row>
    <row r="463" spans="1:13" ht="24.75" thickBot="1" x14ac:dyDescent="0.6">
      <c r="A463" s="117" t="str">
        <f>IF('กรอกรายการ วัสดุ'!A525&gt;0,'กรอกรายการ วัสดุ'!A537,IF('กรอกรายการ วัสดุ'!A537=0," "))</f>
        <v xml:space="preserve"> </v>
      </c>
      <c r="B463" s="688" t="str">
        <f>IF('กรอกรายการ วัสดุ'!B219&gt;0,'กรอกรายการ วัสดุ'!B219,IF('กรอกรายการ วัสดุ'!B219=0,"-"))</f>
        <v>-</v>
      </c>
      <c r="C463" s="688"/>
      <c r="D463" s="688"/>
      <c r="E463" s="688"/>
      <c r="F463" s="12" t="str">
        <f>IF('กรอกรายการ วัสดุ'!C219&gt;0,'กรอกรายการ วัสดุ'!C219,IF('กรอกรายการ วัสดุ'!C219=0,"-"))</f>
        <v>-</v>
      </c>
      <c r="G463" s="12" t="str">
        <f>IF('กรอกรายการ วัสดุ'!D219&gt;0,'กรอกรายการ วัสดุ'!D219,IF('กรอกรายการ วัสดุ'!D219=0,"-"))</f>
        <v>-</v>
      </c>
      <c r="H463" s="12" t="str">
        <f>IF('กรอกรายการ วัสดุ'!E219&gt;0,'กรอกรายการ วัสดุ'!E219,IF('กรอกรายการ วัสดุ'!E219=0,"-"))</f>
        <v>-</v>
      </c>
      <c r="I463" s="45" t="str">
        <f>IF('กรอกรายการ วัสดุ'!F219&gt;0,'กรอกรายการ วัสดุ'!F219,IF('กรอกรายการ วัสดุ'!F219=0,"-"))</f>
        <v>-</v>
      </c>
      <c r="J463" s="12" t="str">
        <f>IF('กรอกรายการ วัสดุ'!G219&gt;0,'กรอกรายการ วัสดุ'!G219,IF('กรอกรายการ วัสดุ'!G219=0,"-"))</f>
        <v>-</v>
      </c>
      <c r="K463" s="12" t="str">
        <f>IF('กรอกรายการ วัสดุ'!H219&gt;0,'กรอกรายการ วัสดุ'!H219,IF('กรอกรายการ วัสดุ'!H219=0,"-"))</f>
        <v>-</v>
      </c>
      <c r="L463" s="45" t="str">
        <f>IF('กรอกรายการ วัสดุ'!I219&gt;0,'กรอกรายการ วัสดุ'!I219,IF('กรอกรายการ วัสดุ'!I219=0,"-"))</f>
        <v>-</v>
      </c>
      <c r="M463" s="75"/>
    </row>
    <row r="464" spans="1:13" ht="24.75" thickBot="1" x14ac:dyDescent="0.6">
      <c r="A464" s="657" t="s">
        <v>161</v>
      </c>
      <c r="B464" s="658"/>
      <c r="C464" s="658"/>
      <c r="D464" s="658"/>
      <c r="E464" s="658"/>
      <c r="F464" s="658"/>
      <c r="G464" s="658"/>
      <c r="H464" s="659"/>
      <c r="I464" s="153">
        <f>SUM(I454:I463)</f>
        <v>0</v>
      </c>
      <c r="J464" s="19"/>
      <c r="K464" s="46">
        <f t="shared" ref="K464:L464" si="34">SUM(K454:K463)</f>
        <v>0</v>
      </c>
      <c r="L464" s="46">
        <f t="shared" si="34"/>
        <v>0</v>
      </c>
      <c r="M464" s="14"/>
    </row>
    <row r="465" spans="1:13" ht="24.75" thickBot="1" x14ac:dyDescent="0.6">
      <c r="A465" s="657" t="s">
        <v>162</v>
      </c>
      <c r="B465" s="658"/>
      <c r="C465" s="658"/>
      <c r="D465" s="658"/>
      <c r="E465" s="658"/>
      <c r="F465" s="658"/>
      <c r="G465" s="658"/>
      <c r="H465" s="659"/>
      <c r="I465" s="153">
        <f>I464+I453</f>
        <v>236226</v>
      </c>
      <c r="J465" s="15"/>
      <c r="K465" s="46">
        <f t="shared" ref="K465:L465" si="35">K464+K453</f>
        <v>43986.5</v>
      </c>
      <c r="L465" s="46">
        <f t="shared" si="35"/>
        <v>280212.5</v>
      </c>
      <c r="M465" s="14"/>
    </row>
    <row r="466" spans="1:13" x14ac:dyDescent="0.55000000000000004">
      <c r="A466" s="13"/>
      <c r="B466" s="13"/>
      <c r="C466" s="13"/>
      <c r="D466" s="13"/>
      <c r="E466" s="13"/>
      <c r="F466" s="13"/>
      <c r="G466" s="13"/>
      <c r="H466" s="13"/>
      <c r="I466" s="6"/>
      <c r="J466" s="6"/>
      <c r="K466" s="6"/>
      <c r="L466" s="6"/>
      <c r="M466" s="6"/>
    </row>
    <row r="467" spans="1:13" x14ac:dyDescent="0.55000000000000004">
      <c r="A467" s="279"/>
      <c r="B467" s="2"/>
      <c r="C467" s="118"/>
      <c r="D467" s="118" t="s">
        <v>28</v>
      </c>
      <c r="E467" s="118" t="s">
        <v>29</v>
      </c>
      <c r="F467" s="2" t="s">
        <v>30</v>
      </c>
      <c r="G467" s="2"/>
      <c r="H467" s="119" t="s">
        <v>28</v>
      </c>
      <c r="I467" s="118" t="s">
        <v>33</v>
      </c>
      <c r="J467" s="2"/>
      <c r="K467" s="2"/>
      <c r="L467" s="2"/>
      <c r="M467" s="2"/>
    </row>
    <row r="468" spans="1:13" x14ac:dyDescent="0.55000000000000004">
      <c r="A468" s="279"/>
      <c r="B468" s="118"/>
      <c r="C468" s="118"/>
      <c r="D468" s="119"/>
      <c r="E468" s="279" t="str">
        <f>E446</f>
        <v>(นายอำพร จานเก่า)</v>
      </c>
      <c r="F468" s="2"/>
      <c r="G468" s="2"/>
      <c r="H468" s="119"/>
      <c r="I468" s="655" t="str">
        <f>I446</f>
        <v>(นางสาวจริยา ขัดแก้ว)</v>
      </c>
      <c r="J468" s="655"/>
      <c r="K468" s="2"/>
      <c r="L468" s="2"/>
      <c r="M468" s="2"/>
    </row>
    <row r="469" spans="1:13" s="2" customFormat="1" x14ac:dyDescent="0.55000000000000004">
      <c r="A469" s="279"/>
      <c r="C469" s="118"/>
      <c r="D469" s="655" t="str">
        <f>D447</f>
        <v>ช่าง ระดับ 4</v>
      </c>
      <c r="E469" s="655"/>
      <c r="F469" s="655"/>
      <c r="H469" s="655" t="str">
        <f>H447</f>
        <v>ผู้อำนวยการกลุ่มอำนวยการ</v>
      </c>
      <c r="I469" s="655"/>
      <c r="J469" s="655"/>
      <c r="K469" s="655"/>
    </row>
    <row r="470" spans="1:13" ht="27.75" x14ac:dyDescent="0.65">
      <c r="A470" s="2"/>
      <c r="B470" s="2"/>
      <c r="C470" s="636" t="s">
        <v>23</v>
      </c>
      <c r="D470" s="636"/>
      <c r="E470" s="636"/>
      <c r="F470" s="636"/>
      <c r="G470" s="636"/>
      <c r="H470" s="636"/>
      <c r="I470" s="636"/>
      <c r="J470" s="636"/>
      <c r="K470" s="636"/>
      <c r="L470" s="135" t="s">
        <v>25</v>
      </c>
      <c r="M470" s="136"/>
    </row>
    <row r="471" spans="1:13" x14ac:dyDescent="0.55000000000000004">
      <c r="A471" s="639" t="str">
        <f>A449</f>
        <v>ซ่อมแซมสำนักงาน สพป.ลำปาง เขต 3</v>
      </c>
      <c r="B471" s="639"/>
      <c r="C471" s="639"/>
      <c r="D471" s="640" t="str">
        <f>D427</f>
        <v>อาคารอาคารสำนักงาน สพป.ลำปาง เขต 3</v>
      </c>
      <c r="E471" s="640"/>
      <c r="F471" s="640"/>
      <c r="G471" s="640"/>
      <c r="H471" s="640"/>
      <c r="I471" s="1" t="s">
        <v>26</v>
      </c>
      <c r="J471" s="277" t="str">
        <f>J449</f>
        <v>ลำปาง เขต  3</v>
      </c>
      <c r="M471" s="1" t="s">
        <v>163</v>
      </c>
    </row>
    <row r="472" spans="1:13" ht="24.75" thickBot="1" x14ac:dyDescent="0.6">
      <c r="A472" s="277" t="s">
        <v>0</v>
      </c>
      <c r="D472" s="640" t="str">
        <f>D428</f>
        <v>สพป.ลำปาง เขต 3</v>
      </c>
      <c r="E472" s="640"/>
      <c r="F472" s="640"/>
      <c r="G472" s="640"/>
      <c r="H472" s="640"/>
      <c r="K472" s="641"/>
      <c r="L472" s="641"/>
    </row>
    <row r="473" spans="1:13" x14ac:dyDescent="0.55000000000000004">
      <c r="A473" s="642" t="s">
        <v>2</v>
      </c>
      <c r="B473" s="644" t="s">
        <v>3</v>
      </c>
      <c r="C473" s="645"/>
      <c r="D473" s="645"/>
      <c r="E473" s="646"/>
      <c r="F473" s="650" t="s">
        <v>4</v>
      </c>
      <c r="G473" s="650" t="s">
        <v>5</v>
      </c>
      <c r="H473" s="650" t="s">
        <v>6</v>
      </c>
      <c r="I473" s="650"/>
      <c r="J473" s="650" t="s">
        <v>7</v>
      </c>
      <c r="K473" s="650"/>
      <c r="L473" s="650" t="s">
        <v>24</v>
      </c>
      <c r="M473" s="661" t="s">
        <v>9</v>
      </c>
    </row>
    <row r="474" spans="1:13" x14ac:dyDescent="0.55000000000000004">
      <c r="A474" s="643"/>
      <c r="B474" s="647"/>
      <c r="C474" s="648"/>
      <c r="D474" s="648"/>
      <c r="E474" s="649"/>
      <c r="F474" s="651"/>
      <c r="G474" s="651"/>
      <c r="H474" s="278" t="s">
        <v>10</v>
      </c>
      <c r="I474" s="278" t="s">
        <v>11</v>
      </c>
      <c r="J474" s="278" t="s">
        <v>10</v>
      </c>
      <c r="K474" s="278" t="s">
        <v>11</v>
      </c>
      <c r="L474" s="651"/>
      <c r="M474" s="662"/>
    </row>
    <row r="475" spans="1:13" x14ac:dyDescent="0.55000000000000004">
      <c r="A475" s="685" t="s">
        <v>164</v>
      </c>
      <c r="B475" s="686"/>
      <c r="C475" s="686"/>
      <c r="D475" s="686"/>
      <c r="E475" s="686"/>
      <c r="F475" s="686"/>
      <c r="G475" s="686"/>
      <c r="H475" s="687"/>
      <c r="I475" s="152">
        <f>I465</f>
        <v>236226</v>
      </c>
      <c r="J475" s="49"/>
      <c r="K475" s="48">
        <f>K465</f>
        <v>43986.5</v>
      </c>
      <c r="L475" s="48">
        <f>L465</f>
        <v>280212.5</v>
      </c>
      <c r="M475" s="8"/>
    </row>
    <row r="476" spans="1:13" x14ac:dyDescent="0.55000000000000004">
      <c r="A476" s="7" t="str">
        <f>IF('กรอกรายการ วัสดุ'!A538&gt;0,'กรอกรายการ วัสดุ'!A550,IF('กรอกรายการ วัสดุ'!A550=0," "))</f>
        <v xml:space="preserve"> </v>
      </c>
      <c r="B476" s="638" t="str">
        <f>IF('กรอกรายการ วัสดุ'!B220&gt;0,'กรอกรายการ วัสดุ'!B220,IF('กรอกรายการ วัสดุ'!B220=0,"-"))</f>
        <v>-</v>
      </c>
      <c r="C476" s="638"/>
      <c r="D476" s="638"/>
      <c r="E476" s="638"/>
      <c r="F476" s="12" t="str">
        <f>IF('กรอกรายการ วัสดุ'!C220&gt;0,'กรอกรายการ วัสดุ'!C220,IF('กรอกรายการ วัสดุ'!C220=0,"-"))</f>
        <v>-</v>
      </c>
      <c r="G476" s="12" t="str">
        <f>IF('กรอกรายการ วัสดุ'!D220&gt;0,'กรอกรายการ วัสดุ'!D220,IF('กรอกรายการ วัสดุ'!D220=0,"-"))</f>
        <v>-</v>
      </c>
      <c r="H476" s="12" t="str">
        <f>IF('กรอกรายการ วัสดุ'!E220&gt;0,'กรอกรายการ วัสดุ'!E220,IF('กรอกรายการ วัสดุ'!E220=0,"-"))</f>
        <v>-</v>
      </c>
      <c r="I476" s="45" t="str">
        <f>IF('กรอกรายการ วัสดุ'!F220&gt;0,'กรอกรายการ วัสดุ'!F220,IF('กรอกรายการ วัสดุ'!F220=0,"-"))</f>
        <v>-</v>
      </c>
      <c r="J476" s="12" t="str">
        <f>IF('กรอกรายการ วัสดุ'!G220&gt;0,'กรอกรายการ วัสดุ'!G220,IF('กรอกรายการ วัสดุ'!G220=0,"-"))</f>
        <v>-</v>
      </c>
      <c r="K476" s="12" t="str">
        <f>IF('กรอกรายการ วัสดุ'!H220&gt;0,'กรอกรายการ วัสดุ'!H220,IF('กรอกรายการ วัสดุ'!H220=0,"-"))</f>
        <v>-</v>
      </c>
      <c r="L476" s="45" t="str">
        <f>IF('กรอกรายการ วัสดุ'!I220&gt;0,'กรอกรายการ วัสดุ'!I220,IF('กรอกรายการ วัสดุ'!I220=0,"-"))</f>
        <v>-</v>
      </c>
      <c r="M476" s="76"/>
    </row>
    <row r="477" spans="1:13" x14ac:dyDescent="0.55000000000000004">
      <c r="A477" s="9" t="str">
        <f>IF('กรอกรายการ วัสดุ'!A539&gt;0,'กรอกรายการ วัสดุ'!A551,IF('กรอกรายการ วัสดุ'!A551=0," "))</f>
        <v xml:space="preserve"> </v>
      </c>
      <c r="B477" s="637" t="str">
        <f>IF('กรอกรายการ วัสดุ'!B221&gt;0,'กรอกรายการ วัสดุ'!B221,IF('กรอกรายการ วัสดุ'!B221=0,"-"))</f>
        <v>-</v>
      </c>
      <c r="C477" s="637"/>
      <c r="D477" s="637"/>
      <c r="E477" s="637"/>
      <c r="F477" s="12" t="str">
        <f>IF('กรอกรายการ วัสดุ'!C221&gt;0,'กรอกรายการ วัสดุ'!C221,IF('กรอกรายการ วัสดุ'!C221=0,"-"))</f>
        <v>-</v>
      </c>
      <c r="G477" s="12" t="str">
        <f>IF('กรอกรายการ วัสดุ'!D221&gt;0,'กรอกรายการ วัสดุ'!D221,IF('กรอกรายการ วัสดุ'!D221=0,"-"))</f>
        <v>-</v>
      </c>
      <c r="H477" s="12" t="str">
        <f>IF('กรอกรายการ วัสดุ'!E221&gt;0,'กรอกรายการ วัสดุ'!E221,IF('กรอกรายการ วัสดุ'!E221=0,"-"))</f>
        <v>-</v>
      </c>
      <c r="I477" s="45" t="str">
        <f>IF('กรอกรายการ วัสดุ'!F221&gt;0,'กรอกรายการ วัสดุ'!F221,IF('กรอกรายการ วัสดุ'!F221=0,"-"))</f>
        <v>-</v>
      </c>
      <c r="J477" s="12" t="str">
        <f>IF('กรอกรายการ วัสดุ'!G221&gt;0,'กรอกรายการ วัสดุ'!G221,IF('กรอกรายการ วัสดุ'!G221=0,"-"))</f>
        <v>-</v>
      </c>
      <c r="K477" s="12" t="str">
        <f>IF('กรอกรายการ วัสดุ'!H221&gt;0,'กรอกรายการ วัสดุ'!H221,IF('กรอกรายการ วัสดุ'!H221=0,"-"))</f>
        <v>-</v>
      </c>
      <c r="L477" s="45" t="str">
        <f>IF('กรอกรายการ วัสดุ'!I221&gt;0,'กรอกรายการ วัสดุ'!I221,IF('กรอกรายการ วัสดุ'!I221=0,"-"))</f>
        <v>-</v>
      </c>
      <c r="M477" s="76"/>
    </row>
    <row r="478" spans="1:13" x14ac:dyDescent="0.55000000000000004">
      <c r="A478" s="9" t="str">
        <f>IF('กรอกรายการ วัสดุ'!A540&gt;0,'กรอกรายการ วัสดุ'!A552,IF('กรอกรายการ วัสดุ'!A552=0," "))</f>
        <v xml:space="preserve"> </v>
      </c>
      <c r="B478" s="637" t="str">
        <f>IF('กรอกรายการ วัสดุ'!B222&gt;0,'กรอกรายการ วัสดุ'!B222,IF('กรอกรายการ วัสดุ'!B222=0,"-"))</f>
        <v>-</v>
      </c>
      <c r="C478" s="637"/>
      <c r="D478" s="637"/>
      <c r="E478" s="637"/>
      <c r="F478" s="12" t="str">
        <f>IF('กรอกรายการ วัสดุ'!C222&gt;0,'กรอกรายการ วัสดุ'!C222,IF('กรอกรายการ วัสดุ'!C222=0,"-"))</f>
        <v>-</v>
      </c>
      <c r="G478" s="12" t="str">
        <f>IF('กรอกรายการ วัสดุ'!D222&gt;0,'กรอกรายการ วัสดุ'!D222,IF('กรอกรายการ วัสดุ'!D222=0,"-"))</f>
        <v>-</v>
      </c>
      <c r="H478" s="12" t="str">
        <f>IF('กรอกรายการ วัสดุ'!E222&gt;0,'กรอกรายการ วัสดุ'!E222,IF('กรอกรายการ วัสดุ'!E222=0,"-"))</f>
        <v>-</v>
      </c>
      <c r="I478" s="45" t="str">
        <f>IF('กรอกรายการ วัสดุ'!F222&gt;0,'กรอกรายการ วัสดุ'!F222,IF('กรอกรายการ วัสดุ'!F222=0,"-"))</f>
        <v>-</v>
      </c>
      <c r="J478" s="12" t="str">
        <f>IF('กรอกรายการ วัสดุ'!G222&gt;0,'กรอกรายการ วัสดุ'!G222,IF('กรอกรายการ วัสดุ'!G222=0,"-"))</f>
        <v>-</v>
      </c>
      <c r="K478" s="12" t="str">
        <f>IF('กรอกรายการ วัสดุ'!H222&gt;0,'กรอกรายการ วัสดุ'!H222,IF('กรอกรายการ วัสดุ'!H222=0,"-"))</f>
        <v>-</v>
      </c>
      <c r="L478" s="45" t="str">
        <f>IF('กรอกรายการ วัสดุ'!I222&gt;0,'กรอกรายการ วัสดุ'!I222,IF('กรอกรายการ วัสดุ'!I222=0,"-"))</f>
        <v>-</v>
      </c>
      <c r="M478" s="76"/>
    </row>
    <row r="479" spans="1:13" x14ac:dyDescent="0.55000000000000004">
      <c r="A479" s="9" t="str">
        <f>IF('กรอกรายการ วัสดุ'!A541&gt;0,'กรอกรายการ วัสดุ'!A553,IF('กรอกรายการ วัสดุ'!A553=0," "))</f>
        <v xml:space="preserve"> </v>
      </c>
      <c r="B479" s="637" t="str">
        <f>IF('กรอกรายการ วัสดุ'!B223&gt;0,'กรอกรายการ วัสดุ'!B223,IF('กรอกรายการ วัสดุ'!B223=0,"-"))</f>
        <v>-</v>
      </c>
      <c r="C479" s="637"/>
      <c r="D479" s="637"/>
      <c r="E479" s="637"/>
      <c r="F479" s="12" t="str">
        <f>IF('กรอกรายการ วัสดุ'!C223&gt;0,'กรอกรายการ วัสดุ'!C223,IF('กรอกรายการ วัสดุ'!C223=0,"-"))</f>
        <v>-</v>
      </c>
      <c r="G479" s="12" t="str">
        <f>IF('กรอกรายการ วัสดุ'!D223&gt;0,'กรอกรายการ วัสดุ'!D223,IF('กรอกรายการ วัสดุ'!D223=0,"-"))</f>
        <v>-</v>
      </c>
      <c r="H479" s="12" t="str">
        <f>IF('กรอกรายการ วัสดุ'!E223&gt;0,'กรอกรายการ วัสดุ'!E223,IF('กรอกรายการ วัสดุ'!E223=0,"-"))</f>
        <v>-</v>
      </c>
      <c r="I479" s="45" t="str">
        <f>IF('กรอกรายการ วัสดุ'!F223&gt;0,'กรอกรายการ วัสดุ'!F223,IF('กรอกรายการ วัสดุ'!F223=0,"-"))</f>
        <v>-</v>
      </c>
      <c r="J479" s="12" t="str">
        <f>IF('กรอกรายการ วัสดุ'!G223&gt;0,'กรอกรายการ วัสดุ'!G223,IF('กรอกรายการ วัสดุ'!G223=0,"-"))</f>
        <v>-</v>
      </c>
      <c r="K479" s="12" t="str">
        <f>IF('กรอกรายการ วัสดุ'!H223&gt;0,'กรอกรายการ วัสดุ'!H223,IF('กรอกรายการ วัสดุ'!H223=0,"-"))</f>
        <v>-</v>
      </c>
      <c r="L479" s="45" t="str">
        <f>IF('กรอกรายการ วัสดุ'!I223&gt;0,'กรอกรายการ วัสดุ'!I223,IF('กรอกรายการ วัสดุ'!I223=0,"-"))</f>
        <v>-</v>
      </c>
      <c r="M479" s="76"/>
    </row>
    <row r="480" spans="1:13" x14ac:dyDescent="0.55000000000000004">
      <c r="A480" s="9" t="str">
        <f>IF('กรอกรายการ วัสดุ'!A542&gt;0,'กรอกรายการ วัสดุ'!A554,IF('กรอกรายการ วัสดุ'!A554=0," "))</f>
        <v xml:space="preserve"> </v>
      </c>
      <c r="B480" s="637" t="str">
        <f>IF('กรอกรายการ วัสดุ'!B224&gt;0,'กรอกรายการ วัสดุ'!B224,IF('กรอกรายการ วัสดุ'!B224=0,"-"))</f>
        <v>-</v>
      </c>
      <c r="C480" s="637"/>
      <c r="D480" s="637"/>
      <c r="E480" s="637"/>
      <c r="F480" s="12" t="str">
        <f>IF('กรอกรายการ วัสดุ'!C224&gt;0,'กรอกรายการ วัสดุ'!C224,IF('กรอกรายการ วัสดุ'!C224=0,"-"))</f>
        <v>-</v>
      </c>
      <c r="G480" s="12" t="str">
        <f>IF('กรอกรายการ วัสดุ'!D224&gt;0,'กรอกรายการ วัสดุ'!D224,IF('กรอกรายการ วัสดุ'!D224=0,"-"))</f>
        <v>-</v>
      </c>
      <c r="H480" s="12" t="str">
        <f>IF('กรอกรายการ วัสดุ'!E224&gt;0,'กรอกรายการ วัสดุ'!E224,IF('กรอกรายการ วัสดุ'!E224=0,"-"))</f>
        <v>-</v>
      </c>
      <c r="I480" s="45" t="str">
        <f>IF('กรอกรายการ วัสดุ'!F224&gt;0,'กรอกรายการ วัสดุ'!F224,IF('กรอกรายการ วัสดุ'!F224=0,"-"))</f>
        <v>-</v>
      </c>
      <c r="J480" s="12" t="str">
        <f>IF('กรอกรายการ วัสดุ'!G224&gt;0,'กรอกรายการ วัสดุ'!G224,IF('กรอกรายการ วัสดุ'!G224=0,"-"))</f>
        <v>-</v>
      </c>
      <c r="K480" s="12" t="str">
        <f>IF('กรอกรายการ วัสดุ'!H224&gt;0,'กรอกรายการ วัสดุ'!H224,IF('กรอกรายการ วัสดุ'!H224=0,"-"))</f>
        <v>-</v>
      </c>
      <c r="L480" s="45" t="str">
        <f>IF('กรอกรายการ วัสดุ'!I224&gt;0,'กรอกรายการ วัสดุ'!I224,IF('กรอกรายการ วัสดุ'!I224=0,"-"))</f>
        <v>-</v>
      </c>
      <c r="M480" s="76"/>
    </row>
    <row r="481" spans="1:13" x14ac:dyDescent="0.55000000000000004">
      <c r="A481" s="9" t="str">
        <f>IF('กรอกรายการ วัสดุ'!A543&gt;0,'กรอกรายการ วัสดุ'!A555,IF('กรอกรายการ วัสดุ'!A555=0," "))</f>
        <v xml:space="preserve"> </v>
      </c>
      <c r="B481" s="637" t="str">
        <f>IF('กรอกรายการ วัสดุ'!B225&gt;0,'กรอกรายการ วัสดุ'!B225,IF('กรอกรายการ วัสดุ'!B225=0,"-"))</f>
        <v>-</v>
      </c>
      <c r="C481" s="637"/>
      <c r="D481" s="637"/>
      <c r="E481" s="637"/>
      <c r="F481" s="12" t="str">
        <f>IF('กรอกรายการ วัสดุ'!C225&gt;0,'กรอกรายการ วัสดุ'!C225,IF('กรอกรายการ วัสดุ'!C225=0,"-"))</f>
        <v>-</v>
      </c>
      <c r="G481" s="12" t="str">
        <f>IF('กรอกรายการ วัสดุ'!D225&gt;0,'กรอกรายการ วัสดุ'!D225,IF('กรอกรายการ วัสดุ'!D225=0,"-"))</f>
        <v>-</v>
      </c>
      <c r="H481" s="12" t="str">
        <f>IF('กรอกรายการ วัสดุ'!E225&gt;0,'กรอกรายการ วัสดุ'!E225,IF('กรอกรายการ วัสดุ'!E225=0,"-"))</f>
        <v>-</v>
      </c>
      <c r="I481" s="45" t="str">
        <f>IF('กรอกรายการ วัสดุ'!F225&gt;0,'กรอกรายการ วัสดุ'!F225,IF('กรอกรายการ วัสดุ'!F225=0,"-"))</f>
        <v>-</v>
      </c>
      <c r="J481" s="12" t="str">
        <f>IF('กรอกรายการ วัสดุ'!G225&gt;0,'กรอกรายการ วัสดุ'!G225,IF('กรอกรายการ วัสดุ'!G225=0,"-"))</f>
        <v>-</v>
      </c>
      <c r="K481" s="12" t="str">
        <f>IF('กรอกรายการ วัสดุ'!H225&gt;0,'กรอกรายการ วัสดุ'!H225,IF('กรอกรายการ วัสดุ'!H225=0,"-"))</f>
        <v>-</v>
      </c>
      <c r="L481" s="45" t="str">
        <f>IF('กรอกรายการ วัสดุ'!I225&gt;0,'กรอกรายการ วัสดุ'!I225,IF('กรอกรายการ วัสดุ'!I225=0,"-"))</f>
        <v>-</v>
      </c>
      <c r="M481" s="76"/>
    </row>
    <row r="482" spans="1:13" x14ac:dyDescent="0.55000000000000004">
      <c r="A482" s="9" t="str">
        <f>IF('กรอกรายการ วัสดุ'!A544&gt;0,'กรอกรายการ วัสดุ'!A556,IF('กรอกรายการ วัสดุ'!A556=0," "))</f>
        <v xml:space="preserve"> </v>
      </c>
      <c r="B482" s="637" t="str">
        <f>IF('กรอกรายการ วัสดุ'!B226&gt;0,'กรอกรายการ วัสดุ'!B226,IF('กรอกรายการ วัสดุ'!B226=0,"-"))</f>
        <v>-</v>
      </c>
      <c r="C482" s="637"/>
      <c r="D482" s="637"/>
      <c r="E482" s="637"/>
      <c r="F482" s="12" t="str">
        <f>IF('กรอกรายการ วัสดุ'!C226&gt;0,'กรอกรายการ วัสดุ'!C226,IF('กรอกรายการ วัสดุ'!C226=0,"-"))</f>
        <v>-</v>
      </c>
      <c r="G482" s="12" t="str">
        <f>IF('กรอกรายการ วัสดุ'!D226&gt;0,'กรอกรายการ วัสดุ'!D226,IF('กรอกรายการ วัสดุ'!D226=0,"-"))</f>
        <v>-</v>
      </c>
      <c r="H482" s="12" t="str">
        <f>IF('กรอกรายการ วัสดุ'!E226&gt;0,'กรอกรายการ วัสดุ'!E226,IF('กรอกรายการ วัสดุ'!E226=0,"-"))</f>
        <v>-</v>
      </c>
      <c r="I482" s="45" t="str">
        <f>IF('กรอกรายการ วัสดุ'!F226&gt;0,'กรอกรายการ วัสดุ'!F226,IF('กรอกรายการ วัสดุ'!F226=0,"-"))</f>
        <v>-</v>
      </c>
      <c r="J482" s="12" t="str">
        <f>IF('กรอกรายการ วัสดุ'!G226&gt;0,'กรอกรายการ วัสดุ'!G226,IF('กรอกรายการ วัสดุ'!G226=0,"-"))</f>
        <v>-</v>
      </c>
      <c r="K482" s="12" t="str">
        <f>IF('กรอกรายการ วัสดุ'!H226&gt;0,'กรอกรายการ วัสดุ'!H226,IF('กรอกรายการ วัสดุ'!H226=0,"-"))</f>
        <v>-</v>
      </c>
      <c r="L482" s="45" t="str">
        <f>IF('กรอกรายการ วัสดุ'!I226&gt;0,'กรอกรายการ วัสดุ'!I226,IF('กรอกรายการ วัสดุ'!I226=0,"-"))</f>
        <v>-</v>
      </c>
      <c r="M482" s="76"/>
    </row>
    <row r="483" spans="1:13" x14ac:dyDescent="0.55000000000000004">
      <c r="A483" s="9" t="str">
        <f>IF('กรอกรายการ วัสดุ'!A545&gt;0,'กรอกรายการ วัสดุ'!A557,IF('กรอกรายการ วัสดุ'!A557=0," "))</f>
        <v xml:space="preserve"> </v>
      </c>
      <c r="B483" s="637" t="str">
        <f>IF('กรอกรายการ วัสดุ'!B227&gt;0,'กรอกรายการ วัสดุ'!B227,IF('กรอกรายการ วัสดุ'!B227=0,"-"))</f>
        <v>-</v>
      </c>
      <c r="C483" s="637"/>
      <c r="D483" s="637"/>
      <c r="E483" s="637"/>
      <c r="F483" s="12" t="str">
        <f>IF('กรอกรายการ วัสดุ'!C227&gt;0,'กรอกรายการ วัสดุ'!C227,IF('กรอกรายการ วัสดุ'!C227=0,"-"))</f>
        <v>-</v>
      </c>
      <c r="G483" s="12" t="str">
        <f>IF('กรอกรายการ วัสดุ'!D227&gt;0,'กรอกรายการ วัสดุ'!D227,IF('กรอกรายการ วัสดุ'!D227=0,"-"))</f>
        <v>-</v>
      </c>
      <c r="H483" s="12" t="str">
        <f>IF('กรอกรายการ วัสดุ'!E227&gt;0,'กรอกรายการ วัสดุ'!E227,IF('กรอกรายการ วัสดุ'!E227=0,"-"))</f>
        <v>-</v>
      </c>
      <c r="I483" s="45" t="str">
        <f>IF('กรอกรายการ วัสดุ'!F227&gt;0,'กรอกรายการ วัสดุ'!F227,IF('กรอกรายการ วัสดุ'!F227=0,"-"))</f>
        <v>-</v>
      </c>
      <c r="J483" s="12" t="str">
        <f>IF('กรอกรายการ วัสดุ'!G227&gt;0,'กรอกรายการ วัสดุ'!G227,IF('กรอกรายการ วัสดุ'!G227=0,"-"))</f>
        <v>-</v>
      </c>
      <c r="K483" s="12" t="str">
        <f>IF('กรอกรายการ วัสดุ'!H227&gt;0,'กรอกรายการ วัสดุ'!H227,IF('กรอกรายการ วัสดุ'!H227=0,"-"))</f>
        <v>-</v>
      </c>
      <c r="L483" s="45" t="str">
        <f>IF('กรอกรายการ วัสดุ'!I227&gt;0,'กรอกรายการ วัสดุ'!I227,IF('กรอกรายการ วัสดุ'!I227=0,"-"))</f>
        <v>-</v>
      </c>
      <c r="M483" s="76"/>
    </row>
    <row r="484" spans="1:13" x14ac:dyDescent="0.55000000000000004">
      <c r="A484" s="9" t="str">
        <f>IF('กรอกรายการ วัสดุ'!A546&gt;0,'กรอกรายการ วัสดุ'!A558,IF('กรอกรายการ วัสดุ'!A558=0," "))</f>
        <v xml:space="preserve"> </v>
      </c>
      <c r="B484" s="637" t="str">
        <f>IF('กรอกรายการ วัสดุ'!B228&gt;0,'กรอกรายการ วัสดุ'!B228,IF('กรอกรายการ วัสดุ'!B228=0,"-"))</f>
        <v>-</v>
      </c>
      <c r="C484" s="637"/>
      <c r="D484" s="637"/>
      <c r="E484" s="637"/>
      <c r="F484" s="12" t="str">
        <f>IF('กรอกรายการ วัสดุ'!C228&gt;0,'กรอกรายการ วัสดุ'!C228,IF('กรอกรายการ วัสดุ'!C228=0,"-"))</f>
        <v>-</v>
      </c>
      <c r="G484" s="12" t="str">
        <f>IF('กรอกรายการ วัสดุ'!D228&gt;0,'กรอกรายการ วัสดุ'!D228,IF('กรอกรายการ วัสดุ'!D228=0,"-"))</f>
        <v>-</v>
      </c>
      <c r="H484" s="12" t="str">
        <f>IF('กรอกรายการ วัสดุ'!E228&gt;0,'กรอกรายการ วัสดุ'!E228,IF('กรอกรายการ วัสดุ'!E228=0,"-"))</f>
        <v>-</v>
      </c>
      <c r="I484" s="45" t="str">
        <f>IF('กรอกรายการ วัสดุ'!F228&gt;0,'กรอกรายการ วัสดุ'!F228,IF('กรอกรายการ วัสดุ'!F228=0,"-"))</f>
        <v>-</v>
      </c>
      <c r="J484" s="12" t="str">
        <f>IF('กรอกรายการ วัสดุ'!G228&gt;0,'กรอกรายการ วัสดุ'!G228,IF('กรอกรายการ วัสดุ'!G228=0,"-"))</f>
        <v>-</v>
      </c>
      <c r="K484" s="12" t="str">
        <f>IF('กรอกรายการ วัสดุ'!H228&gt;0,'กรอกรายการ วัสดุ'!H228,IF('กรอกรายการ วัสดุ'!H228=0,"-"))</f>
        <v>-</v>
      </c>
      <c r="L484" s="45" t="str">
        <f>IF('กรอกรายการ วัสดุ'!I228&gt;0,'กรอกรายการ วัสดุ'!I228,IF('กรอกรายการ วัสดุ'!I228=0,"-"))</f>
        <v>-</v>
      </c>
      <c r="M484" s="76"/>
    </row>
    <row r="485" spans="1:13" ht="24.75" thickBot="1" x14ac:dyDescent="0.6">
      <c r="A485" s="117" t="str">
        <f>IF('กรอกรายการ วัสดุ'!A547&gt;0,'กรอกรายการ วัสดุ'!A559,IF('กรอกรายการ วัสดุ'!A559=0," "))</f>
        <v xml:space="preserve"> </v>
      </c>
      <c r="B485" s="688" t="str">
        <f>IF('กรอกรายการ วัสดุ'!B229&gt;0,'กรอกรายการ วัสดุ'!B229,IF('กรอกรายการ วัสดุ'!B229=0,"-"))</f>
        <v>-</v>
      </c>
      <c r="C485" s="688"/>
      <c r="D485" s="688"/>
      <c r="E485" s="688"/>
      <c r="F485" s="12" t="str">
        <f>IF('กรอกรายการ วัสดุ'!C229&gt;0,'กรอกรายการ วัสดุ'!C229,IF('กรอกรายการ วัสดุ'!C229=0,"-"))</f>
        <v>-</v>
      </c>
      <c r="G485" s="12" t="str">
        <f>IF('กรอกรายการ วัสดุ'!D229&gt;0,'กรอกรายการ วัสดุ'!D229,IF('กรอกรายการ วัสดุ'!D229=0,"-"))</f>
        <v>-</v>
      </c>
      <c r="H485" s="12" t="str">
        <f>IF('กรอกรายการ วัสดุ'!E229&gt;0,'กรอกรายการ วัสดุ'!E229,IF('กรอกรายการ วัสดุ'!E229=0,"-"))</f>
        <v>-</v>
      </c>
      <c r="I485" s="45" t="str">
        <f>IF('กรอกรายการ วัสดุ'!F229&gt;0,'กรอกรายการ วัสดุ'!F229,IF('กรอกรายการ วัสดุ'!F229=0,"-"))</f>
        <v>-</v>
      </c>
      <c r="J485" s="12" t="str">
        <f>IF('กรอกรายการ วัสดุ'!G229&gt;0,'กรอกรายการ วัสดุ'!G229,IF('กรอกรายการ วัสดุ'!G229=0,"-"))</f>
        <v>-</v>
      </c>
      <c r="K485" s="12" t="str">
        <f>IF('กรอกรายการ วัสดุ'!H229&gt;0,'กรอกรายการ วัสดุ'!H229,IF('กรอกรายการ วัสดุ'!H229=0,"-"))</f>
        <v>-</v>
      </c>
      <c r="L485" s="45" t="str">
        <f>IF('กรอกรายการ วัสดุ'!I229&gt;0,'กรอกรายการ วัสดุ'!I229,IF('กรอกรายการ วัสดุ'!I229=0,"-"))</f>
        <v>-</v>
      </c>
      <c r="M485" s="75"/>
    </row>
    <row r="486" spans="1:13" ht="24.75" thickBot="1" x14ac:dyDescent="0.6">
      <c r="A486" s="657" t="s">
        <v>165</v>
      </c>
      <c r="B486" s="658"/>
      <c r="C486" s="658"/>
      <c r="D486" s="658"/>
      <c r="E486" s="658"/>
      <c r="F486" s="658"/>
      <c r="G486" s="658"/>
      <c r="H486" s="659"/>
      <c r="I486" s="153">
        <f>SUM(I476:I485)</f>
        <v>0</v>
      </c>
      <c r="J486" s="19"/>
      <c r="K486" s="46">
        <f t="shared" ref="K486:L486" si="36">SUM(K476:K485)</f>
        <v>0</v>
      </c>
      <c r="L486" s="46">
        <f t="shared" si="36"/>
        <v>0</v>
      </c>
      <c r="M486" s="14"/>
    </row>
    <row r="487" spans="1:13" ht="24.75" thickBot="1" x14ac:dyDescent="0.6">
      <c r="A487" s="657" t="s">
        <v>166</v>
      </c>
      <c r="B487" s="658"/>
      <c r="C487" s="658"/>
      <c r="D487" s="658"/>
      <c r="E487" s="658"/>
      <c r="F487" s="658"/>
      <c r="G487" s="658"/>
      <c r="H487" s="659"/>
      <c r="I487" s="153">
        <f>I486+I475</f>
        <v>236226</v>
      </c>
      <c r="J487" s="15"/>
      <c r="K487" s="46">
        <f t="shared" ref="K487:L487" si="37">K486+K475</f>
        <v>43986.5</v>
      </c>
      <c r="L487" s="46">
        <f t="shared" si="37"/>
        <v>280212.5</v>
      </c>
      <c r="M487" s="14"/>
    </row>
    <row r="488" spans="1:13" x14ac:dyDescent="0.55000000000000004">
      <c r="A488" s="13"/>
      <c r="B488" s="13"/>
      <c r="C488" s="13"/>
      <c r="D488" s="13"/>
      <c r="E488" s="13"/>
      <c r="F488" s="13"/>
      <c r="G488" s="13"/>
      <c r="H488" s="13"/>
      <c r="I488" s="6"/>
      <c r="J488" s="6"/>
      <c r="K488" s="6"/>
      <c r="L488" s="6"/>
      <c r="M488" s="6"/>
    </row>
    <row r="489" spans="1:13" x14ac:dyDescent="0.55000000000000004">
      <c r="A489" s="279"/>
      <c r="B489" s="2"/>
      <c r="C489" s="118"/>
      <c r="D489" s="118" t="s">
        <v>28</v>
      </c>
      <c r="E489" s="118" t="s">
        <v>29</v>
      </c>
      <c r="F489" s="2" t="s">
        <v>30</v>
      </c>
      <c r="G489" s="2"/>
      <c r="H489" s="119" t="s">
        <v>28</v>
      </c>
      <c r="I489" s="118" t="s">
        <v>33</v>
      </c>
      <c r="J489" s="2"/>
      <c r="K489" s="2"/>
      <c r="L489" s="2"/>
      <c r="M489" s="2"/>
    </row>
    <row r="490" spans="1:13" x14ac:dyDescent="0.55000000000000004">
      <c r="A490" s="279"/>
      <c r="B490" s="118"/>
      <c r="C490" s="118"/>
      <c r="D490" s="119"/>
      <c r="E490" s="279" t="str">
        <f>E468</f>
        <v>(นายอำพร จานเก่า)</v>
      </c>
      <c r="F490" s="2"/>
      <c r="G490" s="2"/>
      <c r="H490" s="119"/>
      <c r="I490" s="655" t="str">
        <f>I468</f>
        <v>(นางสาวจริยา ขัดแก้ว)</v>
      </c>
      <c r="J490" s="655"/>
      <c r="K490" s="2"/>
      <c r="L490" s="2"/>
      <c r="M490" s="2"/>
    </row>
    <row r="491" spans="1:13" s="2" customFormat="1" x14ac:dyDescent="0.55000000000000004">
      <c r="A491" s="279"/>
      <c r="C491" s="118"/>
      <c r="D491" s="655" t="str">
        <f>D469</f>
        <v>ช่าง ระดับ 4</v>
      </c>
      <c r="E491" s="655"/>
      <c r="F491" s="655"/>
      <c r="H491" s="655" t="str">
        <f>H469</f>
        <v>ผู้อำนวยการกลุ่มอำนวยการ</v>
      </c>
      <c r="I491" s="655"/>
      <c r="J491" s="655"/>
      <c r="K491" s="655"/>
    </row>
  </sheetData>
  <customSheetViews>
    <customSheetView guid="{797F402C-D807-4A5C-9055-8329E2DAA52F}">
      <pageMargins left="0.7" right="0.7" top="0.75" bottom="0.75" header="0.3" footer="0.3"/>
    </customSheetView>
  </customSheetViews>
  <mergeCells count="642">
    <mergeCell ref="B154:E154"/>
    <mergeCell ref="B155:E155"/>
    <mergeCell ref="A156:H156"/>
    <mergeCell ref="A157:H157"/>
    <mergeCell ref="I160:J160"/>
    <mergeCell ref="H161:K161"/>
    <mergeCell ref="B148:E148"/>
    <mergeCell ref="B149:E149"/>
    <mergeCell ref="B150:E150"/>
    <mergeCell ref="B151:E151"/>
    <mergeCell ref="B152:E152"/>
    <mergeCell ref="B153:E153"/>
    <mergeCell ref="D161:F161"/>
    <mergeCell ref="J143:K143"/>
    <mergeCell ref="L143:L144"/>
    <mergeCell ref="M143:M144"/>
    <mergeCell ref="A145:H145"/>
    <mergeCell ref="B146:E146"/>
    <mergeCell ref="B147:E147"/>
    <mergeCell ref="C140:K140"/>
    <mergeCell ref="A141:C141"/>
    <mergeCell ref="D141:H141"/>
    <mergeCell ref="D142:H142"/>
    <mergeCell ref="K142:L142"/>
    <mergeCell ref="A143:A144"/>
    <mergeCell ref="B143:E144"/>
    <mergeCell ref="F143:F144"/>
    <mergeCell ref="G143:G144"/>
    <mergeCell ref="H143:I143"/>
    <mergeCell ref="B132:E132"/>
    <mergeCell ref="B133:E133"/>
    <mergeCell ref="A134:H134"/>
    <mergeCell ref="A135:H135"/>
    <mergeCell ref="I138:J138"/>
    <mergeCell ref="D139:F139"/>
    <mergeCell ref="H139:K139"/>
    <mergeCell ref="B126:E126"/>
    <mergeCell ref="B127:E127"/>
    <mergeCell ref="B128:E128"/>
    <mergeCell ref="B129:E129"/>
    <mergeCell ref="B130:E130"/>
    <mergeCell ref="B131:E131"/>
    <mergeCell ref="J121:K121"/>
    <mergeCell ref="L121:L122"/>
    <mergeCell ref="M121:M122"/>
    <mergeCell ref="A123:H123"/>
    <mergeCell ref="B124:E124"/>
    <mergeCell ref="B125:E125"/>
    <mergeCell ref="C118:K118"/>
    <mergeCell ref="A119:C119"/>
    <mergeCell ref="D119:H119"/>
    <mergeCell ref="D120:H120"/>
    <mergeCell ref="K120:L120"/>
    <mergeCell ref="A121:A122"/>
    <mergeCell ref="B121:E122"/>
    <mergeCell ref="F121:F122"/>
    <mergeCell ref="G121:G122"/>
    <mergeCell ref="H121:I121"/>
    <mergeCell ref="B110:E110"/>
    <mergeCell ref="A111:H111"/>
    <mergeCell ref="A112:H112"/>
    <mergeCell ref="I115:J115"/>
    <mergeCell ref="D116:F116"/>
    <mergeCell ref="H116:K116"/>
    <mergeCell ref="B104:E104"/>
    <mergeCell ref="B105:E105"/>
    <mergeCell ref="B106:E106"/>
    <mergeCell ref="B107:E107"/>
    <mergeCell ref="B108:E108"/>
    <mergeCell ref="B109:E109"/>
    <mergeCell ref="J99:K99"/>
    <mergeCell ref="L99:L100"/>
    <mergeCell ref="M99:M100"/>
    <mergeCell ref="A101:H101"/>
    <mergeCell ref="B102:E102"/>
    <mergeCell ref="B103:E103"/>
    <mergeCell ref="C96:K96"/>
    <mergeCell ref="A97:C97"/>
    <mergeCell ref="D97:H97"/>
    <mergeCell ref="D98:H98"/>
    <mergeCell ref="K98:L98"/>
    <mergeCell ref="A99:A100"/>
    <mergeCell ref="B99:E100"/>
    <mergeCell ref="F99:F100"/>
    <mergeCell ref="G99:G100"/>
    <mergeCell ref="H99:I99"/>
    <mergeCell ref="B87:E87"/>
    <mergeCell ref="B88:E88"/>
    <mergeCell ref="A89:H89"/>
    <mergeCell ref="A90:H90"/>
    <mergeCell ref="I93:J93"/>
    <mergeCell ref="D94:F94"/>
    <mergeCell ref="H94:K94"/>
    <mergeCell ref="B81:E81"/>
    <mergeCell ref="B82:E82"/>
    <mergeCell ref="B83:E83"/>
    <mergeCell ref="B84:E84"/>
    <mergeCell ref="B85:E85"/>
    <mergeCell ref="B86:E86"/>
    <mergeCell ref="J76:K76"/>
    <mergeCell ref="L76:L77"/>
    <mergeCell ref="M76:M77"/>
    <mergeCell ref="A78:H78"/>
    <mergeCell ref="B79:E79"/>
    <mergeCell ref="B80:E80"/>
    <mergeCell ref="C73:K73"/>
    <mergeCell ref="A74:C74"/>
    <mergeCell ref="D74:H74"/>
    <mergeCell ref="D75:H75"/>
    <mergeCell ref="K75:L75"/>
    <mergeCell ref="A76:A77"/>
    <mergeCell ref="B76:E77"/>
    <mergeCell ref="F76:F77"/>
    <mergeCell ref="G76:G77"/>
    <mergeCell ref="H76:I76"/>
    <mergeCell ref="B65:E65"/>
    <mergeCell ref="B66:E66"/>
    <mergeCell ref="A67:H67"/>
    <mergeCell ref="A68:H68"/>
    <mergeCell ref="I71:J71"/>
    <mergeCell ref="D72:F72"/>
    <mergeCell ref="H72:K72"/>
    <mergeCell ref="B59:E59"/>
    <mergeCell ref="B60:E60"/>
    <mergeCell ref="B61:E61"/>
    <mergeCell ref="B62:E62"/>
    <mergeCell ref="B63:E63"/>
    <mergeCell ref="B64:E64"/>
    <mergeCell ref="L53:L54"/>
    <mergeCell ref="M53:M54"/>
    <mergeCell ref="A55:H55"/>
    <mergeCell ref="B56:E56"/>
    <mergeCell ref="B57:E57"/>
    <mergeCell ref="B58:E58"/>
    <mergeCell ref="A53:A54"/>
    <mergeCell ref="B53:E54"/>
    <mergeCell ref="F53:F54"/>
    <mergeCell ref="G53:G54"/>
    <mergeCell ref="H53:I53"/>
    <mergeCell ref="J53:K53"/>
    <mergeCell ref="C50:K50"/>
    <mergeCell ref="L50:M50"/>
    <mergeCell ref="A51:C51"/>
    <mergeCell ref="D51:H51"/>
    <mergeCell ref="D52:H52"/>
    <mergeCell ref="K52:L52"/>
    <mergeCell ref="B41:E41"/>
    <mergeCell ref="B42:E42"/>
    <mergeCell ref="A43:H43"/>
    <mergeCell ref="A44:H44"/>
    <mergeCell ref="I47:J47"/>
    <mergeCell ref="D48:F48"/>
    <mergeCell ref="H48:K48"/>
    <mergeCell ref="B40:E40"/>
    <mergeCell ref="L29:L30"/>
    <mergeCell ref="M29:M30"/>
    <mergeCell ref="A31:H31"/>
    <mergeCell ref="B32:E32"/>
    <mergeCell ref="B33:E33"/>
    <mergeCell ref="B34:E34"/>
    <mergeCell ref="A29:A30"/>
    <mergeCell ref="B29:E30"/>
    <mergeCell ref="F29:F30"/>
    <mergeCell ref="G29:G30"/>
    <mergeCell ref="H29:I29"/>
    <mergeCell ref="J29:K29"/>
    <mergeCell ref="A19:H19"/>
    <mergeCell ref="I22:J22"/>
    <mergeCell ref="D23:F23"/>
    <mergeCell ref="H23:K23"/>
    <mergeCell ref="B35:E35"/>
    <mergeCell ref="B36:E36"/>
    <mergeCell ref="B37:E37"/>
    <mergeCell ref="B38:E38"/>
    <mergeCell ref="B39:E39"/>
    <mergeCell ref="C1:K1"/>
    <mergeCell ref="L1:M1"/>
    <mergeCell ref="A2:C2"/>
    <mergeCell ref="D2:H2"/>
    <mergeCell ref="D3:H3"/>
    <mergeCell ref="K3:L3"/>
    <mergeCell ref="B11:E11"/>
    <mergeCell ref="B12:E12"/>
    <mergeCell ref="B13:E13"/>
    <mergeCell ref="J6:K6"/>
    <mergeCell ref="L6:L7"/>
    <mergeCell ref="M6:M7"/>
    <mergeCell ref="B8:E8"/>
    <mergeCell ref="B9:E9"/>
    <mergeCell ref="B10:E10"/>
    <mergeCell ref="C162:K162"/>
    <mergeCell ref="A163:C163"/>
    <mergeCell ref="D163:H163"/>
    <mergeCell ref="D164:H164"/>
    <mergeCell ref="K164:L164"/>
    <mergeCell ref="L165:L166"/>
    <mergeCell ref="M165:M166"/>
    <mergeCell ref="D4:H4"/>
    <mergeCell ref="A6:A7"/>
    <mergeCell ref="B6:E7"/>
    <mergeCell ref="F6:F7"/>
    <mergeCell ref="G6:G7"/>
    <mergeCell ref="H6:I6"/>
    <mergeCell ref="B14:E14"/>
    <mergeCell ref="B15:E15"/>
    <mergeCell ref="B16:E16"/>
    <mergeCell ref="C25:K25"/>
    <mergeCell ref="L25:M25"/>
    <mergeCell ref="A26:C26"/>
    <mergeCell ref="D26:H26"/>
    <mergeCell ref="D27:H27"/>
    <mergeCell ref="K27:L27"/>
    <mergeCell ref="B17:E17"/>
    <mergeCell ref="B18:E18"/>
    <mergeCell ref="L187:L188"/>
    <mergeCell ref="A189:H189"/>
    <mergeCell ref="D186:H186"/>
    <mergeCell ref="K186:L186"/>
    <mergeCell ref="M187:M18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A179:H179"/>
    <mergeCell ref="I182:J182"/>
    <mergeCell ref="H183:K183"/>
    <mergeCell ref="C184:K184"/>
    <mergeCell ref="A185:C185"/>
    <mergeCell ref="D185:H185"/>
    <mergeCell ref="D183:F183"/>
    <mergeCell ref="B190:E190"/>
    <mergeCell ref="B191:E191"/>
    <mergeCell ref="B192:E192"/>
    <mergeCell ref="A187:A188"/>
    <mergeCell ref="B187:E188"/>
    <mergeCell ref="F187:F188"/>
    <mergeCell ref="G187:G188"/>
    <mergeCell ref="H187:I187"/>
    <mergeCell ref="J187:K187"/>
    <mergeCell ref="B209:E210"/>
    <mergeCell ref="F209:F210"/>
    <mergeCell ref="G209:G210"/>
    <mergeCell ref="H209:I209"/>
    <mergeCell ref="J209:K209"/>
    <mergeCell ref="L209:L210"/>
    <mergeCell ref="B193:E193"/>
    <mergeCell ref="B194:E194"/>
    <mergeCell ref="B195:E195"/>
    <mergeCell ref="B196:E196"/>
    <mergeCell ref="B197:E197"/>
    <mergeCell ref="B198:E198"/>
    <mergeCell ref="B199:E199"/>
    <mergeCell ref="A200:H200"/>
    <mergeCell ref="A201:H201"/>
    <mergeCell ref="I204:J204"/>
    <mergeCell ref="H205:K205"/>
    <mergeCell ref="C206:K206"/>
    <mergeCell ref="A207:C207"/>
    <mergeCell ref="D207:H207"/>
    <mergeCell ref="D208:H208"/>
    <mergeCell ref="K208:L208"/>
    <mergeCell ref="B234:E234"/>
    <mergeCell ref="B235:E235"/>
    <mergeCell ref="B236:E236"/>
    <mergeCell ref="B237:E237"/>
    <mergeCell ref="B238:E238"/>
    <mergeCell ref="B239:E239"/>
    <mergeCell ref="A244:H244"/>
    <mergeCell ref="B240:E240"/>
    <mergeCell ref="B217:E217"/>
    <mergeCell ref="B218:E218"/>
    <mergeCell ref="B219:E219"/>
    <mergeCell ref="B220:E220"/>
    <mergeCell ref="B221:E221"/>
    <mergeCell ref="A222:H222"/>
    <mergeCell ref="A223:H223"/>
    <mergeCell ref="B241:E241"/>
    <mergeCell ref="B242:E242"/>
    <mergeCell ref="B243:E243"/>
    <mergeCell ref="B263:E263"/>
    <mergeCell ref="B264:E264"/>
    <mergeCell ref="B265:E265"/>
    <mergeCell ref="A266:H266"/>
    <mergeCell ref="A267:H267"/>
    <mergeCell ref="I248:J248"/>
    <mergeCell ref="H249:K249"/>
    <mergeCell ref="C250:K250"/>
    <mergeCell ref="A251:C251"/>
    <mergeCell ref="D251:H251"/>
    <mergeCell ref="D252:H252"/>
    <mergeCell ref="K252:L252"/>
    <mergeCell ref="A253:A254"/>
    <mergeCell ref="B253:E254"/>
    <mergeCell ref="F253:F254"/>
    <mergeCell ref="G253:G254"/>
    <mergeCell ref="H253:I253"/>
    <mergeCell ref="J253:K253"/>
    <mergeCell ref="L253:L254"/>
    <mergeCell ref="B260:E260"/>
    <mergeCell ref="B261:E261"/>
    <mergeCell ref="B262:E262"/>
    <mergeCell ref="B325:E325"/>
    <mergeCell ref="B326:E326"/>
    <mergeCell ref="B327:E327"/>
    <mergeCell ref="B328:E328"/>
    <mergeCell ref="A299:H299"/>
    <mergeCell ref="B300:E300"/>
    <mergeCell ref="B301:E301"/>
    <mergeCell ref="B302:E302"/>
    <mergeCell ref="B285:E285"/>
    <mergeCell ref="B286:E286"/>
    <mergeCell ref="B287:E287"/>
    <mergeCell ref="A288:H288"/>
    <mergeCell ref="A289:H289"/>
    <mergeCell ref="D340:H340"/>
    <mergeCell ref="K340:L340"/>
    <mergeCell ref="A341:A342"/>
    <mergeCell ref="B341:E342"/>
    <mergeCell ref="F341:F342"/>
    <mergeCell ref="G341:G342"/>
    <mergeCell ref="H341:I341"/>
    <mergeCell ref="J341:K341"/>
    <mergeCell ref="B329:E329"/>
    <mergeCell ref="B330:E330"/>
    <mergeCell ref="B331:E331"/>
    <mergeCell ref="A332:H332"/>
    <mergeCell ref="A333:H333"/>
    <mergeCell ref="I336:J336"/>
    <mergeCell ref="H337:K337"/>
    <mergeCell ref="C338:K338"/>
    <mergeCell ref="A339:C339"/>
    <mergeCell ref="D339:H339"/>
    <mergeCell ref="A354:H354"/>
    <mergeCell ref="A355:H355"/>
    <mergeCell ref="I358:J358"/>
    <mergeCell ref="H359:K359"/>
    <mergeCell ref="C360:K360"/>
    <mergeCell ref="B349:E349"/>
    <mergeCell ref="B350:E350"/>
    <mergeCell ref="M341:M342"/>
    <mergeCell ref="A343:H343"/>
    <mergeCell ref="B344:E344"/>
    <mergeCell ref="B345:E345"/>
    <mergeCell ref="B346:E346"/>
    <mergeCell ref="B347:E347"/>
    <mergeCell ref="B348:E348"/>
    <mergeCell ref="L341:L342"/>
    <mergeCell ref="B351:E351"/>
    <mergeCell ref="B352:E352"/>
    <mergeCell ref="B353:E353"/>
    <mergeCell ref="L407:L408"/>
    <mergeCell ref="A421:H421"/>
    <mergeCell ref="I424:J424"/>
    <mergeCell ref="M407:M408"/>
    <mergeCell ref="B396:E396"/>
    <mergeCell ref="B397:E397"/>
    <mergeCell ref="B388:E388"/>
    <mergeCell ref="A377:H377"/>
    <mergeCell ref="B374:E374"/>
    <mergeCell ref="B375:E375"/>
    <mergeCell ref="A376:H376"/>
    <mergeCell ref="A398:H398"/>
    <mergeCell ref="A399:H399"/>
    <mergeCell ref="I402:J402"/>
    <mergeCell ref="H403:K403"/>
    <mergeCell ref="C404:K404"/>
    <mergeCell ref="A405:C405"/>
    <mergeCell ref="D405:H405"/>
    <mergeCell ref="D406:H406"/>
    <mergeCell ref="K406:L406"/>
    <mergeCell ref="I380:J380"/>
    <mergeCell ref="H381:K381"/>
    <mergeCell ref="C382:K382"/>
    <mergeCell ref="A383:C383"/>
    <mergeCell ref="B419:E419"/>
    <mergeCell ref="A420:H420"/>
    <mergeCell ref="B410:E410"/>
    <mergeCell ref="A407:A408"/>
    <mergeCell ref="B407:E408"/>
    <mergeCell ref="F407:F408"/>
    <mergeCell ref="G407:G408"/>
    <mergeCell ref="H407:I407"/>
    <mergeCell ref="J407:K407"/>
    <mergeCell ref="A409:H409"/>
    <mergeCell ref="B411:E411"/>
    <mergeCell ref="B412:E412"/>
    <mergeCell ref="B413:E413"/>
    <mergeCell ref="B414:E414"/>
    <mergeCell ref="B415:E415"/>
    <mergeCell ref="B416:E416"/>
    <mergeCell ref="B417:E417"/>
    <mergeCell ref="B418:E418"/>
    <mergeCell ref="H425:K425"/>
    <mergeCell ref="C426:K426"/>
    <mergeCell ref="A427:C427"/>
    <mergeCell ref="D427:H427"/>
    <mergeCell ref="D428:H428"/>
    <mergeCell ref="K428:L428"/>
    <mergeCell ref="H469:K469"/>
    <mergeCell ref="A465:H465"/>
    <mergeCell ref="I468:J468"/>
    <mergeCell ref="B463:E463"/>
    <mergeCell ref="A464:H464"/>
    <mergeCell ref="B454:E454"/>
    <mergeCell ref="B455:E455"/>
    <mergeCell ref="B462:E462"/>
    <mergeCell ref="A443:H443"/>
    <mergeCell ref="I446:J446"/>
    <mergeCell ref="H447:K447"/>
    <mergeCell ref="C448:K448"/>
    <mergeCell ref="A449:C449"/>
    <mergeCell ref="D449:H449"/>
    <mergeCell ref="D450:H450"/>
    <mergeCell ref="H429:I429"/>
    <mergeCell ref="J429:K429"/>
    <mergeCell ref="L429:L430"/>
    <mergeCell ref="C470:K470"/>
    <mergeCell ref="A471:C471"/>
    <mergeCell ref="D471:H471"/>
    <mergeCell ref="D472:H472"/>
    <mergeCell ref="K472:L472"/>
    <mergeCell ref="A473:A474"/>
    <mergeCell ref="B473:E474"/>
    <mergeCell ref="F473:F474"/>
    <mergeCell ref="G473:G474"/>
    <mergeCell ref="H473:I473"/>
    <mergeCell ref="J473:K473"/>
    <mergeCell ref="K450:L450"/>
    <mergeCell ref="A451:A452"/>
    <mergeCell ref="A453:H453"/>
    <mergeCell ref="B456:E456"/>
    <mergeCell ref="B457:E457"/>
    <mergeCell ref="B458:E458"/>
    <mergeCell ref="B459:E459"/>
    <mergeCell ref="B460:E460"/>
    <mergeCell ref="B461:E461"/>
    <mergeCell ref="A165:A166"/>
    <mergeCell ref="B165:E166"/>
    <mergeCell ref="F165:F166"/>
    <mergeCell ref="G165:G166"/>
    <mergeCell ref="H165:I165"/>
    <mergeCell ref="J165:K165"/>
    <mergeCell ref="A167:H167"/>
    <mergeCell ref="B168:E168"/>
    <mergeCell ref="A178:H178"/>
    <mergeCell ref="M209:M210"/>
    <mergeCell ref="A211:H211"/>
    <mergeCell ref="B212:E212"/>
    <mergeCell ref="B213:E213"/>
    <mergeCell ref="B214:E214"/>
    <mergeCell ref="B215:E215"/>
    <mergeCell ref="B216:E216"/>
    <mergeCell ref="M231:M232"/>
    <mergeCell ref="A233:H233"/>
    <mergeCell ref="I226:J226"/>
    <mergeCell ref="H227:K227"/>
    <mergeCell ref="C228:K228"/>
    <mergeCell ref="A229:C229"/>
    <mergeCell ref="D229:H229"/>
    <mergeCell ref="D230:H230"/>
    <mergeCell ref="K230:L230"/>
    <mergeCell ref="A231:A232"/>
    <mergeCell ref="B231:E232"/>
    <mergeCell ref="F231:F232"/>
    <mergeCell ref="G231:G232"/>
    <mergeCell ref="H231:I231"/>
    <mergeCell ref="J231:K231"/>
    <mergeCell ref="L231:L232"/>
    <mergeCell ref="A209:A210"/>
    <mergeCell ref="M253:M254"/>
    <mergeCell ref="A255:H255"/>
    <mergeCell ref="B256:E256"/>
    <mergeCell ref="B257:E257"/>
    <mergeCell ref="B258:E258"/>
    <mergeCell ref="B259:E259"/>
    <mergeCell ref="A245:H245"/>
    <mergeCell ref="M275:M276"/>
    <mergeCell ref="A277:H277"/>
    <mergeCell ref="I270:J270"/>
    <mergeCell ref="D271:E271"/>
    <mergeCell ref="H271:K271"/>
    <mergeCell ref="C272:K272"/>
    <mergeCell ref="A273:C273"/>
    <mergeCell ref="D273:H273"/>
    <mergeCell ref="D274:H274"/>
    <mergeCell ref="K274:L274"/>
    <mergeCell ref="A275:A276"/>
    <mergeCell ref="B275:E276"/>
    <mergeCell ref="F275:F276"/>
    <mergeCell ref="G275:G276"/>
    <mergeCell ref="H275:I275"/>
    <mergeCell ref="J275:K275"/>
    <mergeCell ref="L275:L276"/>
    <mergeCell ref="B280:E280"/>
    <mergeCell ref="B281:E281"/>
    <mergeCell ref="B282:E282"/>
    <mergeCell ref="B283:E283"/>
    <mergeCell ref="M297:M298"/>
    <mergeCell ref="I292:J292"/>
    <mergeCell ref="H293:K293"/>
    <mergeCell ref="C294:K294"/>
    <mergeCell ref="A295:C295"/>
    <mergeCell ref="D295:H295"/>
    <mergeCell ref="D296:H296"/>
    <mergeCell ref="K296:L296"/>
    <mergeCell ref="A297:A298"/>
    <mergeCell ref="B297:E298"/>
    <mergeCell ref="F297:F298"/>
    <mergeCell ref="G297:G298"/>
    <mergeCell ref="H297:I297"/>
    <mergeCell ref="J297:K297"/>
    <mergeCell ref="L297:L298"/>
    <mergeCell ref="B284:E284"/>
    <mergeCell ref="M319:M320"/>
    <mergeCell ref="A321:H321"/>
    <mergeCell ref="B322:E322"/>
    <mergeCell ref="B323:E323"/>
    <mergeCell ref="B324:E324"/>
    <mergeCell ref="B307:E307"/>
    <mergeCell ref="B308:E308"/>
    <mergeCell ref="B309:E309"/>
    <mergeCell ref="A310:H310"/>
    <mergeCell ref="A311:H311"/>
    <mergeCell ref="I314:J314"/>
    <mergeCell ref="H315:K315"/>
    <mergeCell ref="C316:K316"/>
    <mergeCell ref="A317:C317"/>
    <mergeCell ref="D317:H317"/>
    <mergeCell ref="D318:H318"/>
    <mergeCell ref="K318:L318"/>
    <mergeCell ref="A319:A320"/>
    <mergeCell ref="B319:E320"/>
    <mergeCell ref="F319:F320"/>
    <mergeCell ref="G319:G320"/>
    <mergeCell ref="H319:I319"/>
    <mergeCell ref="J319:K319"/>
    <mergeCell ref="L319:L320"/>
    <mergeCell ref="K384:L384"/>
    <mergeCell ref="A385:A386"/>
    <mergeCell ref="B385:E386"/>
    <mergeCell ref="F385:F386"/>
    <mergeCell ref="G385:G386"/>
    <mergeCell ref="H385:I385"/>
    <mergeCell ref="J385:K385"/>
    <mergeCell ref="L385:L386"/>
    <mergeCell ref="D383:H383"/>
    <mergeCell ref="A361:C361"/>
    <mergeCell ref="D361:H361"/>
    <mergeCell ref="D362:H362"/>
    <mergeCell ref="K362:L362"/>
    <mergeCell ref="A363:A364"/>
    <mergeCell ref="B363:E364"/>
    <mergeCell ref="F363:F364"/>
    <mergeCell ref="G363:G364"/>
    <mergeCell ref="H363:I363"/>
    <mergeCell ref="J363:K363"/>
    <mergeCell ref="L363:L364"/>
    <mergeCell ref="M363:M364"/>
    <mergeCell ref="B366:E366"/>
    <mergeCell ref="B367:E367"/>
    <mergeCell ref="B368:E368"/>
    <mergeCell ref="B369:E369"/>
    <mergeCell ref="B370:E370"/>
    <mergeCell ref="B371:E371"/>
    <mergeCell ref="B372:E372"/>
    <mergeCell ref="B373:E373"/>
    <mergeCell ref="A365:H365"/>
    <mergeCell ref="M385:M386"/>
    <mergeCell ref="A387:H387"/>
    <mergeCell ref="B389:E389"/>
    <mergeCell ref="B390:E390"/>
    <mergeCell ref="B391:E391"/>
    <mergeCell ref="B392:E392"/>
    <mergeCell ref="B393:E393"/>
    <mergeCell ref="B394:E394"/>
    <mergeCell ref="B395:E395"/>
    <mergeCell ref="M429:M430"/>
    <mergeCell ref="A431:H431"/>
    <mergeCell ref="B433:E433"/>
    <mergeCell ref="B434:E434"/>
    <mergeCell ref="B435:E435"/>
    <mergeCell ref="B436:E436"/>
    <mergeCell ref="B437:E437"/>
    <mergeCell ref="B438:E438"/>
    <mergeCell ref="L451:L452"/>
    <mergeCell ref="M451:M452"/>
    <mergeCell ref="B451:E452"/>
    <mergeCell ref="F451:F452"/>
    <mergeCell ref="G451:G452"/>
    <mergeCell ref="H451:I451"/>
    <mergeCell ref="J451:K451"/>
    <mergeCell ref="A442:H442"/>
    <mergeCell ref="B432:E432"/>
    <mergeCell ref="B439:E439"/>
    <mergeCell ref="B440:E440"/>
    <mergeCell ref="B441:E441"/>
    <mergeCell ref="A429:A430"/>
    <mergeCell ref="B429:E430"/>
    <mergeCell ref="F429:F430"/>
    <mergeCell ref="G429:G430"/>
    <mergeCell ref="I490:J490"/>
    <mergeCell ref="H491:K491"/>
    <mergeCell ref="L473:L474"/>
    <mergeCell ref="M473:M474"/>
    <mergeCell ref="A475:H475"/>
    <mergeCell ref="B478:E478"/>
    <mergeCell ref="B479:E479"/>
    <mergeCell ref="B480:E480"/>
    <mergeCell ref="B481:E481"/>
    <mergeCell ref="B482:E482"/>
    <mergeCell ref="B483:E483"/>
    <mergeCell ref="B476:E476"/>
    <mergeCell ref="B477:E477"/>
    <mergeCell ref="D425:F425"/>
    <mergeCell ref="D447:F447"/>
    <mergeCell ref="D469:F469"/>
    <mergeCell ref="D491:F491"/>
    <mergeCell ref="D205:F205"/>
    <mergeCell ref="D227:F227"/>
    <mergeCell ref="D249:F249"/>
    <mergeCell ref="D293:F293"/>
    <mergeCell ref="D315:F315"/>
    <mergeCell ref="D337:F337"/>
    <mergeCell ref="D359:F359"/>
    <mergeCell ref="D381:F381"/>
    <mergeCell ref="D403:F403"/>
    <mergeCell ref="B484:E484"/>
    <mergeCell ref="B485:E485"/>
    <mergeCell ref="A486:H486"/>
    <mergeCell ref="A487:H487"/>
    <mergeCell ref="D384:H384"/>
    <mergeCell ref="B303:E303"/>
    <mergeCell ref="B304:E304"/>
    <mergeCell ref="B305:E305"/>
    <mergeCell ref="B306:E306"/>
    <mergeCell ref="B278:E278"/>
    <mergeCell ref="B279:E279"/>
  </mergeCells>
  <pageMargins left="0.51181102362204722" right="0.51181102362204722" top="0.55118110236220474" bottom="0.35433070866141736" header="0.31496062992125984" footer="0.31496062992125984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selection activeCell="J14" sqref="J14"/>
    </sheetView>
  </sheetViews>
  <sheetFormatPr defaultColWidth="9.125" defaultRowHeight="21.75" x14ac:dyDescent="0.5"/>
  <cols>
    <col min="1" max="1" width="6.625" style="463" customWidth="1"/>
    <col min="2" max="2" width="5.125" style="463" customWidth="1"/>
    <col min="3" max="3" width="10" style="209" customWidth="1"/>
    <col min="4" max="4" width="6.875" style="209" customWidth="1"/>
    <col min="5" max="5" width="50.125" style="209" customWidth="1"/>
    <col min="6" max="6" width="8" style="222" customWidth="1"/>
    <col min="7" max="7" width="10.375" style="209" customWidth="1"/>
    <col min="8" max="9" width="11.75" style="392" customWidth="1"/>
    <col min="10" max="10" width="11.75" style="393" customWidth="1"/>
    <col min="11" max="11" width="11.75" style="392" customWidth="1"/>
    <col min="12" max="12" width="13.125" style="392" customWidth="1"/>
    <col min="13" max="13" width="13.125" style="209" customWidth="1"/>
    <col min="14" max="16384" width="9.125" style="209"/>
  </cols>
  <sheetData>
    <row r="1" spans="1:13" ht="24" x14ac:dyDescent="0.55000000000000004">
      <c r="A1" s="855" t="str">
        <f>'[4]ปร.4(ก)'!A1:M1</f>
        <v>รายการปริมาณงานและราคา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</row>
    <row r="2" spans="1:13" x14ac:dyDescent="0.5">
      <c r="A2" s="856" t="s">
        <v>278</v>
      </c>
      <c r="B2" s="856"/>
      <c r="C2" s="857" t="s">
        <v>279</v>
      </c>
      <c r="D2" s="857"/>
      <c r="E2" s="857"/>
      <c r="F2" s="857"/>
      <c r="G2" s="857"/>
      <c r="H2" s="857"/>
      <c r="I2" s="857"/>
      <c r="J2" s="857"/>
      <c r="K2" s="857"/>
      <c r="L2" s="857"/>
      <c r="M2" s="857"/>
    </row>
    <row r="3" spans="1:13" x14ac:dyDescent="0.5">
      <c r="A3" s="381" t="str">
        <f>'[4]ปร.4(ก)'!A3</f>
        <v>สถานที่</v>
      </c>
      <c r="B3" s="857" t="str">
        <f>'กรอกข้อมูล รร.'!B6:G6</f>
        <v>โรงเรียนร่องเคาะวิทยา</v>
      </c>
      <c r="C3" s="857"/>
      <c r="D3" s="857"/>
      <c r="E3" s="857"/>
      <c r="F3" s="857"/>
      <c r="G3" s="857"/>
      <c r="H3" s="857"/>
      <c r="I3" s="464" t="s">
        <v>172</v>
      </c>
      <c r="J3" s="223" t="str">
        <f>'กรอกข้อมูล รร.'!B9</f>
        <v>ลำปาง</v>
      </c>
      <c r="K3" s="404" t="s">
        <v>284</v>
      </c>
      <c r="L3" s="223" t="str">
        <f>'กรอกข้อมูล รร.'!B10</f>
        <v>ลำปาง เขต  3</v>
      </c>
      <c r="M3" s="223"/>
    </row>
    <row r="4" spans="1:13" x14ac:dyDescent="0.5">
      <c r="A4" s="856" t="s">
        <v>1</v>
      </c>
      <c r="B4" s="856"/>
      <c r="C4" s="856"/>
      <c r="D4" s="857" t="str">
        <f>'กรอกข้อมูล รร.'!B12</f>
        <v>นายชาติชาย  สมศักดิ์</v>
      </c>
      <c r="E4" s="857"/>
      <c r="F4" s="223" t="s">
        <v>339</v>
      </c>
      <c r="G4" s="223"/>
      <c r="H4" s="223"/>
      <c r="I4" s="858" t="s">
        <v>66</v>
      </c>
      <c r="J4" s="858"/>
      <c r="K4" s="859">
        <f>'กรอกข้อมูล รร.'!B3</f>
        <v>44805</v>
      </c>
      <c r="L4" s="859"/>
      <c r="M4" s="859"/>
    </row>
    <row r="5" spans="1:13" ht="22.5" thickBot="1" x14ac:dyDescent="0.55000000000000004">
      <c r="A5" s="856" t="s">
        <v>95</v>
      </c>
      <c r="B5" s="856"/>
      <c r="C5" s="856"/>
      <c r="D5" s="857" t="str">
        <f>'กรอกข้อมูล รร.'!A12</f>
        <v>ประธานกรรมการกำหนดราคากลาง</v>
      </c>
      <c r="E5" s="857"/>
      <c r="F5" s="857"/>
      <c r="G5" s="857"/>
      <c r="H5" s="857"/>
      <c r="I5" s="858"/>
      <c r="J5" s="858"/>
      <c r="K5" s="860" t="s">
        <v>34</v>
      </c>
      <c r="L5" s="860"/>
      <c r="M5" s="860"/>
    </row>
    <row r="6" spans="1:13" ht="22.5" thickTop="1" x14ac:dyDescent="0.5">
      <c r="A6" s="861" t="s">
        <v>2</v>
      </c>
      <c r="B6" s="863" t="s">
        <v>3</v>
      </c>
      <c r="C6" s="864"/>
      <c r="D6" s="864"/>
      <c r="E6" s="864"/>
      <c r="F6" s="867" t="s">
        <v>4</v>
      </c>
      <c r="G6" s="869" t="s">
        <v>5</v>
      </c>
      <c r="H6" s="871" t="s">
        <v>6</v>
      </c>
      <c r="I6" s="872"/>
      <c r="J6" s="871" t="s">
        <v>7</v>
      </c>
      <c r="K6" s="872"/>
      <c r="L6" s="876" t="s">
        <v>8</v>
      </c>
      <c r="M6" s="861" t="s">
        <v>9</v>
      </c>
    </row>
    <row r="7" spans="1:13" ht="22.5" thickBot="1" x14ac:dyDescent="0.55000000000000004">
      <c r="A7" s="862"/>
      <c r="B7" s="865"/>
      <c r="C7" s="866"/>
      <c r="D7" s="866"/>
      <c r="E7" s="866"/>
      <c r="F7" s="868"/>
      <c r="G7" s="870"/>
      <c r="H7" s="383" t="s">
        <v>10</v>
      </c>
      <c r="I7" s="383" t="s">
        <v>11</v>
      </c>
      <c r="J7" s="383" t="s">
        <v>10</v>
      </c>
      <c r="K7" s="383" t="s">
        <v>11</v>
      </c>
      <c r="L7" s="877"/>
      <c r="M7" s="862"/>
    </row>
    <row r="8" spans="1:13" s="259" customFormat="1" ht="22.5" thickTop="1" x14ac:dyDescent="0.5">
      <c r="A8" s="252"/>
      <c r="B8" s="878" t="s">
        <v>280</v>
      </c>
      <c r="C8" s="879"/>
      <c r="D8" s="879"/>
      <c r="E8" s="880"/>
      <c r="F8" s="384"/>
      <c r="G8" s="254"/>
      <c r="H8" s="385"/>
      <c r="I8" s="386"/>
      <c r="J8" s="387"/>
      <c r="K8" s="386"/>
      <c r="L8" s="385"/>
      <c r="M8" s="388"/>
    </row>
    <row r="9" spans="1:13" s="259" customFormat="1" x14ac:dyDescent="0.5">
      <c r="A9" s="252"/>
      <c r="B9" s="873"/>
      <c r="C9" s="874"/>
      <c r="D9" s="874"/>
      <c r="E9" s="875"/>
      <c r="F9" s="405"/>
      <c r="G9" s="254"/>
      <c r="H9" s="386"/>
      <c r="I9" s="386"/>
      <c r="J9" s="387"/>
      <c r="K9" s="386"/>
      <c r="L9" s="386"/>
      <c r="M9" s="388"/>
    </row>
    <row r="10" spans="1:13" s="259" customFormat="1" x14ac:dyDescent="0.5">
      <c r="A10" s="252"/>
      <c r="B10" s="873"/>
      <c r="C10" s="874"/>
      <c r="D10" s="874"/>
      <c r="E10" s="875"/>
      <c r="F10" s="405"/>
      <c r="G10" s="254"/>
      <c r="H10" s="386"/>
      <c r="I10" s="386"/>
      <c r="J10" s="387"/>
      <c r="K10" s="386"/>
      <c r="L10" s="386"/>
      <c r="M10" s="388"/>
    </row>
    <row r="11" spans="1:13" s="259" customFormat="1" x14ac:dyDescent="0.5">
      <c r="A11" s="252"/>
      <c r="B11" s="873"/>
      <c r="C11" s="874"/>
      <c r="D11" s="874"/>
      <c r="E11" s="875"/>
      <c r="F11" s="405"/>
      <c r="G11" s="254"/>
      <c r="H11" s="386"/>
      <c r="I11" s="386"/>
      <c r="J11" s="387"/>
      <c r="K11" s="386"/>
      <c r="L11" s="386"/>
      <c r="M11" s="388"/>
    </row>
    <row r="12" spans="1:13" s="259" customFormat="1" x14ac:dyDescent="0.5">
      <c r="A12" s="252">
        <f t="shared" ref="A12:A22" si="0">A11+1</f>
        <v>1</v>
      </c>
      <c r="B12" s="873" t="str">
        <f>IF(กรอกรายการครุภัณฑ์!B11&gt;0,กรอกรายการครุภัณฑ์!B11,IF(กรอกรายการครุภัณฑ์!B11=0,"-"))</f>
        <v xml:space="preserve">       3. โต๊ะชุดล้างจานสแตนเลสแบบ 2 หลุม</v>
      </c>
      <c r="C12" s="874"/>
      <c r="D12" s="874"/>
      <c r="E12" s="875"/>
      <c r="F12" s="405">
        <f>IF(กรอกรายการครุภัณฑ์!C11&gt;0,กรอกรายการครุภัณฑ์!C11,IF(กรอกรายการครุภัณฑ์!C11=0,"-"))</f>
        <v>1</v>
      </c>
      <c r="G12" s="254" t="str">
        <f>IF(กรอกรายการครุภัณฑ์!D11&gt;0,กรอกรายการครุภัณฑ์!D11,IF(กรอกรายการครุภัณฑ์!D11=0,"-"))</f>
        <v>ชุด</v>
      </c>
      <c r="H12" s="386">
        <f>IF(กรอกรายการครุภัณฑ์!E11&gt;0,กรอกรายการครุภัณฑ์!E11,IF(กรอกรายการครุภัณฑ์!E11=0,"-"))</f>
        <v>3500</v>
      </c>
      <c r="I12" s="386">
        <f>IF(กรอกรายการครุภัณฑ์!F11&gt;0,กรอกรายการครุภัณฑ์!F11,IF(กรอกรายการครุภัณฑ์!F11=0,"-"))</f>
        <v>3500</v>
      </c>
      <c r="J12" s="387" t="str">
        <f>IF(กรอกรายการครุภัณฑ์!G11&gt;0,กรอกรายการครุภัณฑ์!G11,IF(กรอกรายการครุภัณฑ์!G11=0,"-"))</f>
        <v>-</v>
      </c>
      <c r="K12" s="386" t="str">
        <f>IF(กรอกรายการครุภัณฑ์!H11&gt;0,กรอกรายการครุภัณฑ์!H11,IF(กรอกรายการครุภัณฑ์!H11=0,"-"))</f>
        <v>-</v>
      </c>
      <c r="L12" s="386">
        <f>IF(กรอกรายการครุภัณฑ์!I11&gt;0,กรอกรายการครุภัณฑ์!I11,IF(กรอกรายการครุภัณฑ์!I11=0,"-"))</f>
        <v>3500</v>
      </c>
      <c r="M12" s="388"/>
    </row>
    <row r="13" spans="1:13" s="259" customFormat="1" x14ac:dyDescent="0.5">
      <c r="A13" s="252">
        <f t="shared" si="0"/>
        <v>2</v>
      </c>
      <c r="B13" s="873" t="str">
        <f>IF(กรอกรายการครุภัณฑ์!B12&gt;0,กรอกรายการครุภัณฑ์!B12,IF(กรอกรายการครุภัณฑ์!B12=0,"-"))</f>
        <v>-</v>
      </c>
      <c r="C13" s="874"/>
      <c r="D13" s="874"/>
      <c r="E13" s="875"/>
      <c r="F13" s="405" t="str">
        <f>IF(กรอกรายการครุภัณฑ์!C12&gt;0,กรอกรายการครุภัณฑ์!C12,IF(กรอกรายการครุภัณฑ์!C12=0,"-"))</f>
        <v>-</v>
      </c>
      <c r="G13" s="254" t="str">
        <f>IF(กรอกรายการครุภัณฑ์!D12&gt;0,กรอกรายการครุภัณฑ์!D12,IF(กรอกรายการครุภัณฑ์!D12=0,"-"))</f>
        <v>-</v>
      </c>
      <c r="H13" s="386" t="str">
        <f>IF(กรอกรายการครุภัณฑ์!E12&gt;0,กรอกรายการครุภัณฑ์!E12,IF(กรอกรายการครุภัณฑ์!E12=0,"-"))</f>
        <v>-</v>
      </c>
      <c r="I13" s="386" t="str">
        <f>IF(กรอกรายการครุภัณฑ์!F12&gt;0,กรอกรายการครุภัณฑ์!F12,IF(กรอกรายการครุภัณฑ์!F12=0,"-"))</f>
        <v>-</v>
      </c>
      <c r="J13" s="387" t="str">
        <f>IF(กรอกรายการครุภัณฑ์!G12&gt;0,กรอกรายการครุภัณฑ์!G12,IF(กรอกรายการครุภัณฑ์!G12=0,"-"))</f>
        <v>-</v>
      </c>
      <c r="K13" s="386" t="str">
        <f>IF(กรอกรายการครุภัณฑ์!H12&gt;0,กรอกรายการครุภัณฑ์!H12,IF(กรอกรายการครุภัณฑ์!H12=0,"-"))</f>
        <v>-</v>
      </c>
      <c r="L13" s="386" t="str">
        <f>IF(กรอกรายการครุภัณฑ์!I12&gt;0,กรอกรายการครุภัณฑ์!I12,IF(กรอกรายการครุภัณฑ์!I12=0,"-"))</f>
        <v>-</v>
      </c>
      <c r="M13" s="388"/>
    </row>
    <row r="14" spans="1:13" s="259" customFormat="1" x14ac:dyDescent="0.5">
      <c r="A14" s="252">
        <f t="shared" si="0"/>
        <v>3</v>
      </c>
      <c r="B14" s="873" t="str">
        <f>IF(กรอกรายการครุภัณฑ์!B13&gt;0,กรอกรายการครุภัณฑ์!B13,IF(กรอกรายการครุภัณฑ์!B13=0,"-"))</f>
        <v>-</v>
      </c>
      <c r="C14" s="874"/>
      <c r="D14" s="874"/>
      <c r="E14" s="875"/>
      <c r="F14" s="405" t="str">
        <f>IF(กรอกรายการครุภัณฑ์!C13&gt;0,กรอกรายการครุภัณฑ์!C13,IF(กรอกรายการครุภัณฑ์!C13=0,"-"))</f>
        <v>-</v>
      </c>
      <c r="G14" s="254" t="str">
        <f>IF(กรอกรายการครุภัณฑ์!D13&gt;0,กรอกรายการครุภัณฑ์!D13,IF(กรอกรายการครุภัณฑ์!D13=0,"-"))</f>
        <v>-</v>
      </c>
      <c r="H14" s="386" t="str">
        <f>IF(กรอกรายการครุภัณฑ์!E13&gt;0,กรอกรายการครุภัณฑ์!E13,IF(กรอกรายการครุภัณฑ์!E13=0,"-"))</f>
        <v>-</v>
      </c>
      <c r="I14" s="386" t="str">
        <f>IF(กรอกรายการครุภัณฑ์!F13&gt;0,กรอกรายการครุภัณฑ์!F13,IF(กรอกรายการครุภัณฑ์!F13=0,"-"))</f>
        <v>-</v>
      </c>
      <c r="J14" s="387" t="str">
        <f>IF(กรอกรายการครุภัณฑ์!G13&gt;0,กรอกรายการครุภัณฑ์!G13,IF(กรอกรายการครุภัณฑ์!G13=0,"-"))</f>
        <v>-</v>
      </c>
      <c r="K14" s="386" t="str">
        <f>IF(กรอกรายการครุภัณฑ์!H13&gt;0,กรอกรายการครุภัณฑ์!H13,IF(กรอกรายการครุภัณฑ์!H13=0,"-"))</f>
        <v>-</v>
      </c>
      <c r="L14" s="386" t="str">
        <f>IF(กรอกรายการครุภัณฑ์!I13&gt;0,กรอกรายการครุภัณฑ์!I13,IF(กรอกรายการครุภัณฑ์!I13=0,"-"))</f>
        <v>-</v>
      </c>
      <c r="M14" s="388"/>
    </row>
    <row r="15" spans="1:13" s="259" customFormat="1" x14ac:dyDescent="0.5">
      <c r="A15" s="252">
        <f t="shared" si="0"/>
        <v>4</v>
      </c>
      <c r="B15" s="873" t="str">
        <f>IF(กรอกรายการครุภัณฑ์!B14&gt;0,กรอกรายการครุภัณฑ์!B14,IF(กรอกรายการครุภัณฑ์!B14=0,"-"))</f>
        <v>-</v>
      </c>
      <c r="C15" s="874"/>
      <c r="D15" s="874"/>
      <c r="E15" s="875"/>
      <c r="F15" s="405" t="str">
        <f>IF(กรอกรายการครุภัณฑ์!C14&gt;0,กรอกรายการครุภัณฑ์!C14,IF(กรอกรายการครุภัณฑ์!C14=0,"-"))</f>
        <v>-</v>
      </c>
      <c r="G15" s="254" t="str">
        <f>IF(กรอกรายการครุภัณฑ์!D14&gt;0,กรอกรายการครุภัณฑ์!D14,IF(กรอกรายการครุภัณฑ์!D14=0,"-"))</f>
        <v>-</v>
      </c>
      <c r="H15" s="386" t="str">
        <f>IF(กรอกรายการครุภัณฑ์!E14&gt;0,กรอกรายการครุภัณฑ์!E14,IF(กรอกรายการครุภัณฑ์!E14=0,"-"))</f>
        <v>-</v>
      </c>
      <c r="I15" s="386" t="str">
        <f>IF(กรอกรายการครุภัณฑ์!F14&gt;0,กรอกรายการครุภัณฑ์!F14,IF(กรอกรายการครุภัณฑ์!F14=0,"-"))</f>
        <v>-</v>
      </c>
      <c r="J15" s="387" t="str">
        <f>IF(กรอกรายการครุภัณฑ์!G14&gt;0,กรอกรายการครุภัณฑ์!G14,IF(กรอกรายการครุภัณฑ์!G14=0,"-"))</f>
        <v>-</v>
      </c>
      <c r="K15" s="386" t="str">
        <f>IF(กรอกรายการครุภัณฑ์!H14&gt;0,กรอกรายการครุภัณฑ์!H14,IF(กรอกรายการครุภัณฑ์!H14=0,"-"))</f>
        <v>-</v>
      </c>
      <c r="L15" s="386" t="str">
        <f>IF(กรอกรายการครุภัณฑ์!I14&gt;0,กรอกรายการครุภัณฑ์!I14,IF(กรอกรายการครุภัณฑ์!I14=0,"-"))</f>
        <v>-</v>
      </c>
      <c r="M15" s="388"/>
    </row>
    <row r="16" spans="1:13" s="259" customFormat="1" x14ac:dyDescent="0.5">
      <c r="A16" s="252">
        <f t="shared" si="0"/>
        <v>5</v>
      </c>
      <c r="B16" s="873" t="str">
        <f>IF(กรอกรายการครุภัณฑ์!B15&gt;0,กรอกรายการครุภัณฑ์!B15,IF(กรอกรายการครุภัณฑ์!B15=0,"-"))</f>
        <v>-</v>
      </c>
      <c r="C16" s="874"/>
      <c r="D16" s="874"/>
      <c r="E16" s="875"/>
      <c r="F16" s="405" t="str">
        <f>IF(กรอกรายการครุภัณฑ์!C15&gt;0,กรอกรายการครุภัณฑ์!C15,IF(กรอกรายการครุภัณฑ์!C15=0,"-"))</f>
        <v>-</v>
      </c>
      <c r="G16" s="254" t="str">
        <f>IF(กรอกรายการครุภัณฑ์!D15&gt;0,กรอกรายการครุภัณฑ์!D15,IF(กรอกรายการครุภัณฑ์!D15=0,"-"))</f>
        <v>-</v>
      </c>
      <c r="H16" s="386" t="str">
        <f>IF(กรอกรายการครุภัณฑ์!E15&gt;0,กรอกรายการครุภัณฑ์!E15,IF(กรอกรายการครุภัณฑ์!E15=0,"-"))</f>
        <v>-</v>
      </c>
      <c r="I16" s="386" t="str">
        <f>IF(กรอกรายการครุภัณฑ์!F15&gt;0,กรอกรายการครุภัณฑ์!F15,IF(กรอกรายการครุภัณฑ์!F15=0,"-"))</f>
        <v>-</v>
      </c>
      <c r="J16" s="387" t="str">
        <f>IF(กรอกรายการครุภัณฑ์!G15&gt;0,กรอกรายการครุภัณฑ์!G15,IF(กรอกรายการครุภัณฑ์!G15=0,"-"))</f>
        <v>-</v>
      </c>
      <c r="K16" s="386" t="str">
        <f>IF(กรอกรายการครุภัณฑ์!H15&gt;0,กรอกรายการครุภัณฑ์!H15,IF(กรอกรายการครุภัณฑ์!H15=0,"-"))</f>
        <v>-</v>
      </c>
      <c r="L16" s="386" t="str">
        <f>IF(กรอกรายการครุภัณฑ์!I15&gt;0,กรอกรายการครุภัณฑ์!I15,IF(กรอกรายการครุภัณฑ์!I15=0,"-"))</f>
        <v>-</v>
      </c>
      <c r="M16" s="388"/>
    </row>
    <row r="17" spans="1:13" s="259" customFormat="1" x14ac:dyDescent="0.5">
      <c r="A17" s="252">
        <f t="shared" si="0"/>
        <v>6</v>
      </c>
      <c r="B17" s="873" t="str">
        <f>IF(กรอกรายการครุภัณฑ์!B16&gt;0,กรอกรายการครุภัณฑ์!B16,IF(กรอกรายการครุภัณฑ์!B16=0,"-"))</f>
        <v>-</v>
      </c>
      <c r="C17" s="874"/>
      <c r="D17" s="874"/>
      <c r="E17" s="875"/>
      <c r="F17" s="405" t="str">
        <f>IF(กรอกรายการครุภัณฑ์!C16&gt;0,กรอกรายการครุภัณฑ์!C16,IF(กรอกรายการครุภัณฑ์!C16=0,"-"))</f>
        <v>-</v>
      </c>
      <c r="G17" s="254" t="str">
        <f>IF(กรอกรายการครุภัณฑ์!D16&gt;0,กรอกรายการครุภัณฑ์!D16,IF(กรอกรายการครุภัณฑ์!D16=0,"-"))</f>
        <v>-</v>
      </c>
      <c r="H17" s="386" t="str">
        <f>IF(กรอกรายการครุภัณฑ์!E16&gt;0,กรอกรายการครุภัณฑ์!E16,IF(กรอกรายการครุภัณฑ์!E16=0,"-"))</f>
        <v>-</v>
      </c>
      <c r="I17" s="386" t="str">
        <f>IF(กรอกรายการครุภัณฑ์!F16&gt;0,กรอกรายการครุภัณฑ์!F16,IF(กรอกรายการครุภัณฑ์!F16=0,"-"))</f>
        <v>-</v>
      </c>
      <c r="J17" s="387" t="str">
        <f>IF(กรอกรายการครุภัณฑ์!G16&gt;0,กรอกรายการครุภัณฑ์!G16,IF(กรอกรายการครุภัณฑ์!G16=0,"-"))</f>
        <v>-</v>
      </c>
      <c r="K17" s="386" t="str">
        <f>IF(กรอกรายการครุภัณฑ์!H16&gt;0,กรอกรายการครุภัณฑ์!H16,IF(กรอกรายการครุภัณฑ์!H16=0,"-"))</f>
        <v>-</v>
      </c>
      <c r="L17" s="386" t="str">
        <f>IF(กรอกรายการครุภัณฑ์!I16&gt;0,กรอกรายการครุภัณฑ์!I16,IF(กรอกรายการครุภัณฑ์!I16=0,"-"))</f>
        <v>-</v>
      </c>
      <c r="M17" s="388"/>
    </row>
    <row r="18" spans="1:13" s="259" customFormat="1" x14ac:dyDescent="0.5">
      <c r="A18" s="252">
        <f t="shared" si="0"/>
        <v>7</v>
      </c>
      <c r="B18" s="873" t="str">
        <f>IF(กรอกรายการครุภัณฑ์!B17&gt;0,กรอกรายการครุภัณฑ์!B17,IF(กรอกรายการครุภัณฑ์!B17=0,"-"))</f>
        <v>-</v>
      </c>
      <c r="C18" s="874"/>
      <c r="D18" s="874"/>
      <c r="E18" s="875"/>
      <c r="F18" s="405" t="str">
        <f>IF(กรอกรายการครุภัณฑ์!C17&gt;0,กรอกรายการครุภัณฑ์!C17,IF(กรอกรายการครุภัณฑ์!C17=0,"-"))</f>
        <v>-</v>
      </c>
      <c r="G18" s="254" t="str">
        <f>IF(กรอกรายการครุภัณฑ์!D17&gt;0,กรอกรายการครุภัณฑ์!D17,IF(กรอกรายการครุภัณฑ์!D17=0,"-"))</f>
        <v>-</v>
      </c>
      <c r="H18" s="386" t="str">
        <f>IF(กรอกรายการครุภัณฑ์!E17&gt;0,กรอกรายการครุภัณฑ์!E17,IF(กรอกรายการครุภัณฑ์!E17=0,"-"))</f>
        <v>-</v>
      </c>
      <c r="I18" s="386" t="str">
        <f>IF(กรอกรายการครุภัณฑ์!F17&gt;0,กรอกรายการครุภัณฑ์!F17,IF(กรอกรายการครุภัณฑ์!F17=0,"-"))</f>
        <v>-</v>
      </c>
      <c r="J18" s="387" t="str">
        <f>IF(กรอกรายการครุภัณฑ์!G17&gt;0,กรอกรายการครุภัณฑ์!G17,IF(กรอกรายการครุภัณฑ์!G17=0,"-"))</f>
        <v>-</v>
      </c>
      <c r="K18" s="386" t="str">
        <f>IF(กรอกรายการครุภัณฑ์!H17&gt;0,กรอกรายการครุภัณฑ์!H17,IF(กรอกรายการครุภัณฑ์!H17=0,"-"))</f>
        <v>-</v>
      </c>
      <c r="L18" s="386" t="str">
        <f>IF(กรอกรายการครุภัณฑ์!I17&gt;0,กรอกรายการครุภัณฑ์!I17,IF(กรอกรายการครุภัณฑ์!I17=0,"-"))</f>
        <v>-</v>
      </c>
      <c r="M18" s="388"/>
    </row>
    <row r="19" spans="1:13" s="259" customFormat="1" x14ac:dyDescent="0.5">
      <c r="A19" s="252">
        <f t="shared" si="0"/>
        <v>8</v>
      </c>
      <c r="B19" s="873" t="str">
        <f>IF(กรอกรายการครุภัณฑ์!B18&gt;0,กรอกรายการครุภัณฑ์!B18,IF(กรอกรายการครุภัณฑ์!B18=0,"-"))</f>
        <v>-</v>
      </c>
      <c r="C19" s="874"/>
      <c r="D19" s="874"/>
      <c r="E19" s="875"/>
      <c r="F19" s="405" t="str">
        <f>IF(กรอกรายการครุภัณฑ์!C18&gt;0,กรอกรายการครุภัณฑ์!C18,IF(กรอกรายการครุภัณฑ์!C18=0,"-"))</f>
        <v>-</v>
      </c>
      <c r="G19" s="254" t="str">
        <f>IF(กรอกรายการครุภัณฑ์!D18&gt;0,กรอกรายการครุภัณฑ์!D18,IF(กรอกรายการครุภัณฑ์!D18=0,"-"))</f>
        <v>-</v>
      </c>
      <c r="H19" s="386" t="str">
        <f>IF(กรอกรายการครุภัณฑ์!E18&gt;0,กรอกรายการครุภัณฑ์!E18,IF(กรอกรายการครุภัณฑ์!E18=0,"-"))</f>
        <v>-</v>
      </c>
      <c r="I19" s="386" t="str">
        <f>IF(กรอกรายการครุภัณฑ์!F18&gt;0,กรอกรายการครุภัณฑ์!F18,IF(กรอกรายการครุภัณฑ์!F18=0,"-"))</f>
        <v>-</v>
      </c>
      <c r="J19" s="387" t="str">
        <f>IF(กรอกรายการครุภัณฑ์!G18&gt;0,กรอกรายการครุภัณฑ์!G18,IF(กรอกรายการครุภัณฑ์!G18=0,"-"))</f>
        <v>-</v>
      </c>
      <c r="K19" s="386" t="str">
        <f>IF(กรอกรายการครุภัณฑ์!H18&gt;0,กรอกรายการครุภัณฑ์!H18,IF(กรอกรายการครุภัณฑ์!H18=0,"-"))</f>
        <v>-</v>
      </c>
      <c r="L19" s="386" t="str">
        <f>IF(กรอกรายการครุภัณฑ์!I18&gt;0,กรอกรายการครุภัณฑ์!I18,IF(กรอกรายการครุภัณฑ์!I18=0,"-"))</f>
        <v>-</v>
      </c>
      <c r="M19" s="388"/>
    </row>
    <row r="20" spans="1:13" s="259" customFormat="1" x14ac:dyDescent="0.5">
      <c r="A20" s="252">
        <f t="shared" si="0"/>
        <v>9</v>
      </c>
      <c r="B20" s="873" t="str">
        <f>IF(กรอกรายการครุภัณฑ์!B19&gt;0,กรอกรายการครุภัณฑ์!B19,IF(กรอกรายการครุภัณฑ์!B19=0,"-"))</f>
        <v>-</v>
      </c>
      <c r="C20" s="874"/>
      <c r="D20" s="874"/>
      <c r="E20" s="875"/>
      <c r="F20" s="405" t="str">
        <f>IF(กรอกรายการครุภัณฑ์!C19&gt;0,กรอกรายการครุภัณฑ์!C19,IF(กรอกรายการครุภัณฑ์!C19=0,"-"))</f>
        <v>-</v>
      </c>
      <c r="G20" s="254" t="str">
        <f>IF(กรอกรายการครุภัณฑ์!D19&gt;0,กรอกรายการครุภัณฑ์!D19,IF(กรอกรายการครุภัณฑ์!D19=0,"-"))</f>
        <v>-</v>
      </c>
      <c r="H20" s="386" t="str">
        <f>IF(กรอกรายการครุภัณฑ์!E19&gt;0,กรอกรายการครุภัณฑ์!E19,IF(กรอกรายการครุภัณฑ์!E19=0,"-"))</f>
        <v>-</v>
      </c>
      <c r="I20" s="386" t="str">
        <f>IF(กรอกรายการครุภัณฑ์!F19&gt;0,กรอกรายการครุภัณฑ์!F19,IF(กรอกรายการครุภัณฑ์!F19=0,"-"))</f>
        <v>-</v>
      </c>
      <c r="J20" s="387" t="str">
        <f>IF(กรอกรายการครุภัณฑ์!G19&gt;0,กรอกรายการครุภัณฑ์!G19,IF(กรอกรายการครุภัณฑ์!G19=0,"-"))</f>
        <v>-</v>
      </c>
      <c r="K20" s="386" t="str">
        <f>IF(กรอกรายการครุภัณฑ์!H19&gt;0,กรอกรายการครุภัณฑ์!H19,IF(กรอกรายการครุภัณฑ์!H19=0,"-"))</f>
        <v>-</v>
      </c>
      <c r="L20" s="386" t="str">
        <f>IF(กรอกรายการครุภัณฑ์!I19&gt;0,กรอกรายการครุภัณฑ์!I19,IF(กรอกรายการครุภัณฑ์!I19=0,"-"))</f>
        <v>-</v>
      </c>
      <c r="M20" s="388"/>
    </row>
    <row r="21" spans="1:13" s="259" customFormat="1" x14ac:dyDescent="0.5">
      <c r="A21" s="252">
        <f t="shared" si="0"/>
        <v>10</v>
      </c>
      <c r="B21" s="873" t="str">
        <f>IF(กรอกรายการครุภัณฑ์!B20&gt;0,กรอกรายการครุภัณฑ์!B20,IF(กรอกรายการครุภัณฑ์!B20=0,"-"))</f>
        <v>-</v>
      </c>
      <c r="C21" s="874"/>
      <c r="D21" s="874"/>
      <c r="E21" s="875"/>
      <c r="F21" s="405" t="str">
        <f>IF(กรอกรายการครุภัณฑ์!C20&gt;0,กรอกรายการครุภัณฑ์!C20,IF(กรอกรายการครุภัณฑ์!C20=0,"-"))</f>
        <v>-</v>
      </c>
      <c r="G21" s="254" t="str">
        <f>IF(กรอกรายการครุภัณฑ์!D20&gt;0,กรอกรายการครุภัณฑ์!D20,IF(กรอกรายการครุภัณฑ์!D20=0,"-"))</f>
        <v>-</v>
      </c>
      <c r="H21" s="386" t="str">
        <f>IF(กรอกรายการครุภัณฑ์!E20&gt;0,กรอกรายการครุภัณฑ์!E20,IF(กรอกรายการครุภัณฑ์!E20=0,"-"))</f>
        <v>-</v>
      </c>
      <c r="I21" s="386" t="str">
        <f>IF(กรอกรายการครุภัณฑ์!F20&gt;0,กรอกรายการครุภัณฑ์!F20,IF(กรอกรายการครุภัณฑ์!F20=0,"-"))</f>
        <v>-</v>
      </c>
      <c r="J21" s="387" t="str">
        <f>IF(กรอกรายการครุภัณฑ์!G20&gt;0,กรอกรายการครุภัณฑ์!G20,IF(กรอกรายการครุภัณฑ์!G20=0,"-"))</f>
        <v>-</v>
      </c>
      <c r="K21" s="386" t="str">
        <f>IF(กรอกรายการครุภัณฑ์!H20&gt;0,กรอกรายการครุภัณฑ์!H20,IF(กรอกรายการครุภัณฑ์!H20=0,"-"))</f>
        <v>-</v>
      </c>
      <c r="L21" s="386" t="str">
        <f>IF(กรอกรายการครุภัณฑ์!I20&gt;0,กรอกรายการครุภัณฑ์!I20,IF(กรอกรายการครุภัณฑ์!I20=0,"-"))</f>
        <v>-</v>
      </c>
      <c r="M21" s="388"/>
    </row>
    <row r="22" spans="1:13" s="259" customFormat="1" x14ac:dyDescent="0.5">
      <c r="A22" s="252">
        <f t="shared" si="0"/>
        <v>11</v>
      </c>
      <c r="B22" s="873" t="str">
        <f>IF(กรอกรายการครุภัณฑ์!B21&gt;0,กรอกรายการครุภัณฑ์!B21,IF(กรอกรายการครุภัณฑ์!B21=0,"-"))</f>
        <v>-</v>
      </c>
      <c r="C22" s="874"/>
      <c r="D22" s="874"/>
      <c r="E22" s="875"/>
      <c r="F22" s="405" t="str">
        <f>IF(กรอกรายการครุภัณฑ์!C21&gt;0,กรอกรายการครุภัณฑ์!C21,IF(กรอกรายการครุภัณฑ์!C21=0,"-"))</f>
        <v>-</v>
      </c>
      <c r="G22" s="254" t="str">
        <f>IF(กรอกรายการครุภัณฑ์!D21&gt;0,กรอกรายการครุภัณฑ์!D21,IF(กรอกรายการครุภัณฑ์!D21=0,"-"))</f>
        <v>-</v>
      </c>
      <c r="H22" s="386" t="str">
        <f>IF(กรอกรายการครุภัณฑ์!E21&gt;0,กรอกรายการครุภัณฑ์!E21,IF(กรอกรายการครุภัณฑ์!E21=0,"-"))</f>
        <v>-</v>
      </c>
      <c r="I22" s="386" t="str">
        <f>IF(กรอกรายการครุภัณฑ์!F21&gt;0,กรอกรายการครุภัณฑ์!F21,IF(กรอกรายการครุภัณฑ์!F21=0,"-"))</f>
        <v>-</v>
      </c>
      <c r="J22" s="387" t="str">
        <f>IF(กรอกรายการครุภัณฑ์!G21&gt;0,กรอกรายการครุภัณฑ์!G21,IF(กรอกรายการครุภัณฑ์!G21=0,"-"))</f>
        <v>-</v>
      </c>
      <c r="K22" s="386" t="str">
        <f>IF(กรอกรายการครุภัณฑ์!H21&gt;0,กรอกรายการครุภัณฑ์!H21,IF(กรอกรายการครุภัณฑ์!H21=0,"-"))</f>
        <v>-</v>
      </c>
      <c r="L22" s="386" t="str">
        <f>IF(กรอกรายการครุภัณฑ์!I21&gt;0,กรอกรายการครุภัณฑ์!I21,IF(กรอกรายการครุภัณฑ์!I21=0,"-"))</f>
        <v>-</v>
      </c>
      <c r="M22" s="388"/>
    </row>
    <row r="23" spans="1:13" s="259" customFormat="1" x14ac:dyDescent="0.5">
      <c r="A23" s="252">
        <f>A22+1</f>
        <v>12</v>
      </c>
      <c r="B23" s="873" t="str">
        <f>IF(กรอกรายการครุภัณฑ์!B22&gt;0,กรอกรายการครุภัณฑ์!B22,IF(กรอกรายการครุภัณฑ์!B22=0,"-"))</f>
        <v>-</v>
      </c>
      <c r="C23" s="874"/>
      <c r="D23" s="874"/>
      <c r="E23" s="875"/>
      <c r="F23" s="405" t="str">
        <f>IF(กรอกรายการครุภัณฑ์!C22&gt;0,กรอกรายการครุภัณฑ์!C22,IF(กรอกรายการครุภัณฑ์!C22=0,"-"))</f>
        <v>-</v>
      </c>
      <c r="G23" s="254" t="str">
        <f>IF(กรอกรายการครุภัณฑ์!D22&gt;0,กรอกรายการครุภัณฑ์!D22,IF(กรอกรายการครุภัณฑ์!D22=0,"-"))</f>
        <v>-</v>
      </c>
      <c r="H23" s="386" t="str">
        <f>IF(กรอกรายการครุภัณฑ์!E22&gt;0,กรอกรายการครุภัณฑ์!E22,IF(กรอกรายการครุภัณฑ์!E22=0,"-"))</f>
        <v>-</v>
      </c>
      <c r="I23" s="386" t="str">
        <f>IF(กรอกรายการครุภัณฑ์!F22&gt;0,กรอกรายการครุภัณฑ์!F22,IF(กรอกรายการครุภัณฑ์!F22=0,"-"))</f>
        <v>-</v>
      </c>
      <c r="J23" s="387" t="str">
        <f>IF(กรอกรายการครุภัณฑ์!G22&gt;0,กรอกรายการครุภัณฑ์!G22,IF(กรอกรายการครุภัณฑ์!G22=0,"-"))</f>
        <v>-</v>
      </c>
      <c r="K23" s="386" t="str">
        <f>IF(กรอกรายการครุภัณฑ์!H22&gt;0,กรอกรายการครุภัณฑ์!H22,IF(กรอกรายการครุภัณฑ์!H22=0,"-"))</f>
        <v>-</v>
      </c>
      <c r="L23" s="386" t="str">
        <f>IF(กรอกรายการครุภัณฑ์!I22&gt;0,กรอกรายการครุภัณฑ์!I22,IF(กรอกรายการครุภัณฑ์!I22=0,"-"))</f>
        <v>-</v>
      </c>
      <c r="M23" s="388"/>
    </row>
    <row r="24" spans="1:13" s="259" customFormat="1" ht="22.5" thickBot="1" x14ac:dyDescent="0.55000000000000004">
      <c r="A24" s="252">
        <f>A23+1</f>
        <v>13</v>
      </c>
      <c r="B24" s="873" t="str">
        <f>IF(กรอกรายการครุภัณฑ์!B23&gt;0,กรอกรายการครุภัณฑ์!B23,IF(กรอกรายการครุภัณฑ์!B23=0,"-"))</f>
        <v>-</v>
      </c>
      <c r="C24" s="874"/>
      <c r="D24" s="874"/>
      <c r="E24" s="875"/>
      <c r="F24" s="405" t="str">
        <f>IF(กรอกรายการครุภัณฑ์!C23&gt;0,กรอกรายการครุภัณฑ์!C23,IF(กรอกรายการครุภัณฑ์!C23=0,"-"))</f>
        <v>-</v>
      </c>
      <c r="G24" s="254" t="str">
        <f>IF(กรอกรายการครุภัณฑ์!D23&gt;0,กรอกรายการครุภัณฑ์!D23,IF(กรอกรายการครุภัณฑ์!D23=0,"-"))</f>
        <v>-</v>
      </c>
      <c r="H24" s="386" t="str">
        <f>IF(กรอกรายการครุภัณฑ์!E23&gt;0,กรอกรายการครุภัณฑ์!E23,IF(กรอกรายการครุภัณฑ์!E23=0,"-"))</f>
        <v>-</v>
      </c>
      <c r="I24" s="386" t="str">
        <f>IF(กรอกรายการครุภัณฑ์!F23&gt;0,กรอกรายการครุภัณฑ์!F23,IF(กรอกรายการครุภัณฑ์!F23=0,"-"))</f>
        <v>-</v>
      </c>
      <c r="J24" s="387" t="str">
        <f>IF(กรอกรายการครุภัณฑ์!G23&gt;0,กรอกรายการครุภัณฑ์!G23,IF(กรอกรายการครุภัณฑ์!G23=0,"-"))</f>
        <v>-</v>
      </c>
      <c r="K24" s="386" t="str">
        <f>IF(กรอกรายการครุภัณฑ์!H23&gt;0,กรอกรายการครุภัณฑ์!H23,IF(กรอกรายการครุภัณฑ์!H23=0,"-"))</f>
        <v>-</v>
      </c>
      <c r="L24" s="386" t="str">
        <f>IF(กรอกรายการครุภัณฑ์!I23&gt;0,กรอกรายการครุภัณฑ์!I23,IF(กรอกรายการครุภัณฑ์!I23=0,"-"))</f>
        <v>-</v>
      </c>
      <c r="M24" s="388"/>
    </row>
    <row r="25" spans="1:13" ht="23.25" thickTop="1" thickBot="1" x14ac:dyDescent="0.55000000000000004">
      <c r="A25" s="881" t="s">
        <v>288</v>
      </c>
      <c r="B25" s="882"/>
      <c r="C25" s="882"/>
      <c r="D25" s="882"/>
      <c r="E25" s="882"/>
      <c r="F25" s="882"/>
      <c r="G25" s="883"/>
      <c r="H25" s="389"/>
      <c r="I25" s="390">
        <f>SUM(I9:I24)</f>
        <v>3500</v>
      </c>
      <c r="J25" s="390"/>
      <c r="K25" s="390">
        <f>SUM(K9:K24)</f>
        <v>0</v>
      </c>
      <c r="L25" s="390">
        <f>SUM(L9:L24)</f>
        <v>3500</v>
      </c>
      <c r="M25" s="391"/>
    </row>
    <row r="26" spans="1:13" s="406" customFormat="1" ht="20.25" thickTop="1" x14ac:dyDescent="0.45">
      <c r="B26" s="885" t="s">
        <v>225</v>
      </c>
      <c r="C26" s="885"/>
      <c r="D26" s="884" t="s">
        <v>226</v>
      </c>
      <c r="E26" s="884"/>
      <c r="F26" s="409" t="s">
        <v>227</v>
      </c>
      <c r="H26" s="407"/>
      <c r="I26" s="407"/>
      <c r="J26" s="408"/>
      <c r="K26" s="407"/>
      <c r="L26" s="407"/>
    </row>
    <row r="27" spans="1:13" x14ac:dyDescent="0.5">
      <c r="C27" s="394"/>
      <c r="F27" s="209" t="s">
        <v>285</v>
      </c>
      <c r="G27" s="394"/>
      <c r="I27" s="395" t="str">
        <f>'กรอกข้อมูล รร.'!A12</f>
        <v>ประธานกรรมการกำหนดราคากลาง</v>
      </c>
      <c r="J27" s="397"/>
    </row>
    <row r="28" spans="1:13" x14ac:dyDescent="0.5">
      <c r="B28" s="398"/>
      <c r="C28" s="399"/>
      <c r="F28" s="209"/>
      <c r="G28" s="890" t="str">
        <f>'กรอกข้อมูล รร.'!C29</f>
        <v>(นายชาติชาย  สมศักดิ์)</v>
      </c>
      <c r="H28" s="890"/>
      <c r="I28" s="396"/>
      <c r="J28" s="397"/>
    </row>
    <row r="29" spans="1:13" x14ac:dyDescent="0.5">
      <c r="B29" s="400"/>
      <c r="C29" s="401"/>
      <c r="F29" s="209" t="s">
        <v>285</v>
      </c>
      <c r="G29" s="401"/>
      <c r="H29" s="395"/>
      <c r="I29" s="396"/>
      <c r="J29" s="397"/>
    </row>
    <row r="30" spans="1:13" x14ac:dyDescent="0.5">
      <c r="F30" s="209"/>
      <c r="G30" s="889" t="str">
        <f>'กรอกข้อมูล รร.'!B13</f>
        <v>ผู้อำนวยการโรงเรียนร่องเคาะวิทยา</v>
      </c>
      <c r="H30" s="889"/>
      <c r="I30" s="396"/>
      <c r="J30" s="397"/>
    </row>
    <row r="31" spans="1:13" ht="24" x14ac:dyDescent="0.55000000000000004">
      <c r="A31" s="855" t="str">
        <f>'[4]ปร.4(ก)'!A31:M31</f>
        <v>งานปรับปรุง/ซ่อมแซม</v>
      </c>
      <c r="B31" s="855"/>
      <c r="C31" s="855"/>
      <c r="D31" s="855"/>
      <c r="E31" s="855"/>
      <c r="F31" s="855"/>
      <c r="G31" s="855"/>
      <c r="H31" s="855"/>
      <c r="I31" s="855"/>
      <c r="J31" s="855"/>
      <c r="K31" s="855"/>
      <c r="L31" s="855"/>
      <c r="M31" s="855"/>
    </row>
    <row r="32" spans="1:13" x14ac:dyDescent="0.5">
      <c r="A32" s="856" t="s">
        <v>278</v>
      </c>
      <c r="B32" s="856"/>
      <c r="C32" s="857" t="s">
        <v>279</v>
      </c>
      <c r="D32" s="857"/>
      <c r="E32" s="857"/>
      <c r="F32" s="857"/>
      <c r="G32" s="857"/>
      <c r="H32" s="857"/>
      <c r="I32" s="857"/>
      <c r="J32" s="857"/>
      <c r="K32" s="857"/>
      <c r="L32" s="857"/>
      <c r="M32" s="857"/>
    </row>
    <row r="33" spans="1:13" x14ac:dyDescent="0.5">
      <c r="A33" s="381" t="str">
        <f>A3</f>
        <v>สถานที่</v>
      </c>
      <c r="B33" s="857" t="str">
        <f>B3</f>
        <v>โรงเรียนร่องเคาะวิทยา</v>
      </c>
      <c r="C33" s="857"/>
      <c r="D33" s="857"/>
      <c r="E33" s="857"/>
      <c r="F33" s="857"/>
      <c r="G33" s="857"/>
      <c r="H33" s="857"/>
      <c r="I33" s="464" t="s">
        <v>172</v>
      </c>
      <c r="J33" s="223" t="str">
        <f>J3</f>
        <v>ลำปาง</v>
      </c>
      <c r="K33" s="404" t="s">
        <v>284</v>
      </c>
      <c r="L33" s="223" t="str">
        <f>L3</f>
        <v>ลำปาง เขต  3</v>
      </c>
      <c r="M33" s="223"/>
    </row>
    <row r="34" spans="1:13" x14ac:dyDescent="0.5">
      <c r="A34" s="856" t="s">
        <v>1</v>
      </c>
      <c r="B34" s="856"/>
      <c r="C34" s="856"/>
      <c r="D34" s="857" t="str">
        <f>D4</f>
        <v>นายชาติชาย  สมศักดิ์</v>
      </c>
      <c r="E34" s="857"/>
      <c r="F34" s="857"/>
      <c r="G34" s="857"/>
      <c r="H34" s="857"/>
      <c r="I34" s="858" t="s">
        <v>66</v>
      </c>
      <c r="J34" s="858"/>
      <c r="K34" s="859">
        <f>K4</f>
        <v>44805</v>
      </c>
      <c r="L34" s="859"/>
      <c r="M34" s="859"/>
    </row>
    <row r="35" spans="1:13" ht="22.5" thickBot="1" x14ac:dyDescent="0.55000000000000004">
      <c r="A35" s="886" t="s">
        <v>95</v>
      </c>
      <c r="B35" s="886"/>
      <c r="C35" s="886"/>
      <c r="D35" s="857" t="str">
        <f>D5</f>
        <v>ประธานกรรมการกำหนดราคากลาง</v>
      </c>
      <c r="E35" s="857"/>
      <c r="F35" s="857"/>
      <c r="G35" s="857"/>
      <c r="H35" s="857"/>
      <c r="I35" s="887"/>
      <c r="J35" s="887"/>
      <c r="K35" s="888" t="s">
        <v>35</v>
      </c>
      <c r="L35" s="888"/>
      <c r="M35" s="888"/>
    </row>
    <row r="36" spans="1:13" ht="22.5" thickTop="1" x14ac:dyDescent="0.5">
      <c r="A36" s="861" t="s">
        <v>2</v>
      </c>
      <c r="B36" s="863" t="s">
        <v>3</v>
      </c>
      <c r="C36" s="864"/>
      <c r="D36" s="864"/>
      <c r="E36" s="864"/>
      <c r="F36" s="867" t="s">
        <v>4</v>
      </c>
      <c r="G36" s="869" t="s">
        <v>5</v>
      </c>
      <c r="H36" s="871" t="s">
        <v>6</v>
      </c>
      <c r="I36" s="872"/>
      <c r="J36" s="871" t="s">
        <v>7</v>
      </c>
      <c r="K36" s="872"/>
      <c r="L36" s="876" t="s">
        <v>8</v>
      </c>
      <c r="M36" s="861" t="s">
        <v>9</v>
      </c>
    </row>
    <row r="37" spans="1:13" ht="22.5" thickBot="1" x14ac:dyDescent="0.55000000000000004">
      <c r="A37" s="862"/>
      <c r="B37" s="865"/>
      <c r="C37" s="866"/>
      <c r="D37" s="866"/>
      <c r="E37" s="866"/>
      <c r="F37" s="868"/>
      <c r="G37" s="870"/>
      <c r="H37" s="383" t="s">
        <v>10</v>
      </c>
      <c r="I37" s="383" t="s">
        <v>11</v>
      </c>
      <c r="J37" s="383" t="s">
        <v>10</v>
      </c>
      <c r="K37" s="383" t="s">
        <v>11</v>
      </c>
      <c r="L37" s="877"/>
      <c r="M37" s="862"/>
    </row>
    <row r="38" spans="1:13" ht="22.5" thickTop="1" x14ac:dyDescent="0.5">
      <c r="A38" s="252"/>
      <c r="B38" s="878" t="s">
        <v>287</v>
      </c>
      <c r="C38" s="879"/>
      <c r="D38" s="879"/>
      <c r="E38" s="880"/>
      <c r="F38" s="384"/>
      <c r="G38" s="254"/>
      <c r="H38" s="385"/>
      <c r="I38" s="386">
        <f>I25</f>
        <v>3500</v>
      </c>
      <c r="J38" s="386"/>
      <c r="K38" s="386">
        <f t="shared" ref="K38:L38" si="1">K25</f>
        <v>0</v>
      </c>
      <c r="L38" s="386">
        <f t="shared" si="1"/>
        <v>3500</v>
      </c>
      <c r="M38" s="388"/>
    </row>
    <row r="39" spans="1:13" x14ac:dyDescent="0.5">
      <c r="A39" s="252">
        <v>17</v>
      </c>
      <c r="B39" s="873" t="str">
        <f>IF(กรอกรายการครุภัณฑ์!B24&gt;0,กรอกรายการครุภัณฑ์!B24,IF(กรอกรายการครุภัณฑ์!B24=0,"-"))</f>
        <v>-</v>
      </c>
      <c r="C39" s="874"/>
      <c r="D39" s="874"/>
      <c r="E39" s="875"/>
      <c r="F39" s="405" t="str">
        <f>IF(กรอกรายการครุภัณฑ์!C24&gt;0,กรอกรายการครุภัณฑ์!C24,IF(กรอกรายการครุภัณฑ์!C24=0,"-"))</f>
        <v>-</v>
      </c>
      <c r="G39" s="254" t="str">
        <f>IF(กรอกรายการครุภัณฑ์!D24&gt;0,กรอกรายการครุภัณฑ์!D24,IF(กรอกรายการครุภัณฑ์!D24=0,"-"))</f>
        <v>-</v>
      </c>
      <c r="H39" s="386" t="str">
        <f>IF(กรอกรายการครุภัณฑ์!E24&gt;0,กรอกรายการครุภัณฑ์!E24,IF(กรอกรายการครุภัณฑ์!E24=0,"-"))</f>
        <v>-</v>
      </c>
      <c r="I39" s="386" t="str">
        <f>IF(กรอกรายการครุภัณฑ์!F24&gt;0,กรอกรายการครุภัณฑ์!F24,IF(กรอกรายการครุภัณฑ์!F24=0,"-"))</f>
        <v>-</v>
      </c>
      <c r="J39" s="387" t="str">
        <f>IF(กรอกรายการครุภัณฑ์!G24&gt;0,กรอกรายการครุภัณฑ์!G24,IF(กรอกรายการครุภัณฑ์!G24=0,"-"))</f>
        <v>-</v>
      </c>
      <c r="K39" s="386" t="str">
        <f>IF(กรอกรายการครุภัณฑ์!H24&gt;0,กรอกรายการครุภัณฑ์!H24,IF(กรอกรายการครุภัณฑ์!H24=0,"-"))</f>
        <v>-</v>
      </c>
      <c r="L39" s="386" t="str">
        <f>IF(กรอกรายการครุภัณฑ์!I24&gt;0,กรอกรายการครุภัณฑ์!I24,IF(กรอกรายการครุภัณฑ์!I24=0,"-"))</f>
        <v>-</v>
      </c>
      <c r="M39" s="388"/>
    </row>
    <row r="40" spans="1:13" x14ac:dyDescent="0.5">
      <c r="A40" s="252">
        <f t="shared" ref="A40:A52" si="2">A39+1</f>
        <v>18</v>
      </c>
      <c r="B40" s="873" t="str">
        <f>IF(กรอกรายการครุภัณฑ์!B25&gt;0,กรอกรายการครุภัณฑ์!B25,IF(กรอกรายการครุภัณฑ์!B25=0,"-"))</f>
        <v>-</v>
      </c>
      <c r="C40" s="874"/>
      <c r="D40" s="874"/>
      <c r="E40" s="875"/>
      <c r="F40" s="405" t="str">
        <f>IF(กรอกรายการครุภัณฑ์!C25&gt;0,กรอกรายการครุภัณฑ์!C25,IF(กรอกรายการครุภัณฑ์!C25=0,"-"))</f>
        <v>-</v>
      </c>
      <c r="G40" s="254" t="str">
        <f>IF(กรอกรายการครุภัณฑ์!D25&gt;0,กรอกรายการครุภัณฑ์!D25,IF(กรอกรายการครุภัณฑ์!D25=0,"-"))</f>
        <v>-</v>
      </c>
      <c r="H40" s="386" t="str">
        <f>IF(กรอกรายการครุภัณฑ์!E25&gt;0,กรอกรายการครุภัณฑ์!E25,IF(กรอกรายการครุภัณฑ์!E25=0,"-"))</f>
        <v>-</v>
      </c>
      <c r="I40" s="386" t="str">
        <f>IF(กรอกรายการครุภัณฑ์!F25&gt;0,กรอกรายการครุภัณฑ์!F25,IF(กรอกรายการครุภัณฑ์!F25=0,"-"))</f>
        <v>-</v>
      </c>
      <c r="J40" s="387" t="str">
        <f>IF(กรอกรายการครุภัณฑ์!G25&gt;0,กรอกรายการครุภัณฑ์!G25,IF(กรอกรายการครุภัณฑ์!G25=0,"-"))</f>
        <v>-</v>
      </c>
      <c r="K40" s="386" t="str">
        <f>IF(กรอกรายการครุภัณฑ์!H25&gt;0,กรอกรายการครุภัณฑ์!H25,IF(กรอกรายการครุภัณฑ์!H25=0,"-"))</f>
        <v>-</v>
      </c>
      <c r="L40" s="386" t="str">
        <f>IF(กรอกรายการครุภัณฑ์!I25&gt;0,กรอกรายการครุภัณฑ์!I25,IF(กรอกรายการครุภัณฑ์!I25=0,"-"))</f>
        <v>-</v>
      </c>
      <c r="M40" s="388"/>
    </row>
    <row r="41" spans="1:13" x14ac:dyDescent="0.5">
      <c r="A41" s="252">
        <f t="shared" si="2"/>
        <v>19</v>
      </c>
      <c r="B41" s="873" t="str">
        <f>IF(กรอกรายการครุภัณฑ์!B26&gt;0,กรอกรายการครุภัณฑ์!B26,IF(กรอกรายการครุภัณฑ์!B26=0,"-"))</f>
        <v>-</v>
      </c>
      <c r="C41" s="874"/>
      <c r="D41" s="874"/>
      <c r="E41" s="875"/>
      <c r="F41" s="405" t="str">
        <f>IF(กรอกรายการครุภัณฑ์!C26&gt;0,กรอกรายการครุภัณฑ์!C26,IF(กรอกรายการครุภัณฑ์!C26=0,"-"))</f>
        <v>-</v>
      </c>
      <c r="G41" s="254" t="str">
        <f>IF(กรอกรายการครุภัณฑ์!D26&gt;0,กรอกรายการครุภัณฑ์!D26,IF(กรอกรายการครุภัณฑ์!D26=0,"-"))</f>
        <v>-</v>
      </c>
      <c r="H41" s="386" t="str">
        <f>IF(กรอกรายการครุภัณฑ์!E26&gt;0,กรอกรายการครุภัณฑ์!E26,IF(กรอกรายการครุภัณฑ์!E26=0,"-"))</f>
        <v>-</v>
      </c>
      <c r="I41" s="386" t="str">
        <f>IF(กรอกรายการครุภัณฑ์!F26&gt;0,กรอกรายการครุภัณฑ์!F26,IF(กรอกรายการครุภัณฑ์!F26=0,"-"))</f>
        <v>-</v>
      </c>
      <c r="J41" s="387" t="str">
        <f>IF(กรอกรายการครุภัณฑ์!G26&gt;0,กรอกรายการครุภัณฑ์!G26,IF(กรอกรายการครุภัณฑ์!G26=0,"-"))</f>
        <v>-</v>
      </c>
      <c r="K41" s="386" t="str">
        <f>IF(กรอกรายการครุภัณฑ์!H26&gt;0,กรอกรายการครุภัณฑ์!H26,IF(กรอกรายการครุภัณฑ์!H26=0,"-"))</f>
        <v>-</v>
      </c>
      <c r="L41" s="386" t="str">
        <f>IF(กรอกรายการครุภัณฑ์!I26&gt;0,กรอกรายการครุภัณฑ์!I26,IF(กรอกรายการครุภัณฑ์!I26=0,"-"))</f>
        <v>-</v>
      </c>
      <c r="M41" s="388"/>
    </row>
    <row r="42" spans="1:13" x14ac:dyDescent="0.5">
      <c r="A42" s="252">
        <f t="shared" si="2"/>
        <v>20</v>
      </c>
      <c r="B42" s="873" t="str">
        <f>IF(กรอกรายการครุภัณฑ์!B27&gt;0,กรอกรายการครุภัณฑ์!B27,IF(กรอกรายการครุภัณฑ์!B27=0,"-"))</f>
        <v>-</v>
      </c>
      <c r="C42" s="874"/>
      <c r="D42" s="874"/>
      <c r="E42" s="875"/>
      <c r="F42" s="405" t="str">
        <f>IF(กรอกรายการครุภัณฑ์!C27&gt;0,กรอกรายการครุภัณฑ์!C27,IF(กรอกรายการครุภัณฑ์!C27=0,"-"))</f>
        <v>-</v>
      </c>
      <c r="G42" s="254" t="str">
        <f>IF(กรอกรายการครุภัณฑ์!D27&gt;0,กรอกรายการครุภัณฑ์!D27,IF(กรอกรายการครุภัณฑ์!D27=0,"-"))</f>
        <v>-</v>
      </c>
      <c r="H42" s="386" t="str">
        <f>IF(กรอกรายการครุภัณฑ์!E27&gt;0,กรอกรายการครุภัณฑ์!E27,IF(กรอกรายการครุภัณฑ์!E27=0,"-"))</f>
        <v>-</v>
      </c>
      <c r="I42" s="386" t="str">
        <f>IF(กรอกรายการครุภัณฑ์!F27&gt;0,กรอกรายการครุภัณฑ์!F27,IF(กรอกรายการครุภัณฑ์!F27=0,"-"))</f>
        <v>-</v>
      </c>
      <c r="J42" s="387" t="str">
        <f>IF(กรอกรายการครุภัณฑ์!G27&gt;0,กรอกรายการครุภัณฑ์!G27,IF(กรอกรายการครุภัณฑ์!G27=0,"-"))</f>
        <v>-</v>
      </c>
      <c r="K42" s="386" t="str">
        <f>IF(กรอกรายการครุภัณฑ์!H27&gt;0,กรอกรายการครุภัณฑ์!H27,IF(กรอกรายการครุภัณฑ์!H27=0,"-"))</f>
        <v>-</v>
      </c>
      <c r="L42" s="386" t="str">
        <f>IF(กรอกรายการครุภัณฑ์!I27&gt;0,กรอกรายการครุภัณฑ์!I27,IF(กรอกรายการครุภัณฑ์!I27=0,"-"))</f>
        <v>-</v>
      </c>
      <c r="M42" s="388"/>
    </row>
    <row r="43" spans="1:13" x14ac:dyDescent="0.5">
      <c r="A43" s="252">
        <f t="shared" si="2"/>
        <v>21</v>
      </c>
      <c r="B43" s="873" t="str">
        <f>IF(กรอกรายการครุภัณฑ์!B28&gt;0,กรอกรายการครุภัณฑ์!B28,IF(กรอกรายการครุภัณฑ์!B28=0,"-"))</f>
        <v>-</v>
      </c>
      <c r="C43" s="874"/>
      <c r="D43" s="874"/>
      <c r="E43" s="875"/>
      <c r="F43" s="405" t="str">
        <f>IF(กรอกรายการครุภัณฑ์!C28&gt;0,กรอกรายการครุภัณฑ์!C28,IF(กรอกรายการครุภัณฑ์!C28=0,"-"))</f>
        <v>-</v>
      </c>
      <c r="G43" s="254" t="str">
        <f>IF(กรอกรายการครุภัณฑ์!D28&gt;0,กรอกรายการครุภัณฑ์!D28,IF(กรอกรายการครุภัณฑ์!D28=0,"-"))</f>
        <v>-</v>
      </c>
      <c r="H43" s="386" t="str">
        <f>IF(กรอกรายการครุภัณฑ์!E28&gt;0,กรอกรายการครุภัณฑ์!E28,IF(กรอกรายการครุภัณฑ์!E28=0,"-"))</f>
        <v>-</v>
      </c>
      <c r="I43" s="386" t="str">
        <f>IF(กรอกรายการครุภัณฑ์!F28&gt;0,กรอกรายการครุภัณฑ์!F28,IF(กรอกรายการครุภัณฑ์!F28=0,"-"))</f>
        <v>-</v>
      </c>
      <c r="J43" s="387" t="str">
        <f>IF(กรอกรายการครุภัณฑ์!G28&gt;0,กรอกรายการครุภัณฑ์!G28,IF(กรอกรายการครุภัณฑ์!G28=0,"-"))</f>
        <v>-</v>
      </c>
      <c r="K43" s="386" t="str">
        <f>IF(กรอกรายการครุภัณฑ์!H28&gt;0,กรอกรายการครุภัณฑ์!H28,IF(กรอกรายการครุภัณฑ์!H28=0,"-"))</f>
        <v>-</v>
      </c>
      <c r="L43" s="386" t="str">
        <f>IF(กรอกรายการครุภัณฑ์!I28&gt;0,กรอกรายการครุภัณฑ์!I28,IF(กรอกรายการครุภัณฑ์!I28=0,"-"))</f>
        <v>-</v>
      </c>
      <c r="M43" s="388"/>
    </row>
    <row r="44" spans="1:13" x14ac:dyDescent="0.5">
      <c r="A44" s="252">
        <f t="shared" si="2"/>
        <v>22</v>
      </c>
      <c r="B44" s="873" t="str">
        <f>IF(กรอกรายการครุภัณฑ์!B29&gt;0,กรอกรายการครุภัณฑ์!B29,IF(กรอกรายการครุภัณฑ์!B29=0,"-"))</f>
        <v>-</v>
      </c>
      <c r="C44" s="874"/>
      <c r="D44" s="874"/>
      <c r="E44" s="875"/>
      <c r="F44" s="405" t="str">
        <f>IF(กรอกรายการครุภัณฑ์!C29&gt;0,กรอกรายการครุภัณฑ์!C29,IF(กรอกรายการครุภัณฑ์!C29=0,"-"))</f>
        <v>-</v>
      </c>
      <c r="G44" s="254" t="str">
        <f>IF(กรอกรายการครุภัณฑ์!D29&gt;0,กรอกรายการครุภัณฑ์!D29,IF(กรอกรายการครุภัณฑ์!D29=0,"-"))</f>
        <v>-</v>
      </c>
      <c r="H44" s="386" t="str">
        <f>IF(กรอกรายการครุภัณฑ์!E29&gt;0,กรอกรายการครุภัณฑ์!E29,IF(กรอกรายการครุภัณฑ์!E29=0,"-"))</f>
        <v>-</v>
      </c>
      <c r="I44" s="386" t="str">
        <f>IF(กรอกรายการครุภัณฑ์!F29&gt;0,กรอกรายการครุภัณฑ์!F29,IF(กรอกรายการครุภัณฑ์!F29=0,"-"))</f>
        <v>-</v>
      </c>
      <c r="J44" s="387" t="str">
        <f>IF(กรอกรายการครุภัณฑ์!G29&gt;0,กรอกรายการครุภัณฑ์!G29,IF(กรอกรายการครุภัณฑ์!G29=0,"-"))</f>
        <v>-</v>
      </c>
      <c r="K44" s="386" t="str">
        <f>IF(กรอกรายการครุภัณฑ์!H29&gt;0,กรอกรายการครุภัณฑ์!H29,IF(กรอกรายการครุภัณฑ์!H29=0,"-"))</f>
        <v>-</v>
      </c>
      <c r="L44" s="386" t="str">
        <f>IF(กรอกรายการครุภัณฑ์!I29&gt;0,กรอกรายการครุภัณฑ์!I29,IF(กรอกรายการครุภัณฑ์!I29=0,"-"))</f>
        <v>-</v>
      </c>
      <c r="M44" s="388"/>
    </row>
    <row r="45" spans="1:13" x14ac:dyDescent="0.5">
      <c r="A45" s="252">
        <f t="shared" si="2"/>
        <v>23</v>
      </c>
      <c r="B45" s="873" t="str">
        <f>IF(กรอกรายการครุภัณฑ์!B30&gt;0,กรอกรายการครุภัณฑ์!B30,IF(กรอกรายการครุภัณฑ์!B30=0,"-"))</f>
        <v>-</v>
      </c>
      <c r="C45" s="874"/>
      <c r="D45" s="874"/>
      <c r="E45" s="875"/>
      <c r="F45" s="405" t="str">
        <f>IF(กรอกรายการครุภัณฑ์!C30&gt;0,กรอกรายการครุภัณฑ์!C30,IF(กรอกรายการครุภัณฑ์!C30=0,"-"))</f>
        <v>-</v>
      </c>
      <c r="G45" s="254" t="str">
        <f>IF(กรอกรายการครุภัณฑ์!D30&gt;0,กรอกรายการครุภัณฑ์!D30,IF(กรอกรายการครุภัณฑ์!D30=0,"-"))</f>
        <v>-</v>
      </c>
      <c r="H45" s="386" t="str">
        <f>IF(กรอกรายการครุภัณฑ์!E30&gt;0,กรอกรายการครุภัณฑ์!E30,IF(กรอกรายการครุภัณฑ์!E30=0,"-"))</f>
        <v>-</v>
      </c>
      <c r="I45" s="386" t="str">
        <f>IF(กรอกรายการครุภัณฑ์!F30&gt;0,กรอกรายการครุภัณฑ์!F30,IF(กรอกรายการครุภัณฑ์!F30=0,"-"))</f>
        <v>-</v>
      </c>
      <c r="J45" s="387" t="str">
        <f>IF(กรอกรายการครุภัณฑ์!G30&gt;0,กรอกรายการครุภัณฑ์!G30,IF(กรอกรายการครุภัณฑ์!G30=0,"-"))</f>
        <v>-</v>
      </c>
      <c r="K45" s="386" t="str">
        <f>IF(กรอกรายการครุภัณฑ์!H30&gt;0,กรอกรายการครุภัณฑ์!H30,IF(กรอกรายการครุภัณฑ์!H30=0,"-"))</f>
        <v>-</v>
      </c>
      <c r="L45" s="386" t="str">
        <f>IF(กรอกรายการครุภัณฑ์!I30&gt;0,กรอกรายการครุภัณฑ์!I30,IF(กรอกรายการครุภัณฑ์!I30=0,"-"))</f>
        <v>-</v>
      </c>
      <c r="M45" s="388"/>
    </row>
    <row r="46" spans="1:13" x14ac:dyDescent="0.5">
      <c r="A46" s="252">
        <f t="shared" si="2"/>
        <v>24</v>
      </c>
      <c r="B46" s="873" t="str">
        <f>IF(กรอกรายการครุภัณฑ์!B31&gt;0,กรอกรายการครุภัณฑ์!B31,IF(กรอกรายการครุภัณฑ์!B31=0,"-"))</f>
        <v>-</v>
      </c>
      <c r="C46" s="874"/>
      <c r="D46" s="874"/>
      <c r="E46" s="875"/>
      <c r="F46" s="405" t="str">
        <f>IF(กรอกรายการครุภัณฑ์!C31&gt;0,กรอกรายการครุภัณฑ์!C31,IF(กรอกรายการครุภัณฑ์!C31=0,"-"))</f>
        <v>-</v>
      </c>
      <c r="G46" s="254" t="str">
        <f>IF(กรอกรายการครุภัณฑ์!D31&gt;0,กรอกรายการครุภัณฑ์!D31,IF(กรอกรายการครุภัณฑ์!D31=0,"-"))</f>
        <v>-</v>
      </c>
      <c r="H46" s="386" t="str">
        <f>IF(กรอกรายการครุภัณฑ์!E31&gt;0,กรอกรายการครุภัณฑ์!E31,IF(กรอกรายการครุภัณฑ์!E31=0,"-"))</f>
        <v>-</v>
      </c>
      <c r="I46" s="386" t="str">
        <f>IF(กรอกรายการครุภัณฑ์!F31&gt;0,กรอกรายการครุภัณฑ์!F31,IF(กรอกรายการครุภัณฑ์!F31=0,"-"))</f>
        <v>-</v>
      </c>
      <c r="J46" s="387" t="str">
        <f>IF(กรอกรายการครุภัณฑ์!G31&gt;0,กรอกรายการครุภัณฑ์!G31,IF(กรอกรายการครุภัณฑ์!G31=0,"-"))</f>
        <v>-</v>
      </c>
      <c r="K46" s="386" t="str">
        <f>IF(กรอกรายการครุภัณฑ์!H31&gt;0,กรอกรายการครุภัณฑ์!H31,IF(กรอกรายการครุภัณฑ์!H31=0,"-"))</f>
        <v>-</v>
      </c>
      <c r="L46" s="386" t="str">
        <f>IF(กรอกรายการครุภัณฑ์!I31&gt;0,กรอกรายการครุภัณฑ์!I31,IF(กรอกรายการครุภัณฑ์!I31=0,"-"))</f>
        <v>-</v>
      </c>
      <c r="M46" s="388"/>
    </row>
    <row r="47" spans="1:13" x14ac:dyDescent="0.5">
      <c r="A47" s="252">
        <f t="shared" si="2"/>
        <v>25</v>
      </c>
      <c r="B47" s="873" t="str">
        <f>IF(กรอกรายการครุภัณฑ์!B32&gt;0,กรอกรายการครุภัณฑ์!B32,IF(กรอกรายการครุภัณฑ์!B32=0,"-"))</f>
        <v>-</v>
      </c>
      <c r="C47" s="874"/>
      <c r="D47" s="874"/>
      <c r="E47" s="875"/>
      <c r="F47" s="405" t="str">
        <f>IF(กรอกรายการครุภัณฑ์!C32&gt;0,กรอกรายการครุภัณฑ์!C32,IF(กรอกรายการครุภัณฑ์!C32=0,"-"))</f>
        <v>-</v>
      </c>
      <c r="G47" s="254" t="str">
        <f>IF(กรอกรายการครุภัณฑ์!D32&gt;0,กรอกรายการครุภัณฑ์!D32,IF(กรอกรายการครุภัณฑ์!D32=0,"-"))</f>
        <v>-</v>
      </c>
      <c r="H47" s="386" t="str">
        <f>IF(กรอกรายการครุภัณฑ์!E32&gt;0,กรอกรายการครุภัณฑ์!E32,IF(กรอกรายการครุภัณฑ์!E32=0,"-"))</f>
        <v>-</v>
      </c>
      <c r="I47" s="386" t="str">
        <f>IF(กรอกรายการครุภัณฑ์!F32&gt;0,กรอกรายการครุภัณฑ์!F32,IF(กรอกรายการครุภัณฑ์!F32=0,"-"))</f>
        <v>-</v>
      </c>
      <c r="J47" s="387" t="str">
        <f>IF(กรอกรายการครุภัณฑ์!G32&gt;0,กรอกรายการครุภัณฑ์!G32,IF(กรอกรายการครุภัณฑ์!G32=0,"-"))</f>
        <v>-</v>
      </c>
      <c r="K47" s="386" t="str">
        <f>IF(กรอกรายการครุภัณฑ์!H32&gt;0,กรอกรายการครุภัณฑ์!H32,IF(กรอกรายการครุภัณฑ์!H32=0,"-"))</f>
        <v>-</v>
      </c>
      <c r="L47" s="386" t="str">
        <f>IF(กรอกรายการครุภัณฑ์!I32&gt;0,กรอกรายการครุภัณฑ์!I32,IF(กรอกรายการครุภัณฑ์!I32=0,"-"))</f>
        <v>-</v>
      </c>
      <c r="M47" s="388"/>
    </row>
    <row r="48" spans="1:13" x14ac:dyDescent="0.5">
      <c r="A48" s="252">
        <f t="shared" si="2"/>
        <v>26</v>
      </c>
      <c r="B48" s="873" t="str">
        <f>IF(กรอกรายการครุภัณฑ์!B33&gt;0,กรอกรายการครุภัณฑ์!B33,IF(กรอกรายการครุภัณฑ์!B33=0,"-"))</f>
        <v>-</v>
      </c>
      <c r="C48" s="874"/>
      <c r="D48" s="874"/>
      <c r="E48" s="875"/>
      <c r="F48" s="405" t="str">
        <f>IF(กรอกรายการครุภัณฑ์!C33&gt;0,กรอกรายการครุภัณฑ์!C33,IF(กรอกรายการครุภัณฑ์!C33=0,"-"))</f>
        <v>-</v>
      </c>
      <c r="G48" s="254" t="str">
        <f>IF(กรอกรายการครุภัณฑ์!D33&gt;0,กรอกรายการครุภัณฑ์!D33,IF(กรอกรายการครุภัณฑ์!D33=0,"-"))</f>
        <v>-</v>
      </c>
      <c r="H48" s="386" t="str">
        <f>IF(กรอกรายการครุภัณฑ์!E33&gt;0,กรอกรายการครุภัณฑ์!E33,IF(กรอกรายการครุภัณฑ์!E33=0,"-"))</f>
        <v>-</v>
      </c>
      <c r="I48" s="386" t="str">
        <f>IF(กรอกรายการครุภัณฑ์!F33&gt;0,กรอกรายการครุภัณฑ์!F33,IF(กรอกรายการครุภัณฑ์!F33=0,"-"))</f>
        <v>-</v>
      </c>
      <c r="J48" s="387" t="str">
        <f>IF(กรอกรายการครุภัณฑ์!G33&gt;0,กรอกรายการครุภัณฑ์!G33,IF(กรอกรายการครุภัณฑ์!G33=0,"-"))</f>
        <v>-</v>
      </c>
      <c r="K48" s="386" t="str">
        <f>IF(กรอกรายการครุภัณฑ์!H33&gt;0,กรอกรายการครุภัณฑ์!H33,IF(กรอกรายการครุภัณฑ์!H33=0,"-"))</f>
        <v>-</v>
      </c>
      <c r="L48" s="386" t="str">
        <f>IF(กรอกรายการครุภัณฑ์!I33&gt;0,กรอกรายการครุภัณฑ์!I33,IF(กรอกรายการครุภัณฑ์!I33=0,"-"))</f>
        <v>-</v>
      </c>
      <c r="M48" s="388"/>
    </row>
    <row r="49" spans="1:13" x14ac:dyDescent="0.5">
      <c r="A49" s="252">
        <f t="shared" si="2"/>
        <v>27</v>
      </c>
      <c r="B49" s="873" t="str">
        <f>IF(กรอกรายการครุภัณฑ์!B34&gt;0,กรอกรายการครุภัณฑ์!B34,IF(กรอกรายการครุภัณฑ์!B34=0,"-"))</f>
        <v>-</v>
      </c>
      <c r="C49" s="874"/>
      <c r="D49" s="874"/>
      <c r="E49" s="875"/>
      <c r="F49" s="405" t="str">
        <f>IF(กรอกรายการครุภัณฑ์!C34&gt;0,กรอกรายการครุภัณฑ์!C34,IF(กรอกรายการครุภัณฑ์!C34=0,"-"))</f>
        <v>-</v>
      </c>
      <c r="G49" s="254" t="str">
        <f>IF(กรอกรายการครุภัณฑ์!D34&gt;0,กรอกรายการครุภัณฑ์!D34,IF(กรอกรายการครุภัณฑ์!D34=0,"-"))</f>
        <v>-</v>
      </c>
      <c r="H49" s="386" t="str">
        <f>IF(กรอกรายการครุภัณฑ์!E34&gt;0,กรอกรายการครุภัณฑ์!E34,IF(กรอกรายการครุภัณฑ์!E34=0,"-"))</f>
        <v>-</v>
      </c>
      <c r="I49" s="386" t="str">
        <f>IF(กรอกรายการครุภัณฑ์!F34&gt;0,กรอกรายการครุภัณฑ์!F34,IF(กรอกรายการครุภัณฑ์!F34=0,"-"))</f>
        <v>-</v>
      </c>
      <c r="J49" s="387" t="str">
        <f>IF(กรอกรายการครุภัณฑ์!G34&gt;0,กรอกรายการครุภัณฑ์!G34,IF(กรอกรายการครุภัณฑ์!G34=0,"-"))</f>
        <v>-</v>
      </c>
      <c r="K49" s="386" t="str">
        <f>IF(กรอกรายการครุภัณฑ์!H34&gt;0,กรอกรายการครุภัณฑ์!H34,IF(กรอกรายการครุภัณฑ์!H34=0,"-"))</f>
        <v>-</v>
      </c>
      <c r="L49" s="386" t="str">
        <f>IF(กรอกรายการครุภัณฑ์!I34&gt;0,กรอกรายการครุภัณฑ์!I34,IF(กรอกรายการครุภัณฑ์!I34=0,"-"))</f>
        <v>-</v>
      </c>
      <c r="M49" s="388"/>
    </row>
    <row r="50" spans="1:13" x14ac:dyDescent="0.5">
      <c r="A50" s="252">
        <f t="shared" si="2"/>
        <v>28</v>
      </c>
      <c r="B50" s="873" t="str">
        <f>IF(กรอกรายการครุภัณฑ์!B35&gt;0,กรอกรายการครุภัณฑ์!B35,IF(กรอกรายการครุภัณฑ์!B35=0,"-"))</f>
        <v>-</v>
      </c>
      <c r="C50" s="874"/>
      <c r="D50" s="874"/>
      <c r="E50" s="875"/>
      <c r="F50" s="405" t="str">
        <f>IF(กรอกรายการครุภัณฑ์!C35&gt;0,กรอกรายการครุภัณฑ์!C35,IF(กรอกรายการครุภัณฑ์!C35=0,"-"))</f>
        <v>-</v>
      </c>
      <c r="G50" s="254" t="str">
        <f>IF(กรอกรายการครุภัณฑ์!D35&gt;0,กรอกรายการครุภัณฑ์!D35,IF(กรอกรายการครุภัณฑ์!D35=0,"-"))</f>
        <v>-</v>
      </c>
      <c r="H50" s="386" t="str">
        <f>IF(กรอกรายการครุภัณฑ์!E35&gt;0,กรอกรายการครุภัณฑ์!E35,IF(กรอกรายการครุภัณฑ์!E35=0,"-"))</f>
        <v>-</v>
      </c>
      <c r="I50" s="386" t="str">
        <f>IF(กรอกรายการครุภัณฑ์!F35&gt;0,กรอกรายการครุภัณฑ์!F35,IF(กรอกรายการครุภัณฑ์!F35=0,"-"))</f>
        <v>-</v>
      </c>
      <c r="J50" s="387" t="str">
        <f>IF(กรอกรายการครุภัณฑ์!G35&gt;0,กรอกรายการครุภัณฑ์!G35,IF(กรอกรายการครุภัณฑ์!G35=0,"-"))</f>
        <v>-</v>
      </c>
      <c r="K50" s="386" t="str">
        <f>IF(กรอกรายการครุภัณฑ์!H35&gt;0,กรอกรายการครุภัณฑ์!H35,IF(กรอกรายการครุภัณฑ์!H35=0,"-"))</f>
        <v>-</v>
      </c>
      <c r="L50" s="386" t="str">
        <f>IF(กรอกรายการครุภัณฑ์!I35&gt;0,กรอกรายการครุภัณฑ์!I35,IF(กรอกรายการครุภัณฑ์!I35=0,"-"))</f>
        <v>-</v>
      </c>
      <c r="M50" s="388"/>
    </row>
    <row r="51" spans="1:13" x14ac:dyDescent="0.5">
      <c r="A51" s="252">
        <f t="shared" si="2"/>
        <v>29</v>
      </c>
      <c r="B51" s="873" t="str">
        <f>IF(กรอกรายการครุภัณฑ์!B36&gt;0,กรอกรายการครุภัณฑ์!B36,IF(กรอกรายการครุภัณฑ์!B36=0,"-"))</f>
        <v>-</v>
      </c>
      <c r="C51" s="874"/>
      <c r="D51" s="874"/>
      <c r="E51" s="875"/>
      <c r="F51" s="405" t="str">
        <f>IF(กรอกรายการครุภัณฑ์!C36&gt;0,กรอกรายการครุภัณฑ์!C36,IF(กรอกรายการครุภัณฑ์!C36=0,"-"))</f>
        <v>-</v>
      </c>
      <c r="G51" s="254" t="str">
        <f>IF(กรอกรายการครุภัณฑ์!D36&gt;0,กรอกรายการครุภัณฑ์!D36,IF(กรอกรายการครุภัณฑ์!D36=0,"-"))</f>
        <v>-</v>
      </c>
      <c r="H51" s="386" t="str">
        <f>IF(กรอกรายการครุภัณฑ์!E36&gt;0,กรอกรายการครุภัณฑ์!E36,IF(กรอกรายการครุภัณฑ์!E36=0,"-"))</f>
        <v>-</v>
      </c>
      <c r="I51" s="386" t="str">
        <f>IF(กรอกรายการครุภัณฑ์!F36&gt;0,กรอกรายการครุภัณฑ์!F36,IF(กรอกรายการครุภัณฑ์!F36=0,"-"))</f>
        <v>-</v>
      </c>
      <c r="J51" s="387" t="str">
        <f>IF(กรอกรายการครุภัณฑ์!G36&gt;0,กรอกรายการครุภัณฑ์!G36,IF(กรอกรายการครุภัณฑ์!G36=0,"-"))</f>
        <v>-</v>
      </c>
      <c r="K51" s="386" t="str">
        <f>IF(กรอกรายการครุภัณฑ์!H36&gt;0,กรอกรายการครุภัณฑ์!H36,IF(กรอกรายการครุภัณฑ์!H36=0,"-"))</f>
        <v>-</v>
      </c>
      <c r="L51" s="386" t="str">
        <f>IF(กรอกรายการครุภัณฑ์!I36&gt;0,กรอกรายการครุภัณฑ์!I36,IF(กรอกรายการครุภัณฑ์!I36=0,"-"))</f>
        <v>-</v>
      </c>
      <c r="M51" s="388"/>
    </row>
    <row r="52" spans="1:13" ht="22.5" thickBot="1" x14ac:dyDescent="0.55000000000000004">
      <c r="A52" s="252">
        <f t="shared" si="2"/>
        <v>30</v>
      </c>
      <c r="B52" s="873" t="str">
        <f>IF(กรอกรายการครุภัณฑ์!B37&gt;0,กรอกรายการครุภัณฑ์!B37,IF(กรอกรายการครุภัณฑ์!B37=0,"-"))</f>
        <v>-</v>
      </c>
      <c r="C52" s="874"/>
      <c r="D52" s="874"/>
      <c r="E52" s="875"/>
      <c r="F52" s="405" t="str">
        <f>IF(กรอกรายการครุภัณฑ์!C37&gt;0,กรอกรายการครุภัณฑ์!C37,IF(กรอกรายการครุภัณฑ์!C37=0,"-"))</f>
        <v>-</v>
      </c>
      <c r="G52" s="254" t="str">
        <f>IF(กรอกรายการครุภัณฑ์!D37&gt;0,กรอกรายการครุภัณฑ์!D37,IF(กรอกรายการครุภัณฑ์!D37=0,"-"))</f>
        <v>-</v>
      </c>
      <c r="H52" s="386" t="str">
        <f>IF(กรอกรายการครุภัณฑ์!E37&gt;0,กรอกรายการครุภัณฑ์!E37,IF(กรอกรายการครุภัณฑ์!E37=0,"-"))</f>
        <v>-</v>
      </c>
      <c r="I52" s="386" t="str">
        <f>IF(กรอกรายการครุภัณฑ์!F37&gt;0,กรอกรายการครุภัณฑ์!F37,IF(กรอกรายการครุภัณฑ์!F37=0,"-"))</f>
        <v>-</v>
      </c>
      <c r="J52" s="387" t="str">
        <f>IF(กรอกรายการครุภัณฑ์!G37&gt;0,กรอกรายการครุภัณฑ์!G37,IF(กรอกรายการครุภัณฑ์!G37=0,"-"))</f>
        <v>-</v>
      </c>
      <c r="K52" s="386" t="str">
        <f>IF(กรอกรายการครุภัณฑ์!H37&gt;0,กรอกรายการครุภัณฑ์!H37,IF(กรอกรายการครุภัณฑ์!H37=0,"-"))</f>
        <v>-</v>
      </c>
      <c r="L52" s="386" t="str">
        <f>IF(กรอกรายการครุภัณฑ์!I37&gt;0,กรอกรายการครุภัณฑ์!I37,IF(กรอกรายการครุภัณฑ์!I37=0,"-"))</f>
        <v>-</v>
      </c>
      <c r="M52" s="388"/>
    </row>
    <row r="53" spans="1:13" ht="23.25" thickTop="1" thickBot="1" x14ac:dyDescent="0.55000000000000004">
      <c r="A53" s="891" t="s">
        <v>289</v>
      </c>
      <c r="B53" s="892"/>
      <c r="C53" s="892"/>
      <c r="D53" s="892"/>
      <c r="E53" s="892"/>
      <c r="F53" s="892"/>
      <c r="G53" s="893"/>
      <c r="H53" s="410"/>
      <c r="I53" s="411">
        <f>SUM(I39:I52)</f>
        <v>0</v>
      </c>
      <c r="J53" s="411"/>
      <c r="K53" s="411">
        <f>SUM(K39:K52)</f>
        <v>0</v>
      </c>
      <c r="L53" s="411">
        <f>SUM(L39:L52)</f>
        <v>0</v>
      </c>
      <c r="M53" s="412"/>
    </row>
    <row r="54" spans="1:13" ht="22.5" thickBot="1" x14ac:dyDescent="0.55000000000000004">
      <c r="A54" s="896" t="s">
        <v>224</v>
      </c>
      <c r="B54" s="897"/>
      <c r="C54" s="897"/>
      <c r="D54" s="897"/>
      <c r="E54" s="897"/>
      <c r="F54" s="897"/>
      <c r="G54" s="897"/>
      <c r="H54" s="413"/>
      <c r="I54" s="414">
        <f>I53+I38</f>
        <v>3500</v>
      </c>
      <c r="J54" s="414">
        <f t="shared" ref="J54:L54" si="3">J53+J38</f>
        <v>0</v>
      </c>
      <c r="K54" s="414">
        <f t="shared" si="3"/>
        <v>0</v>
      </c>
      <c r="L54" s="414">
        <f t="shared" si="3"/>
        <v>3500</v>
      </c>
      <c r="M54" s="415"/>
    </row>
    <row r="55" spans="1:13" x14ac:dyDescent="0.5">
      <c r="A55" s="406"/>
      <c r="B55" s="894" t="s">
        <v>225</v>
      </c>
      <c r="C55" s="894"/>
      <c r="D55" s="895" t="s">
        <v>226</v>
      </c>
      <c r="E55" s="895"/>
      <c r="F55" s="409" t="s">
        <v>227</v>
      </c>
      <c r="G55" s="406"/>
      <c r="H55" s="407"/>
      <c r="I55" s="407"/>
      <c r="J55" s="408"/>
      <c r="K55" s="407"/>
      <c r="L55" s="407"/>
      <c r="M55" s="406"/>
    </row>
    <row r="56" spans="1:13" x14ac:dyDescent="0.5">
      <c r="C56" s="394"/>
      <c r="F56" s="209" t="s">
        <v>285</v>
      </c>
      <c r="G56" s="394"/>
      <c r="I56" s="395" t="str">
        <f>I27</f>
        <v>ประธานกรรมการกำหนดราคากลาง</v>
      </c>
      <c r="J56" s="397"/>
    </row>
    <row r="57" spans="1:13" x14ac:dyDescent="0.5">
      <c r="B57" s="398"/>
      <c r="C57" s="399"/>
      <c r="F57" s="209"/>
      <c r="G57" s="890" t="str">
        <f>G28</f>
        <v>(นายชาติชาย  สมศักดิ์)</v>
      </c>
      <c r="H57" s="890"/>
      <c r="I57" s="396"/>
      <c r="J57" s="397"/>
    </row>
    <row r="58" spans="1:13" x14ac:dyDescent="0.5">
      <c r="B58" s="400"/>
      <c r="C58" s="401"/>
      <c r="F58" s="209" t="s">
        <v>285</v>
      </c>
      <c r="G58" s="401"/>
      <c r="H58" s="395"/>
      <c r="I58" s="396"/>
      <c r="J58" s="397"/>
    </row>
    <row r="59" spans="1:13" x14ac:dyDescent="0.5">
      <c r="F59" s="209"/>
      <c r="G59" s="889" t="str">
        <f>G30</f>
        <v>ผู้อำนวยการโรงเรียนร่องเคาะวิทยา</v>
      </c>
      <c r="H59" s="889"/>
      <c r="I59" s="396"/>
      <c r="J59" s="397"/>
    </row>
  </sheetData>
  <mergeCells count="83">
    <mergeCell ref="G28:H28"/>
    <mergeCell ref="G30:H30"/>
    <mergeCell ref="G57:H57"/>
    <mergeCell ref="G59:H59"/>
    <mergeCell ref="A54:G54"/>
    <mergeCell ref="B55:C55"/>
    <mergeCell ref="D55:E55"/>
    <mergeCell ref="B48:E48"/>
    <mergeCell ref="B49:E49"/>
    <mergeCell ref="B50:E50"/>
    <mergeCell ref="B51:E51"/>
    <mergeCell ref="B52:E52"/>
    <mergeCell ref="A53:G53"/>
    <mergeCell ref="B47:E47"/>
    <mergeCell ref="B41:E41"/>
    <mergeCell ref="B42:E42"/>
    <mergeCell ref="L36:L37"/>
    <mergeCell ref="M36:M37"/>
    <mergeCell ref="B38:E38"/>
    <mergeCell ref="B39:E39"/>
    <mergeCell ref="B40:E40"/>
    <mergeCell ref="J36:K36"/>
    <mergeCell ref="F36:F37"/>
    <mergeCell ref="G36:G37"/>
    <mergeCell ref="H36:I36"/>
    <mergeCell ref="B43:E43"/>
    <mergeCell ref="B44:E44"/>
    <mergeCell ref="B45:E45"/>
    <mergeCell ref="B46:E46"/>
    <mergeCell ref="A36:A37"/>
    <mergeCell ref="B36:E37"/>
    <mergeCell ref="A35:C35"/>
    <mergeCell ref="D35:H35"/>
    <mergeCell ref="I35:J35"/>
    <mergeCell ref="K35:M35"/>
    <mergeCell ref="B24:E24"/>
    <mergeCell ref="A25:G25"/>
    <mergeCell ref="B26:C26"/>
    <mergeCell ref="D26:E26"/>
    <mergeCell ref="A31:M31"/>
    <mergeCell ref="A32:B32"/>
    <mergeCell ref="C32:M32"/>
    <mergeCell ref="B33:H33"/>
    <mergeCell ref="A34:C34"/>
    <mergeCell ref="D34:H34"/>
    <mergeCell ref="I34:J34"/>
    <mergeCell ref="K34:M34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11:E11"/>
    <mergeCell ref="A5:C5"/>
    <mergeCell ref="D5:H5"/>
    <mergeCell ref="I5:J5"/>
    <mergeCell ref="K5:M5"/>
    <mergeCell ref="A6:A7"/>
    <mergeCell ref="B6:E7"/>
    <mergeCell ref="F6:F7"/>
    <mergeCell ref="G6:G7"/>
    <mergeCell ref="H6:I6"/>
    <mergeCell ref="J6:K6"/>
    <mergeCell ref="L6:L7"/>
    <mergeCell ref="M6:M7"/>
    <mergeCell ref="B8:E8"/>
    <mergeCell ref="B9:E9"/>
    <mergeCell ref="B10:E10"/>
    <mergeCell ref="A1:M1"/>
    <mergeCell ref="A2:B2"/>
    <mergeCell ref="C2:M2"/>
    <mergeCell ref="B3:H3"/>
    <mergeCell ref="A4:C4"/>
    <mergeCell ref="I4:J4"/>
    <mergeCell ref="K4:M4"/>
    <mergeCell ref="D4:E4"/>
  </mergeCells>
  <pageMargins left="0.51181102362204722" right="0.11811023622047245" top="0.35433070866141736" bottom="0.35433070866141736" header="0.31496062992125984" footer="0.31496062992125984"/>
  <pageSetup paperSize="9" scale="8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1"/>
  <sheetViews>
    <sheetView topLeftCell="A468" workbookViewId="0">
      <selection activeCell="Q485" sqref="Q485"/>
    </sheetView>
  </sheetViews>
  <sheetFormatPr defaultColWidth="9" defaultRowHeight="24" x14ac:dyDescent="0.55000000000000004"/>
  <cols>
    <col min="1" max="1" width="6.375" style="4" customWidth="1"/>
    <col min="2" max="4" width="6.375" style="1" customWidth="1"/>
    <col min="5" max="5" width="22.125" style="1" customWidth="1"/>
    <col min="6" max="7" width="9" style="1"/>
    <col min="8" max="8" width="10.75" style="1" customWidth="1"/>
    <col min="9" max="9" width="10.375" style="1" customWidth="1"/>
    <col min="10" max="10" width="11.125" style="1" customWidth="1"/>
    <col min="11" max="11" width="10.875" style="1" customWidth="1"/>
    <col min="12" max="12" width="13.125" style="1" customWidth="1"/>
    <col min="13" max="16" width="9" style="1"/>
    <col min="17" max="17" width="32.125" style="1" customWidth="1"/>
    <col min="18" max="16384" width="9" style="1"/>
  </cols>
  <sheetData>
    <row r="1" spans="1:17" ht="27.75" x14ac:dyDescent="0.65">
      <c r="A1" s="1"/>
      <c r="C1" s="660" t="s">
        <v>23</v>
      </c>
      <c r="D1" s="660"/>
      <c r="E1" s="660"/>
      <c r="F1" s="660"/>
      <c r="G1" s="660"/>
      <c r="H1" s="660"/>
      <c r="I1" s="660"/>
      <c r="J1" s="660"/>
      <c r="K1" s="660"/>
      <c r="L1" s="660" t="s">
        <v>25</v>
      </c>
      <c r="M1" s="660"/>
    </row>
    <row r="2" spans="1:17" x14ac:dyDescent="0.55000000000000004">
      <c r="A2" s="639" t="str">
        <f>'กรอกข้อมูล รร.1'!B4</f>
        <v>ซ่อมแซมสำนักงาน สพป.ลำปาง เขต 3</v>
      </c>
      <c r="B2" s="639"/>
      <c r="C2" s="639"/>
      <c r="D2" s="640" t="str">
        <f>'กรอกข้อมูล รร.1'!B5</f>
        <v>อาคารอาคารสำนักงาน สพป.ลำปาง เขต 3</v>
      </c>
      <c r="E2" s="640"/>
      <c r="F2" s="640"/>
      <c r="G2" s="640"/>
      <c r="H2" s="640"/>
      <c r="I2" s="1" t="s">
        <v>26</v>
      </c>
      <c r="J2" s="277" t="str">
        <f>'กรอกข้อมูล รร.1'!B10</f>
        <v>ลำปาง เขต  3</v>
      </c>
      <c r="M2" s="1" t="s">
        <v>34</v>
      </c>
    </row>
    <row r="3" spans="1:17" x14ac:dyDescent="0.55000000000000004">
      <c r="A3" s="277" t="s">
        <v>0</v>
      </c>
      <c r="D3" s="640" t="str">
        <f>'กรอกข้อมูล รร.1'!B6</f>
        <v>สพป.ลำปาง เขต 3</v>
      </c>
      <c r="E3" s="640"/>
      <c r="F3" s="640"/>
      <c r="G3" s="640"/>
      <c r="H3" s="640"/>
      <c r="I3" s="1" t="s">
        <v>27</v>
      </c>
      <c r="K3" s="641">
        <f>'กรอกข้อมูล รร.1'!B3</f>
        <v>44327</v>
      </c>
      <c r="L3" s="641"/>
    </row>
    <row r="4" spans="1:17" x14ac:dyDescent="0.55000000000000004">
      <c r="A4" s="283" t="s">
        <v>1</v>
      </c>
      <c r="B4" s="2"/>
      <c r="C4" s="2"/>
      <c r="D4" s="640" t="str">
        <f>'กรอกข้อมูล รร.1'!B12</f>
        <v>นายอำพร จานเก่า</v>
      </c>
      <c r="E4" s="640"/>
      <c r="F4" s="640"/>
      <c r="G4" s="640"/>
      <c r="H4" s="640"/>
      <c r="I4" s="2"/>
      <c r="J4" s="2"/>
      <c r="K4" s="2"/>
      <c r="L4" s="2"/>
      <c r="M4" s="2"/>
    </row>
    <row r="5" spans="1:17" ht="9.75" customHeight="1" thickBot="1" x14ac:dyDescent="0.6">
      <c r="A5" s="27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7" s="3" customFormat="1" ht="41.25" customHeight="1" x14ac:dyDescent="0.55000000000000004">
      <c r="A6" s="642" t="s">
        <v>2</v>
      </c>
      <c r="B6" s="644" t="s">
        <v>3</v>
      </c>
      <c r="C6" s="645"/>
      <c r="D6" s="645"/>
      <c r="E6" s="646"/>
      <c r="F6" s="650" t="s">
        <v>4</v>
      </c>
      <c r="G6" s="650" t="s">
        <v>5</v>
      </c>
      <c r="H6" s="650" t="s">
        <v>6</v>
      </c>
      <c r="I6" s="650"/>
      <c r="J6" s="650" t="s">
        <v>7</v>
      </c>
      <c r="K6" s="650"/>
      <c r="L6" s="650" t="s">
        <v>24</v>
      </c>
      <c r="M6" s="661" t="s">
        <v>9</v>
      </c>
    </row>
    <row r="7" spans="1:17" s="3" customFormat="1" ht="43.5" customHeight="1" x14ac:dyDescent="0.55000000000000004">
      <c r="A7" s="643"/>
      <c r="B7" s="647"/>
      <c r="C7" s="648"/>
      <c r="D7" s="648"/>
      <c r="E7" s="649"/>
      <c r="F7" s="663"/>
      <c r="G7" s="663"/>
      <c r="H7" s="282" t="s">
        <v>10</v>
      </c>
      <c r="I7" s="282" t="s">
        <v>11</v>
      </c>
      <c r="J7" s="282" t="s">
        <v>10</v>
      </c>
      <c r="K7" s="282" t="s">
        <v>11</v>
      </c>
      <c r="L7" s="663"/>
      <c r="M7" s="662"/>
      <c r="Q7" s="3" t="str">
        <f>'กรอกข้อมูล รร.1'!C33</f>
        <v>ช่าง ระดับ 4สพป.ลำปาง เขต 3</v>
      </c>
    </row>
    <row r="8" spans="1:17" s="5" customFormat="1" ht="20.25" customHeight="1" x14ac:dyDescent="0.5">
      <c r="A8" s="7">
        <f>IF('กรอกรายการ วัสดุ'!A8&gt;0,'กรอกรายการ วัสดุ'!A8,IF('กรอกรายการ วัสดุ'!A8=0," "))</f>
        <v>1</v>
      </c>
      <c r="B8" s="638" t="str">
        <f>IF('กรอกรายการ วัสดุ'!B8&gt;0,'กรอกรายการ วัสดุ'!B8,IF('กรอกรายการ วัสดุ'!B8=0,"-"))</f>
        <v>ปรับปรุง ซ่อมแซมรางระบายน้ำ คสล.ฝาเหล็ก 110 เมตร</v>
      </c>
      <c r="C8" s="638"/>
      <c r="D8" s="638"/>
      <c r="E8" s="638"/>
      <c r="F8" s="12" t="str">
        <f>IF('กรอกรายการ วัสดุ'!C8&gt;0,'กรอกรายการ วัสดุ'!C8,IF('กรอกรายการ วัสดุ'!C8=0,"-"))</f>
        <v>-</v>
      </c>
      <c r="G8" s="12" t="str">
        <f>IF('กรอกรายการ วัสดุ'!D8&gt;0,'กรอกรายการ วัสดุ'!D8,IF('กรอกรายการ วัสดุ'!D8=0,"-"))</f>
        <v>-</v>
      </c>
      <c r="H8" s="45" t="str">
        <f>IF('กรอกรายการ วัสดุ'!E8&gt;0,'กรอกรายการ วัสดุ'!E8,IF('กรอกรายการ วัสดุ'!E8=0,"-"))</f>
        <v>-</v>
      </c>
      <c r="I8" s="45" t="str">
        <f>IF('กรอกรายการ วัสดุ'!F8&gt;0,'กรอกรายการ วัสดุ'!F8,IF('กรอกรายการ วัสดุ'!F8=0,"-"))</f>
        <v>-</v>
      </c>
      <c r="J8" s="45" t="str">
        <f>IF('กรอกรายการ วัสดุ'!G8&gt;0,'กรอกรายการ วัสดุ'!G8,IF('กรอกรายการ วัสดุ'!G8=0,"-"))</f>
        <v>-</v>
      </c>
      <c r="K8" s="45" t="str">
        <f>IF('กรอกรายการ วัสดุ'!H8&gt;0,'กรอกรายการ วัสดุ'!H8,IF('กรอกรายการ วัสดุ'!H8=0,"-"))</f>
        <v>-</v>
      </c>
      <c r="L8" s="45" t="str">
        <f>IF('กรอกรายการ วัสดุ'!I8&gt;0,'กรอกรายการ วัสดุ'!I8,IF('กรอกรายการ วัสดุ'!I8=0,"-"))</f>
        <v>-</v>
      </c>
      <c r="M8" s="8"/>
    </row>
    <row r="9" spans="1:17" s="5" customFormat="1" ht="20.25" customHeight="1" x14ac:dyDescent="0.5">
      <c r="A9" s="9" t="str">
        <f>IF('กรอกรายการ วัสดุ'!A9&gt;0,'กรอกรายการ วัสดุ'!A9,IF('กรอกรายการ วัสดุ'!A9=0," "))</f>
        <v xml:space="preserve"> </v>
      </c>
      <c r="B9" s="637" t="str">
        <f>IF('กรอกรายการ วัสดุ'!B9&gt;0,'กรอกรายการ วัสดุ'!B9,IF('กรอกรายการ วัสดุ'!B9=0,"-"))</f>
        <v>งานดินขุด</v>
      </c>
      <c r="C9" s="637"/>
      <c r="D9" s="637"/>
      <c r="E9" s="637"/>
      <c r="F9" s="12">
        <f>IF('กรอกรายการ วัสดุ'!C9&gt;0,'กรอกรายการ วัสดุ'!C9,IF('กรอกรายการ วัสดุ'!C9=0,"-"))</f>
        <v>21</v>
      </c>
      <c r="G9" s="12" t="str">
        <f>IF('กรอกรายการ วัสดุ'!D9&gt;0,'กรอกรายการ วัสดุ'!D9,IF('กรอกรายการ วัสดุ'!D9=0,"-"))</f>
        <v>ลบ.ม.</v>
      </c>
      <c r="H9" s="45" t="str">
        <f>IF('กรอกรายการ วัสดุ'!E9&gt;0,'กรอกรายการ วัสดุ'!E9,IF('กรอกรายการ วัสดุ'!E9=0,"-"))</f>
        <v>-</v>
      </c>
      <c r="I9" s="45" t="str">
        <f>IF('กรอกรายการ วัสดุ'!F9&gt;0,'กรอกรายการ วัสดุ'!F9,IF('กรอกรายการ วัสดุ'!F9=0,"-"))</f>
        <v>-</v>
      </c>
      <c r="J9" s="45">
        <f>IF('กรอกรายการ วัสดุ'!G9&gt;0,'กรอกรายการ วัสดุ'!G9,IF('กรอกรายการ วัสดุ'!G9=0,"-"))</f>
        <v>120</v>
      </c>
      <c r="K9" s="45">
        <f>IF('กรอกรายการ วัสดุ'!H9&gt;0,'กรอกรายการ วัสดุ'!H9,IF('กรอกรายการ วัสดุ'!H9=0,"-"))</f>
        <v>2520</v>
      </c>
      <c r="L9" s="45">
        <f>IF('กรอกรายการ วัสดุ'!I9&gt;0,'กรอกรายการ วัสดุ'!I9,IF('กรอกรายการ วัสดุ'!I9=0,"-"))</f>
        <v>2520</v>
      </c>
      <c r="M9" s="10"/>
    </row>
    <row r="10" spans="1:17" s="5" customFormat="1" ht="19.5" customHeight="1" x14ac:dyDescent="0.5">
      <c r="A10" s="9" t="str">
        <f>IF('กรอกรายการ วัสดุ'!A10&gt;0,'กรอกรายการ วัสดุ'!A10,IF('กรอกรายการ วัสดุ'!A10=0," "))</f>
        <v xml:space="preserve"> </v>
      </c>
      <c r="B10" s="637" t="str">
        <f>IF('กรอกรายการ วัสดุ'!B10&gt;0,'กรอกรายการ วัสดุ'!B10,IF('กรอกรายการ วัสดุ'!B10=0,"-"))</f>
        <v>ทรายหยาบ</v>
      </c>
      <c r="C10" s="637"/>
      <c r="D10" s="637"/>
      <c r="E10" s="637"/>
      <c r="F10" s="12">
        <f>IF('กรอกรายการ วัสดุ'!C10&gt;0,'กรอกรายการ วัสดุ'!C10,IF('กรอกรายการ วัสดุ'!C10=0,"-"))</f>
        <v>4.5</v>
      </c>
      <c r="G10" s="12" t="str">
        <f>IF('กรอกรายการ วัสดุ'!D10&gt;0,'กรอกรายการ วัสดุ'!D10,IF('กรอกรายการ วัสดุ'!D10=0,"-"))</f>
        <v>ลบ.ม.</v>
      </c>
      <c r="H10" s="45">
        <f>IF('กรอกรายการ วัสดุ'!E10&gt;0,'กรอกรายการ วัสดุ'!E10,IF('กรอกรายการ วัสดุ'!E10=0,"-"))</f>
        <v>350</v>
      </c>
      <c r="I10" s="45">
        <f>IF('กรอกรายการ วัสดุ'!F10&gt;0,'กรอกรายการ วัสดุ'!F10,IF('กรอกรายการ วัสดุ'!F10=0,"-"))</f>
        <v>1575</v>
      </c>
      <c r="J10" s="45" t="str">
        <f>IF('กรอกรายการ วัสดุ'!G10&gt;0,'กรอกรายการ วัสดุ'!G10,IF('กรอกรายการ วัสดุ'!G10=0,"-"))</f>
        <v>-</v>
      </c>
      <c r="K10" s="45" t="str">
        <f>IF('กรอกรายการ วัสดุ'!H10&gt;0,'กรอกรายการ วัสดุ'!H10,IF('กรอกรายการ วัสดุ'!H10=0,"-"))</f>
        <v>-</v>
      </c>
      <c r="L10" s="45">
        <f>IF('กรอกรายการ วัสดุ'!I10&gt;0,'กรอกรายการ วัสดุ'!I10,IF('กรอกรายการ วัสดุ'!I10=0,"-"))</f>
        <v>1575</v>
      </c>
      <c r="M10" s="10"/>
    </row>
    <row r="11" spans="1:17" s="5" customFormat="1" ht="19.5" customHeight="1" x14ac:dyDescent="0.5">
      <c r="A11" s="9" t="str">
        <f>IF('กรอกรายการ วัสดุ'!A11&gt;0,'กรอกรายการ วัสดุ'!A11,IF('กรอกรายการ วัสดุ'!A11=0," "))</f>
        <v xml:space="preserve"> </v>
      </c>
      <c r="B11" s="637" t="str">
        <f>IF('กรอกรายการ วัสดุ'!B11&gt;0,'กรอกรายการ วัสดุ'!B11,IF('กรอกรายการ วัสดุ'!B11=0,"-"))</f>
        <v>คอนกรีตผสมเสร็จ 210กก./ตร.ซม./180 กก./ตร.ซม.</v>
      </c>
      <c r="C11" s="637"/>
      <c r="D11" s="637"/>
      <c r="E11" s="637"/>
      <c r="F11" s="12">
        <f>IF('กรอกรายการ วัสดุ'!C11&gt;0,'กรอกรายการ วัสดุ'!C11,IF('กรอกรายการ วัสดุ'!C11=0,"-"))</f>
        <v>16.5</v>
      </c>
      <c r="G11" s="12" t="str">
        <f>IF('กรอกรายการ วัสดุ'!D11&gt;0,'กรอกรายการ วัสดุ'!D11,IF('กรอกรายการ วัสดุ'!D11=0,"-"))</f>
        <v>ลบ.ม.</v>
      </c>
      <c r="H11" s="45">
        <f>IF('กรอกรายการ วัสดุ'!E11&gt;0,'กรอกรายการ วัสดุ'!E11,IF('กรอกรายการ วัสดุ'!E11=0,"-"))</f>
        <v>2350</v>
      </c>
      <c r="I11" s="45">
        <f>IF('กรอกรายการ วัสดุ'!F11&gt;0,'กรอกรายการ วัสดุ'!F11,IF('กรอกรายการ วัสดุ'!F11=0,"-"))</f>
        <v>38775</v>
      </c>
      <c r="J11" s="45">
        <f>IF('กรอกรายการ วัสดุ'!G11&gt;0,'กรอกรายการ วัสดุ'!G11,IF('กรอกรายการ วัสดุ'!G11=0,"-"))</f>
        <v>350</v>
      </c>
      <c r="K11" s="45">
        <f>IF('กรอกรายการ วัสดุ'!H11&gt;0,'กรอกรายการ วัสดุ'!H11,IF('กรอกรายการ วัสดุ'!H11=0,"-"))</f>
        <v>5775</v>
      </c>
      <c r="L11" s="45">
        <f>IF('กรอกรายการ วัสดุ'!I11&gt;0,'กรอกรายการ วัสดุ'!I11,IF('กรอกรายการ วัสดุ'!I11=0,"-"))</f>
        <v>44550</v>
      </c>
      <c r="M11" s="10"/>
    </row>
    <row r="12" spans="1:17" s="5" customFormat="1" ht="19.5" customHeight="1" x14ac:dyDescent="0.5">
      <c r="A12" s="9" t="str">
        <f>IF('กรอกรายการ วัสดุ'!A12&gt;0,'กรอกรายการ วัสดุ'!A12,IF('กรอกรายการ วัสดุ'!A12=0," "))</f>
        <v xml:space="preserve"> </v>
      </c>
      <c r="B12" s="637" t="str">
        <f>IF('กรอกรายการ วัสดุ'!B12&gt;0,'กรอกรายการ วัสดุ'!B12,IF('กรอกรายการ วัสดุ'!B12=0,"-"))</f>
        <v xml:space="preserve">ไม้แบบทั่วไป คิดใช้ 80% </v>
      </c>
      <c r="C12" s="637"/>
      <c r="D12" s="637"/>
      <c r="E12" s="637"/>
      <c r="F12" s="12">
        <f>IF('กรอกรายการ วัสดุ'!C12&gt;0,'กรอกรายการ วัสดุ'!C12,IF('กรอกรายการ วัสดุ'!C12=0,"-"))</f>
        <v>85.61</v>
      </c>
      <c r="G12" s="12" t="str">
        <f>IF('กรอกรายการ วัสดุ'!D12&gt;0,'กรอกรายการ วัสดุ'!D12,IF('กรอกรายการ วัสดุ'!D12=0,"-"))</f>
        <v>ลบ.ฟ.</v>
      </c>
      <c r="H12" s="45">
        <f>IF('กรอกรายการ วัสดุ'!E12&gt;0,'กรอกรายการ วัสดุ'!E12,IF('กรอกรายการ วัสดุ'!E12=0,"-"))</f>
        <v>400</v>
      </c>
      <c r="I12" s="45">
        <f>IF('กรอกรายการ วัสดุ'!F12&gt;0,'กรอกรายการ วัสดุ'!F12,IF('กรอกรายการ วัสดุ'!F12=0,"-"))</f>
        <v>34244</v>
      </c>
      <c r="J12" s="45" t="str">
        <f>IF('กรอกรายการ วัสดุ'!G12&gt;0,'กรอกรายการ วัสดุ'!G12,IF('กรอกรายการ วัสดุ'!G12=0,"-"))</f>
        <v>-</v>
      </c>
      <c r="K12" s="45" t="str">
        <f>IF('กรอกรายการ วัสดุ'!H12&gt;0,'กรอกรายการ วัสดุ'!H12,IF('กรอกรายการ วัสดุ'!H12=0,"-"))</f>
        <v>-</v>
      </c>
      <c r="L12" s="45">
        <f>IF('กรอกรายการ วัสดุ'!I12&gt;0,'กรอกรายการ วัสดุ'!I12,IF('กรอกรายการ วัสดุ'!I12=0,"-"))</f>
        <v>34244</v>
      </c>
      <c r="M12" s="10"/>
    </row>
    <row r="13" spans="1:17" s="5" customFormat="1" ht="19.5" customHeight="1" x14ac:dyDescent="0.5">
      <c r="A13" s="9" t="str">
        <f>IF('กรอกรายการ วัสดุ'!A13&gt;0,'กรอกรายการ วัสดุ'!A13,IF('กรอกรายการ วัสดุ'!A13=0," "))</f>
        <v xml:space="preserve"> </v>
      </c>
      <c r="B13" s="637" t="str">
        <f>IF('กรอกรายการ วัสดุ'!B13&gt;0,'กรอกรายการ วัสดุ'!B13,IF('กรอกรายการ วัสดุ'!B13=0,"-"))</f>
        <v xml:space="preserve">ไม้คร่าว คิดใช้ 30% </v>
      </c>
      <c r="C13" s="637"/>
      <c r="D13" s="637"/>
      <c r="E13" s="637"/>
      <c r="F13" s="12">
        <f>IF('กรอกรายการ วัสดุ'!C13&gt;0,'กรอกรายการ วัสดุ'!C13,IF('กรอกรายการ วัสดุ'!C13=0,"-"))</f>
        <v>77.680000000000007</v>
      </c>
      <c r="G13" s="12" t="str">
        <f>IF('กรอกรายการ วัสดุ'!D13&gt;0,'กรอกรายการ วัสดุ'!D13,IF('กรอกรายการ วัสดุ'!D13=0,"-"))</f>
        <v>ลบ.ฟ.</v>
      </c>
      <c r="H13" s="45">
        <f>IF('กรอกรายการ วัสดุ'!E13&gt;0,'กรอกรายการ วัสดุ'!E13,IF('กรอกรายการ วัสดุ'!E13=0,"-"))</f>
        <v>400</v>
      </c>
      <c r="I13" s="45">
        <f>IF('กรอกรายการ วัสดุ'!F13&gt;0,'กรอกรายการ วัสดุ'!F13,IF('กรอกรายการ วัสดุ'!F13=0,"-"))</f>
        <v>31072.000000000004</v>
      </c>
      <c r="J13" s="45" t="str">
        <f>IF('กรอกรายการ วัสดุ'!G13&gt;0,'กรอกรายการ วัสดุ'!G13,IF('กรอกรายการ วัสดุ'!G13=0,"-"))</f>
        <v>-</v>
      </c>
      <c r="K13" s="45" t="str">
        <f>IF('กรอกรายการ วัสดุ'!H13&gt;0,'กรอกรายการ วัสดุ'!H13,IF('กรอกรายการ วัสดุ'!H13=0,"-"))</f>
        <v>-</v>
      </c>
      <c r="L13" s="45">
        <f>IF('กรอกรายการ วัสดุ'!I13&gt;0,'กรอกรายการ วัสดุ'!I13,IF('กรอกรายการ วัสดุ'!I13=0,"-"))</f>
        <v>31072.000000000004</v>
      </c>
      <c r="M13" s="10"/>
    </row>
    <row r="14" spans="1:17" s="5" customFormat="1" ht="19.5" customHeight="1" x14ac:dyDescent="0.5">
      <c r="A14" s="9" t="str">
        <f>IF('กรอกรายการ วัสดุ'!A14&gt;0,'กรอกรายการ วัสดุ'!A14,IF('กรอกรายการ วัสดุ'!A14=0," "))</f>
        <v xml:space="preserve"> </v>
      </c>
      <c r="B14" s="637" t="str">
        <f>IF('กรอกรายการ วัสดุ'!B14&gt;0,'กรอกรายการ วัสดุ'!B14,IF('กรอกรายการ วัสดุ'!B14=0,"-"))</f>
        <v>ค่าแรงไม้แบบทั่วไป</v>
      </c>
      <c r="C14" s="637"/>
      <c r="D14" s="637"/>
      <c r="E14" s="637"/>
      <c r="F14" s="12">
        <f>IF('กรอกรายการ วัสดุ'!C14&gt;0,'กรอกรายการ วัสดุ'!C14,IF('กรอกรายการ วัสดุ'!C14=0,"-"))</f>
        <v>155.15</v>
      </c>
      <c r="G14" s="12" t="str">
        <f>IF('กรอกรายการ วัสดุ'!D14&gt;0,'กรอกรายการ วัสดุ'!D14,IF('กรอกรายการ วัสดุ'!D14=0,"-"))</f>
        <v>ตร.ม.</v>
      </c>
      <c r="H14" s="45" t="str">
        <f>IF('กรอกรายการ วัสดุ'!E14&gt;0,'กรอกรายการ วัสดุ'!E14,IF('กรอกรายการ วัสดุ'!E14=0,"-"))</f>
        <v>-</v>
      </c>
      <c r="I14" s="45" t="str">
        <f>IF('กรอกรายการ วัสดุ'!F14&gt;0,'กรอกรายการ วัสดุ'!F14,IF('กรอกรายการ วัสดุ'!F14=0,"-"))</f>
        <v>-</v>
      </c>
      <c r="J14" s="45">
        <f>IF('กรอกรายการ วัสดุ'!G14&gt;0,'กรอกรายการ วัสดุ'!G14,IF('กรอกรายการ วัสดุ'!G14=0,"-"))</f>
        <v>150</v>
      </c>
      <c r="K14" s="45">
        <f>IF('กรอกรายการ วัสดุ'!H14&gt;0,'กรอกรายการ วัสดุ'!H14,IF('กรอกรายการ วัสดุ'!H14=0,"-"))</f>
        <v>23272.5</v>
      </c>
      <c r="L14" s="45">
        <f>IF('กรอกรายการ วัสดุ'!I14&gt;0,'กรอกรายการ วัสดุ'!I14,IF('กรอกรายการ วัสดุ'!I14=0,"-"))</f>
        <v>23272.5</v>
      </c>
      <c r="M14" s="10"/>
    </row>
    <row r="15" spans="1:17" s="5" customFormat="1" ht="19.5" customHeight="1" x14ac:dyDescent="0.5">
      <c r="A15" s="9" t="str">
        <f>IF('กรอกรายการ วัสดุ'!A15&gt;0,'กรอกรายการ วัสดุ'!A15,IF('กรอกรายการ วัสดุ'!A15=0," "))</f>
        <v xml:space="preserve"> </v>
      </c>
      <c r="B15" s="637" t="str">
        <f>IF('กรอกรายการ วัสดุ'!B15&gt;0,'กรอกรายการ วัสดุ'!B15,IF('กรอกรายการ วัสดุ'!B15=0,"-"))</f>
        <v>เหล็กเส้นกลม SR.24 ขนาด RB 6 มม.(2.22กก./เส้น)</v>
      </c>
      <c r="C15" s="637"/>
      <c r="D15" s="637"/>
      <c r="E15" s="637"/>
      <c r="F15" s="12">
        <f>IF('กรอกรายการ วัสดุ'!C15&gt;0,'กรอกรายการ วัสดุ'!C15,IF('กรอกรายการ วัสดุ'!C15=0,"-"))</f>
        <v>80</v>
      </c>
      <c r="G15" s="12" t="str">
        <f>IF('กรอกรายการ วัสดุ'!D15&gt;0,'กรอกรายการ วัสดุ'!D15,IF('กรอกรายการ วัสดุ'!D15=0,"-"))</f>
        <v>เส้น</v>
      </c>
      <c r="H15" s="45">
        <f>IF('กรอกรายการ วัสดุ'!E15&gt;0,'กรอกรายการ วัสดุ'!E15,IF('กรอกรายการ วัสดุ'!E15=0,"-"))</f>
        <v>155</v>
      </c>
      <c r="I15" s="45">
        <f>IF('กรอกรายการ วัสดุ'!F15&gt;0,'กรอกรายการ วัสดุ'!F15,IF('กรอกรายการ วัสดุ'!F15=0,"-"))</f>
        <v>12400</v>
      </c>
      <c r="J15" s="45">
        <f>IF('กรอกรายการ วัสดุ'!G15&gt;0,'กรอกรายการ วัสดุ'!G15,IF('กรอกรายการ วัสดุ'!G15=0,"-"))</f>
        <v>20</v>
      </c>
      <c r="K15" s="45">
        <f>IF('กรอกรายการ วัสดุ'!H15&gt;0,'กรอกรายการ วัสดุ'!H15,IF('กรอกรายการ วัสดุ'!H15=0,"-"))</f>
        <v>1600</v>
      </c>
      <c r="L15" s="45">
        <f>IF('กรอกรายการ วัสดุ'!I15&gt;0,'กรอกรายการ วัสดุ'!I15,IF('กรอกรายการ วัสดุ'!I15=0,"-"))</f>
        <v>14000</v>
      </c>
      <c r="M15" s="10"/>
    </row>
    <row r="16" spans="1:17" s="5" customFormat="1" ht="19.5" customHeight="1" x14ac:dyDescent="0.5">
      <c r="A16" s="9" t="str">
        <f>IF('กรอกรายการ วัสดุ'!A16&gt;0,'กรอกรายการ วัสดุ'!A16,IF('กรอกรายการ วัสดุ'!A16=0," "))</f>
        <v xml:space="preserve"> </v>
      </c>
      <c r="B16" s="637" t="str">
        <f>IF('กรอกรายการ วัสดุ'!B16&gt;0,'กรอกรายการ วัสดุ'!B16,IF('กรอกรายการ วัสดุ'!B16=0,"-"))</f>
        <v>เหล็กเส้น SR.24 ขนาด DB 9 มม.(8.88กก./เส้น)</v>
      </c>
      <c r="C16" s="637"/>
      <c r="D16" s="637"/>
      <c r="E16" s="637"/>
      <c r="F16" s="12">
        <f>IF('กรอกรายการ วัสดุ'!C16&gt;0,'กรอกรายการ วัสดุ'!C16,IF('กรอกรายการ วัสดุ'!C16=0,"-"))</f>
        <v>107</v>
      </c>
      <c r="G16" s="12" t="str">
        <f>IF('กรอกรายการ วัสดุ'!D16&gt;0,'กรอกรายการ วัสดุ'!D16,IF('กรอกรายการ วัสดุ'!D16=0,"-"))</f>
        <v>เส้น</v>
      </c>
      <c r="H16" s="45">
        <f>IF('กรอกรายการ วัสดุ'!E16&gt;0,'กรอกรายการ วัสดุ'!E16,IF('กรอกรายการ วัสดุ'!E16=0,"-"))</f>
        <v>225</v>
      </c>
      <c r="I16" s="45">
        <f>IF('กรอกรายการ วัสดุ'!F16&gt;0,'กรอกรายการ วัสดุ'!F16,IF('กรอกรายการ วัสดุ'!F16=0,"-"))</f>
        <v>24075</v>
      </c>
      <c r="J16" s="45">
        <f>IF('กรอกรายการ วัสดุ'!G16&gt;0,'กรอกรายการ วัสดุ'!G16,IF('กรอกรายการ วัสดุ'!G16=0,"-"))</f>
        <v>30</v>
      </c>
      <c r="K16" s="45">
        <f>IF('กรอกรายการ วัสดุ'!H16&gt;0,'กรอกรายการ วัสดุ'!H16,IF('กรอกรายการ วัสดุ'!H16=0,"-"))</f>
        <v>3210</v>
      </c>
      <c r="L16" s="45">
        <f>IF('กรอกรายการ วัสดุ'!I16&gt;0,'กรอกรายการ วัสดุ'!I16,IF('กรอกรายการ วัสดุ'!I16=0,"-"))</f>
        <v>27285</v>
      </c>
      <c r="M16" s="10"/>
    </row>
    <row r="17" spans="1:13" s="5" customFormat="1" ht="19.5" customHeight="1" x14ac:dyDescent="0.5">
      <c r="A17" s="9" t="str">
        <f>IF('กรอกรายการ วัสดุ'!A17&gt;0,'กรอกรายการ วัสดุ'!A17,IF('กรอกรายการ วัสดุ'!A17=0," "))</f>
        <v xml:space="preserve"> </v>
      </c>
      <c r="B17" s="637" t="str">
        <f>IF('กรอกรายการ วัสดุ'!B17&gt;0,'กรอกรายการ วัสดุ'!B17,IF('กรอกรายการ วัสดุ'!B17=0,"-"))</f>
        <v>ลวดผูกเหล็ก  30 กก./ตัน</v>
      </c>
      <c r="C17" s="637"/>
      <c r="D17" s="637"/>
      <c r="E17" s="637"/>
      <c r="F17" s="12">
        <f>IF('กรอกรายการ วัสดุ'!C17&gt;0,'กรอกรายการ วัสดุ'!C17,IF('กรอกรายการ วัสดุ'!C17=0,"-"))</f>
        <v>17</v>
      </c>
      <c r="G17" s="12" t="str">
        <f>IF('กรอกรายการ วัสดุ'!D17&gt;0,'กรอกรายการ วัสดุ'!D17,IF('กรอกรายการ วัสดุ'!D17=0,"-"))</f>
        <v>กก.</v>
      </c>
      <c r="H17" s="45">
        <f>IF('กรอกรายการ วัสดุ'!E17&gt;0,'กรอกรายการ วัสดุ'!E17,IF('กรอกรายการ วัสดุ'!E17=0,"-"))</f>
        <v>60</v>
      </c>
      <c r="I17" s="45">
        <f>IF('กรอกรายการ วัสดุ'!F17&gt;0,'กรอกรายการ วัสดุ'!F17,IF('กรอกรายการ วัสดุ'!F17=0,"-"))</f>
        <v>1020</v>
      </c>
      <c r="J17" s="45" t="str">
        <f>IF('กรอกรายการ วัสดุ'!G17&gt;0,'กรอกรายการ วัสดุ'!G17,IF('กรอกรายการ วัสดุ'!G17=0,"-"))</f>
        <v>-</v>
      </c>
      <c r="K17" s="45" t="str">
        <f>IF('กรอกรายการ วัสดุ'!H17&gt;0,'กรอกรายการ วัสดุ'!H17,IF('กรอกรายการ วัสดุ'!H17=0,"-"))</f>
        <v>-</v>
      </c>
      <c r="L17" s="45">
        <f>IF('กรอกรายการ วัสดุ'!I17&gt;0,'กรอกรายการ วัสดุ'!I17,IF('กรอกรายการ วัสดุ'!I17=0,"-"))</f>
        <v>1020</v>
      </c>
      <c r="M17" s="10"/>
    </row>
    <row r="18" spans="1:13" s="5" customFormat="1" ht="19.5" customHeight="1" thickBot="1" x14ac:dyDescent="0.55000000000000004">
      <c r="A18" s="17" t="str">
        <f>IF('กรอกรายการ วัสดุ'!A18&gt;0,'กรอกรายการ วัสดุ'!A18,IF('กรอกรายการ วัสดุ'!A18=0," "))</f>
        <v xml:space="preserve"> </v>
      </c>
      <c r="B18" s="652" t="str">
        <f>IF('กรอกรายการ วัสดุ'!B18&gt;0,'กรอกรายการ วัสดุ'!B18,IF('กรอกรายการ วัสดุ'!B18=0,"-"))</f>
        <v xml:space="preserve">เหล็กฉากฝาท่อ  ขนาด 2"x 2" x 4 มม. </v>
      </c>
      <c r="C18" s="653"/>
      <c r="D18" s="653"/>
      <c r="E18" s="654"/>
      <c r="F18" s="12">
        <f>IF('กรอกรายการ วัสดุ'!C18&gt;0,'กรอกรายการ วัสดุ'!C18,IF('กรอกรายการ วัสดุ'!C18=0,"-"))</f>
        <v>37</v>
      </c>
      <c r="G18" s="12" t="str">
        <f>IF('กรอกรายการ วัสดุ'!D18&gt;0,'กรอกรายการ วัสดุ'!D18,IF('กรอกรายการ วัสดุ'!D18=0,"-"))</f>
        <v>ท่อน</v>
      </c>
      <c r="H18" s="45">
        <f>IF('กรอกรายการ วัสดุ'!E18&gt;0,'กรอกรายการ วัสดุ'!E18,IF('กรอกรายการ วัสดุ'!E18=0,"-"))</f>
        <v>605</v>
      </c>
      <c r="I18" s="45">
        <f>IF('กรอกรายการ วัสดุ'!F18&gt;0,'กรอกรายการ วัสดุ'!F18,IF('กรอกรายการ วัสดุ'!F18=0,"-"))</f>
        <v>22385</v>
      </c>
      <c r="J18" s="45">
        <f>IF('กรอกรายการ วัสดุ'!G18&gt;0,'กรอกรายการ วัสดุ'!G18,IF('กรอกรายการ วัสดุ'!G18=0,"-"))</f>
        <v>57</v>
      </c>
      <c r="K18" s="45">
        <f>IF('กรอกรายการ วัสดุ'!H18&gt;0,'กรอกรายการ วัสดุ'!H18,IF('กรอกรายการ วัสดุ'!H18=0,"-"))</f>
        <v>2109</v>
      </c>
      <c r="L18" s="45">
        <f>IF('กรอกรายการ วัสดุ'!I18&gt;0,'กรอกรายการ วัสดุ'!I18,IF('กรอกรายการ วัสดุ'!I18=0,"-"))</f>
        <v>24494</v>
      </c>
      <c r="M18" s="11"/>
    </row>
    <row r="19" spans="1:13" s="5" customFormat="1" ht="19.5" customHeight="1" thickBot="1" x14ac:dyDescent="0.55000000000000004">
      <c r="A19" s="657" t="s">
        <v>41</v>
      </c>
      <c r="B19" s="658"/>
      <c r="C19" s="658"/>
      <c r="D19" s="658"/>
      <c r="E19" s="658"/>
      <c r="F19" s="658"/>
      <c r="G19" s="658"/>
      <c r="H19" s="659"/>
      <c r="I19" s="46">
        <f>SUM(I8:I18)</f>
        <v>165546</v>
      </c>
      <c r="J19" s="20"/>
      <c r="K19" s="46">
        <f>SUM(K8:K18)</f>
        <v>38486.5</v>
      </c>
      <c r="L19" s="46">
        <f>SUM(L8:L18)</f>
        <v>204032.5</v>
      </c>
      <c r="M19" s="14"/>
    </row>
    <row r="20" spans="1:13" s="6" customFormat="1" ht="22.5" customHeight="1" x14ac:dyDescent="0.5">
      <c r="A20" s="13"/>
      <c r="B20" s="13"/>
      <c r="C20" s="13"/>
      <c r="D20" s="13"/>
      <c r="E20" s="13"/>
      <c r="F20" s="13"/>
      <c r="G20" s="13"/>
      <c r="H20" s="13"/>
    </row>
    <row r="21" spans="1:13" s="2" customFormat="1" x14ac:dyDescent="0.55000000000000004">
      <c r="A21" s="279"/>
      <c r="C21" s="118"/>
      <c r="D21" s="118" t="s">
        <v>28</v>
      </c>
      <c r="E21" s="118" t="s">
        <v>29</v>
      </c>
      <c r="F21" s="2" t="s">
        <v>30</v>
      </c>
      <c r="H21" s="119" t="s">
        <v>28</v>
      </c>
      <c r="I21" s="118" t="s">
        <v>33</v>
      </c>
    </row>
    <row r="22" spans="1:13" s="2" customFormat="1" x14ac:dyDescent="0.55000000000000004">
      <c r="A22" s="279"/>
      <c r="B22" s="118"/>
      <c r="C22" s="118"/>
      <c r="D22" s="119"/>
      <c r="E22" s="279" t="str">
        <f>'กรอกข้อมูล รร.1'!C28</f>
        <v>(นายอำพร จานเก่า)</v>
      </c>
      <c r="H22" s="119"/>
      <c r="I22" s="655" t="str">
        <f>'กรอกข้อมูล รร.1'!C29</f>
        <v>(นางสาวจริยา ขัดแก้ว)</v>
      </c>
      <c r="J22" s="655"/>
    </row>
    <row r="23" spans="1:13" s="2" customFormat="1" x14ac:dyDescent="0.55000000000000004">
      <c r="A23" s="279"/>
      <c r="C23" s="118"/>
      <c r="D23" s="655" t="str">
        <f>'กรอกข้อมูล รร.1'!B13</f>
        <v>ช่าง ระดับ 4</v>
      </c>
      <c r="E23" s="655"/>
      <c r="F23" s="655"/>
      <c r="H23" s="655" t="str">
        <f>'กรอกข้อมูล รร.1'!B15</f>
        <v>ผู้อำนวยการกลุ่มอำนวยการ</v>
      </c>
      <c r="I23" s="655"/>
      <c r="J23" s="655"/>
      <c r="K23" s="655"/>
    </row>
    <row r="24" spans="1:13" s="2" customFormat="1" ht="9" customHeight="1" x14ac:dyDescent="0.55000000000000004">
      <c r="A24" s="279"/>
      <c r="C24" s="118"/>
      <c r="D24" s="279"/>
      <c r="E24" s="279"/>
      <c r="F24" s="279"/>
      <c r="H24" s="279"/>
      <c r="I24" s="279"/>
      <c r="J24" s="279"/>
      <c r="K24" s="279"/>
    </row>
    <row r="25" spans="1:13" s="2" customFormat="1" ht="27.75" x14ac:dyDescent="0.65">
      <c r="C25" s="636" t="s">
        <v>23</v>
      </c>
      <c r="D25" s="636"/>
      <c r="E25" s="636"/>
      <c r="F25" s="636"/>
      <c r="G25" s="636"/>
      <c r="H25" s="636"/>
      <c r="I25" s="636"/>
      <c r="J25" s="636"/>
      <c r="K25" s="636"/>
      <c r="L25" s="636" t="s">
        <v>25</v>
      </c>
      <c r="M25" s="636"/>
    </row>
    <row r="26" spans="1:13" s="2" customFormat="1" x14ac:dyDescent="0.55000000000000004">
      <c r="A26" s="639" t="str">
        <f>A2</f>
        <v>ซ่อมแซมสำนักงาน สพป.ลำปาง เขต 3</v>
      </c>
      <c r="B26" s="639"/>
      <c r="C26" s="639"/>
      <c r="D26" s="667" t="str">
        <f>D2</f>
        <v>อาคารอาคารสำนักงาน สพป.ลำปาง เขต 3</v>
      </c>
      <c r="E26" s="667"/>
      <c r="F26" s="667"/>
      <c r="G26" s="667"/>
      <c r="H26" s="667"/>
      <c r="I26" s="2" t="s">
        <v>26</v>
      </c>
      <c r="J26" s="283" t="str">
        <f>J2</f>
        <v>ลำปาง เขต  3</v>
      </c>
      <c r="M26" s="2" t="s">
        <v>35</v>
      </c>
    </row>
    <row r="27" spans="1:13" ht="24.75" thickBot="1" x14ac:dyDescent="0.6">
      <c r="A27" s="277" t="s">
        <v>0</v>
      </c>
      <c r="D27" s="640" t="str">
        <f>D3</f>
        <v>สพป.ลำปาง เขต 3</v>
      </c>
      <c r="E27" s="640"/>
      <c r="F27" s="640"/>
      <c r="G27" s="640"/>
      <c r="H27" s="640"/>
      <c r="K27" s="641"/>
      <c r="L27" s="641"/>
    </row>
    <row r="28" spans="1:13" ht="9.75" hidden="1" customHeight="1" x14ac:dyDescent="0.55000000000000004">
      <c r="A28" s="27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s="3" customFormat="1" ht="41.25" customHeight="1" x14ac:dyDescent="0.55000000000000004">
      <c r="A29" s="642" t="s">
        <v>2</v>
      </c>
      <c r="B29" s="644" t="s">
        <v>3</v>
      </c>
      <c r="C29" s="645"/>
      <c r="D29" s="645"/>
      <c r="E29" s="646"/>
      <c r="F29" s="650" t="s">
        <v>4</v>
      </c>
      <c r="G29" s="650" t="s">
        <v>5</v>
      </c>
      <c r="H29" s="650" t="s">
        <v>6</v>
      </c>
      <c r="I29" s="650"/>
      <c r="J29" s="650" t="s">
        <v>7</v>
      </c>
      <c r="K29" s="650"/>
      <c r="L29" s="650" t="s">
        <v>24</v>
      </c>
      <c r="M29" s="661" t="s">
        <v>9</v>
      </c>
    </row>
    <row r="30" spans="1:13" s="3" customFormat="1" ht="43.5" customHeight="1" x14ac:dyDescent="0.55000000000000004">
      <c r="A30" s="643"/>
      <c r="B30" s="647"/>
      <c r="C30" s="648"/>
      <c r="D30" s="648"/>
      <c r="E30" s="649"/>
      <c r="F30" s="651"/>
      <c r="G30" s="651"/>
      <c r="H30" s="278" t="s">
        <v>10</v>
      </c>
      <c r="I30" s="278" t="s">
        <v>11</v>
      </c>
      <c r="J30" s="278" t="s">
        <v>10</v>
      </c>
      <c r="K30" s="278" t="s">
        <v>11</v>
      </c>
      <c r="L30" s="651"/>
      <c r="M30" s="662"/>
    </row>
    <row r="31" spans="1:13" s="3" customFormat="1" ht="24.75" customHeight="1" x14ac:dyDescent="0.55000000000000004">
      <c r="A31" s="669" t="s">
        <v>42</v>
      </c>
      <c r="B31" s="670"/>
      <c r="C31" s="670"/>
      <c r="D31" s="670"/>
      <c r="E31" s="670"/>
      <c r="F31" s="670"/>
      <c r="G31" s="670"/>
      <c r="H31" s="671"/>
      <c r="I31" s="276">
        <f>I19</f>
        <v>165546</v>
      </c>
      <c r="J31" s="16"/>
      <c r="K31" s="47">
        <f>K19</f>
        <v>38486.5</v>
      </c>
      <c r="L31" s="47">
        <f>L19</f>
        <v>204032.5</v>
      </c>
      <c r="M31" s="281"/>
    </row>
    <row r="32" spans="1:13" s="5" customFormat="1" ht="19.5" customHeight="1" x14ac:dyDescent="0.5">
      <c r="A32" s="7" t="str">
        <f>IF('กรอกรายการ วัสดุ'!A19&gt;0,'กรอกรายการ วัสดุ'!A19,IF('กรอกรายการ วัสดุ'!A19=0," "))</f>
        <v xml:space="preserve"> </v>
      </c>
      <c r="B32" s="675" t="str">
        <f>IF('กรอกรายการ วัสดุ'!B19&gt;0,'กรอกรายการ วัสดุ'!B19,IF('กรอกรายการ วัสดุ'!B19=0,"-"))</f>
        <v>เหล็กฝาท่อ ขนาด 1.00x0.30 หนา 3 มม.</v>
      </c>
      <c r="C32" s="676"/>
      <c r="D32" s="676"/>
      <c r="E32" s="677"/>
      <c r="F32" s="12">
        <f>IF('กรอกรายการ วัสดุ'!C19&gt;0,'กรอกรายการ วัสดุ'!C19,IF('กรอกรายการ วัสดุ'!C19=0,"-"))</f>
        <v>110</v>
      </c>
      <c r="G32" s="12" t="str">
        <f>IF('กรอกรายการ วัสดุ'!D19&gt;0,'กรอกรายการ วัสดุ'!D19,IF('กรอกรายการ วัสดุ'!D19=0,"-"))</f>
        <v>เมตร</v>
      </c>
      <c r="H32" s="45">
        <f>IF('กรอกรายการ วัสดุ'!E19&gt;0,'กรอกรายการ วัสดุ'!E19,IF('กรอกรายการ วัสดุ'!E19=0,"-"))</f>
        <v>620</v>
      </c>
      <c r="I32" s="45">
        <f>IF('กรอกรายการ วัสดุ'!F19&gt;0,'กรอกรายการ วัสดุ'!F19,IF('กรอกรายการ วัสดุ'!F19=0,"-"))</f>
        <v>68200</v>
      </c>
      <c r="J32" s="45">
        <f>IF('กรอกรายการ วัสดุ'!G19&gt;0,'กรอกรายการ วัสดุ'!G19,IF('กรอกรายการ วัสดุ'!G19=0,"-"))</f>
        <v>50</v>
      </c>
      <c r="K32" s="45">
        <f>IF('กรอกรายการ วัสดุ'!H19&gt;0,'กรอกรายการ วัสดุ'!H19,IF('กรอกรายการ วัสดุ'!H19=0,"-"))</f>
        <v>5500</v>
      </c>
      <c r="L32" s="45">
        <f>IF('กรอกรายการ วัสดุ'!I19&gt;0,'กรอกรายการ วัสดุ'!I19,IF('กรอกรายการ วัสดุ'!I19=0,"-"))</f>
        <v>73700</v>
      </c>
      <c r="M32" s="8"/>
    </row>
    <row r="33" spans="1:13" s="5" customFormat="1" ht="19.5" customHeight="1" x14ac:dyDescent="0.5">
      <c r="A33" s="9" t="str">
        <f>IF('กรอกรายการ วัสดุ'!A20&gt;0,'กรอกรายการ วัสดุ'!A20,IF('กรอกรายการ วัสดุ'!A20=0," "))</f>
        <v xml:space="preserve"> </v>
      </c>
      <c r="B33" s="664" t="str">
        <f>IF('กรอกรายการ วัสดุ'!B20&gt;0,'กรอกรายการ วัสดุ'!B20,IF('กรอกรายการ วัสดุ'!B20=0,"-"))</f>
        <v>ตะปู ขนาดต่างๆ</v>
      </c>
      <c r="C33" s="665"/>
      <c r="D33" s="665"/>
      <c r="E33" s="666"/>
      <c r="F33" s="12">
        <f>IF('กรอกรายการ วัสดุ'!C20&gt;0,'กรอกรายการ วัสดุ'!C20,IF('กรอกรายการ วัสดุ'!C20=0,"-"))</f>
        <v>40</v>
      </c>
      <c r="G33" s="12" t="str">
        <f>IF('กรอกรายการ วัสดุ'!D20&gt;0,'กรอกรายการ วัสดุ'!D20,IF('กรอกรายการ วัสดุ'!D20=0,"-"))</f>
        <v>กก.</v>
      </c>
      <c r="H33" s="45">
        <f>IF('กรอกรายการ วัสดุ'!E20&gt;0,'กรอกรายการ วัสดุ'!E20,IF('กรอกรายการ วัสดุ'!E20=0,"-"))</f>
        <v>62</v>
      </c>
      <c r="I33" s="45">
        <f>IF('กรอกรายการ วัสดุ'!F20&gt;0,'กรอกรายการ วัสดุ'!F20,IF('กรอกรายการ วัสดุ'!F20=0,"-"))</f>
        <v>2480</v>
      </c>
      <c r="J33" s="45" t="str">
        <f>IF('กรอกรายการ วัสดุ'!G20&gt;0,'กรอกรายการ วัสดุ'!G20,IF('กรอกรายการ วัสดุ'!G20=0,"-"))</f>
        <v>-</v>
      </c>
      <c r="K33" s="45" t="str">
        <f>IF('กรอกรายการ วัสดุ'!H20&gt;0,'กรอกรายการ วัสดุ'!H20,IF('กรอกรายการ วัสดุ'!H20=0,"-"))</f>
        <v>-</v>
      </c>
      <c r="L33" s="45">
        <f>IF('กรอกรายการ วัสดุ'!I20&gt;0,'กรอกรายการ วัสดุ'!I20,IF('กรอกรายการ วัสดุ'!I20=0,"-"))</f>
        <v>2480</v>
      </c>
      <c r="M33" s="10"/>
    </row>
    <row r="34" spans="1:13" s="5" customFormat="1" ht="19.5" customHeight="1" x14ac:dyDescent="0.5">
      <c r="A34" s="9" t="str">
        <f>IF('กรอกรายการ วัสดุ'!A21&gt;0,'กรอกรายการ วัสดุ'!A21,IF('กรอกรายการ วัสดุ'!A21=0," "))</f>
        <v xml:space="preserve"> </v>
      </c>
      <c r="B34" s="664" t="str">
        <f>IF('กรอกรายการ วัสดุ'!B21&gt;0,'กรอกรายการ วัสดุ'!B21,IF('กรอกรายการ วัสดุ'!B21=0,"-"))</f>
        <v>-</v>
      </c>
      <c r="C34" s="665"/>
      <c r="D34" s="665"/>
      <c r="E34" s="666"/>
      <c r="F34" s="12" t="str">
        <f>IF('กรอกรายการ วัสดุ'!C21&gt;0,'กรอกรายการ วัสดุ'!C21,IF('กรอกรายการ วัสดุ'!C21=0,"-"))</f>
        <v>-</v>
      </c>
      <c r="G34" s="12" t="str">
        <f>IF('กรอกรายการ วัสดุ'!D21&gt;0,'กรอกรายการ วัสดุ'!D21,IF('กรอกรายการ วัสดุ'!D21=0,"-"))</f>
        <v>-</v>
      </c>
      <c r="H34" s="45" t="str">
        <f>IF('กรอกรายการ วัสดุ'!E21&gt;0,'กรอกรายการ วัสดุ'!E21,IF('กรอกรายการ วัสดุ'!E21=0,"-"))</f>
        <v>-</v>
      </c>
      <c r="I34" s="45" t="str">
        <f>IF('กรอกรายการ วัสดุ'!F21&gt;0,'กรอกรายการ วัสดุ'!F21,IF('กรอกรายการ วัสดุ'!F21=0,"-"))</f>
        <v>-</v>
      </c>
      <c r="J34" s="45" t="str">
        <f>IF('กรอกรายการ วัสดุ'!G21&gt;0,'กรอกรายการ วัสดุ'!G21,IF('กรอกรายการ วัสดุ'!G21=0,"-"))</f>
        <v>-</v>
      </c>
      <c r="K34" s="45" t="str">
        <f>IF('กรอกรายการ วัสดุ'!H21&gt;0,'กรอกรายการ วัสดุ'!H21,IF('กรอกรายการ วัสดุ'!H21=0,"-"))</f>
        <v>-</v>
      </c>
      <c r="L34" s="45" t="str">
        <f>IF('กรอกรายการ วัสดุ'!I21&gt;0,'กรอกรายการ วัสดุ'!I21,IF('กรอกรายการ วัสดุ'!I21=0,"-"))</f>
        <v>-</v>
      </c>
      <c r="M34" s="10"/>
    </row>
    <row r="35" spans="1:13" s="5" customFormat="1" ht="19.5" customHeight="1" x14ac:dyDescent="0.5">
      <c r="A35" s="9" t="str">
        <f>IF('กรอกรายการ วัสดุ'!A22&gt;0,'กรอกรายการ วัสดุ'!A22,IF('กรอกรายการ วัสดุ'!A22=0," "))</f>
        <v xml:space="preserve"> </v>
      </c>
      <c r="B35" s="664" t="str">
        <f>IF('กรอกรายการ วัสดุ'!B22&gt;0,'กรอกรายการ วัสดุ'!B22,IF('กรอกรายการ วัสดุ'!B22=0,"-"))</f>
        <v>-</v>
      </c>
      <c r="C35" s="665"/>
      <c r="D35" s="665"/>
      <c r="E35" s="666"/>
      <c r="F35" s="12" t="str">
        <f>IF('กรอกรายการ วัสดุ'!C22&gt;0,'กรอกรายการ วัสดุ'!C22,IF('กรอกรายการ วัสดุ'!C22=0,"-"))</f>
        <v>-</v>
      </c>
      <c r="G35" s="12" t="str">
        <f>IF('กรอกรายการ วัสดุ'!D22&gt;0,'กรอกรายการ วัสดุ'!D22,IF('กรอกรายการ วัสดุ'!D22=0,"-"))</f>
        <v>-</v>
      </c>
      <c r="H35" s="45" t="str">
        <f>IF('กรอกรายการ วัสดุ'!E22&gt;0,'กรอกรายการ วัสดุ'!E22,IF('กรอกรายการ วัสดุ'!E22=0,"-"))</f>
        <v>-</v>
      </c>
      <c r="I35" s="45" t="str">
        <f>IF('กรอกรายการ วัสดุ'!F22&gt;0,'กรอกรายการ วัสดุ'!F22,IF('กรอกรายการ วัสดุ'!F22=0,"-"))</f>
        <v>-</v>
      </c>
      <c r="J35" s="45" t="str">
        <f>IF('กรอกรายการ วัสดุ'!G22&gt;0,'กรอกรายการ วัสดุ'!G22,IF('กรอกรายการ วัสดุ'!G22=0,"-"))</f>
        <v>-</v>
      </c>
      <c r="K35" s="45" t="str">
        <f>IF('กรอกรายการ วัสดุ'!H22&gt;0,'กรอกรายการ วัสดุ'!H22,IF('กรอกรายการ วัสดุ'!H22=0,"-"))</f>
        <v>-</v>
      </c>
      <c r="L35" s="45" t="str">
        <f>IF('กรอกรายการ วัสดุ'!I22&gt;0,'กรอกรายการ วัสดุ'!I22,IF('กรอกรายการ วัสดุ'!I22=0,"-"))</f>
        <v>-</v>
      </c>
      <c r="M35" s="10"/>
    </row>
    <row r="36" spans="1:13" s="5" customFormat="1" ht="19.5" customHeight="1" x14ac:dyDescent="0.5">
      <c r="A36" s="9" t="str">
        <f>IF('กรอกรายการ วัสดุ'!A23&gt;0,'กรอกรายการ วัสดุ'!A23,IF('กรอกรายการ วัสดุ'!A23=0," "))</f>
        <v xml:space="preserve"> </v>
      </c>
      <c r="B36" s="664" t="str">
        <f>IF('กรอกรายการ วัสดุ'!B23&gt;0,'กรอกรายการ วัสดุ'!B23,IF('กรอกรายการ วัสดุ'!B23=0,"-"))</f>
        <v>-</v>
      </c>
      <c r="C36" s="665"/>
      <c r="D36" s="665"/>
      <c r="E36" s="666"/>
      <c r="F36" s="12" t="str">
        <f>IF('กรอกรายการ วัสดุ'!C23&gt;0,'กรอกรายการ วัสดุ'!C23,IF('กรอกรายการ วัสดุ'!C23=0,"-"))</f>
        <v>-</v>
      </c>
      <c r="G36" s="12" t="str">
        <f>IF('กรอกรายการ วัสดุ'!D23&gt;0,'กรอกรายการ วัสดุ'!D23,IF('กรอกรายการ วัสดุ'!D23=0,"-"))</f>
        <v>-</v>
      </c>
      <c r="H36" s="45" t="str">
        <f>IF('กรอกรายการ วัสดุ'!E23&gt;0,'กรอกรายการ วัสดุ'!E23,IF('กรอกรายการ วัสดุ'!E23=0,"-"))</f>
        <v>-</v>
      </c>
      <c r="I36" s="45" t="str">
        <f>IF('กรอกรายการ วัสดุ'!F23&gt;0,'กรอกรายการ วัสดุ'!F23,IF('กรอกรายการ วัสดุ'!F23=0,"-"))</f>
        <v>-</v>
      </c>
      <c r="J36" s="45" t="str">
        <f>IF('กรอกรายการ วัสดุ'!G23&gt;0,'กรอกรายการ วัสดุ'!G23,IF('กรอกรายการ วัสดุ'!G23=0,"-"))</f>
        <v>-</v>
      </c>
      <c r="K36" s="45" t="str">
        <f>IF('กรอกรายการ วัสดุ'!H23&gt;0,'กรอกรายการ วัสดุ'!H23,IF('กรอกรายการ วัสดุ'!H23=0,"-"))</f>
        <v>-</v>
      </c>
      <c r="L36" s="45" t="str">
        <f>IF('กรอกรายการ วัสดุ'!I23&gt;0,'กรอกรายการ วัสดุ'!I23,IF('กรอกรายการ วัสดุ'!I23=0,"-"))</f>
        <v>-</v>
      </c>
      <c r="M36" s="10"/>
    </row>
    <row r="37" spans="1:13" s="5" customFormat="1" ht="19.5" customHeight="1" x14ac:dyDescent="0.5">
      <c r="A37" s="9" t="str">
        <f>IF('กรอกรายการ วัสดุ'!A24&gt;0,'กรอกรายการ วัสดุ'!A24,IF('กรอกรายการ วัสดุ'!A24=0," "))</f>
        <v xml:space="preserve"> </v>
      </c>
      <c r="B37" s="664" t="str">
        <f>IF('กรอกรายการ วัสดุ'!B24&gt;0,'กรอกรายการ วัสดุ'!B24,IF('กรอกรายการ วัสดุ'!B24=0,"-"))</f>
        <v>-</v>
      </c>
      <c r="C37" s="665"/>
      <c r="D37" s="665"/>
      <c r="E37" s="666"/>
      <c r="F37" s="12" t="str">
        <f>IF('กรอกรายการ วัสดุ'!C24&gt;0,'กรอกรายการ วัสดุ'!C24,IF('กรอกรายการ วัสดุ'!C24=0,"-"))</f>
        <v>-</v>
      </c>
      <c r="G37" s="12" t="str">
        <f>IF('กรอกรายการ วัสดุ'!D24&gt;0,'กรอกรายการ วัสดุ'!D24,IF('กรอกรายการ วัสดุ'!D24=0,"-"))</f>
        <v>-</v>
      </c>
      <c r="H37" s="45" t="str">
        <f>IF('กรอกรายการ วัสดุ'!E24&gt;0,'กรอกรายการ วัสดุ'!E24,IF('กรอกรายการ วัสดุ'!E24=0,"-"))</f>
        <v>-</v>
      </c>
      <c r="I37" s="45" t="str">
        <f>IF('กรอกรายการ วัสดุ'!F24&gt;0,'กรอกรายการ วัสดุ'!F24,IF('กรอกรายการ วัสดุ'!F24=0,"-"))</f>
        <v>-</v>
      </c>
      <c r="J37" s="45" t="str">
        <f>IF('กรอกรายการ วัสดุ'!G24&gt;0,'กรอกรายการ วัสดุ'!G24,IF('กรอกรายการ วัสดุ'!G24=0,"-"))</f>
        <v>-</v>
      </c>
      <c r="K37" s="45" t="str">
        <f>IF('กรอกรายการ วัสดุ'!H24&gt;0,'กรอกรายการ วัสดุ'!H24,IF('กรอกรายการ วัสดุ'!H24=0,"-"))</f>
        <v>-</v>
      </c>
      <c r="L37" s="45" t="str">
        <f>IF('กรอกรายการ วัสดุ'!I24&gt;0,'กรอกรายการ วัสดุ'!I24,IF('กรอกรายการ วัสดุ'!I24=0,"-"))</f>
        <v>-</v>
      </c>
      <c r="M37" s="10"/>
    </row>
    <row r="38" spans="1:13" s="5" customFormat="1" ht="19.5" customHeight="1" x14ac:dyDescent="0.5">
      <c r="A38" s="9" t="str">
        <f>IF('กรอกรายการ วัสดุ'!A25&gt;0,'กรอกรายการ วัสดุ'!A25,IF('กรอกรายการ วัสดุ'!A25=0," "))</f>
        <v xml:space="preserve"> </v>
      </c>
      <c r="B38" s="664" t="str">
        <f>IF('กรอกรายการ วัสดุ'!B25&gt;0,'กรอกรายการ วัสดุ'!B25,IF('กรอกรายการ วัสดุ'!B25=0,"-"))</f>
        <v>-</v>
      </c>
      <c r="C38" s="665"/>
      <c r="D38" s="665"/>
      <c r="E38" s="666"/>
      <c r="F38" s="12" t="str">
        <f>IF('กรอกรายการ วัสดุ'!C25&gt;0,'กรอกรายการ วัสดุ'!C25,IF('กรอกรายการ วัสดุ'!C25=0,"-"))</f>
        <v>-</v>
      </c>
      <c r="G38" s="12" t="str">
        <f>IF('กรอกรายการ วัสดุ'!D25&gt;0,'กรอกรายการ วัสดุ'!D25,IF('กรอกรายการ วัสดุ'!D25=0,"-"))</f>
        <v>-</v>
      </c>
      <c r="H38" s="45" t="str">
        <f>IF('กรอกรายการ วัสดุ'!E25&gt;0,'กรอกรายการ วัสดุ'!E25,IF('กรอกรายการ วัสดุ'!E25=0,"-"))</f>
        <v>-</v>
      </c>
      <c r="I38" s="45" t="str">
        <f>IF('กรอกรายการ วัสดุ'!F25&gt;0,'กรอกรายการ วัสดุ'!F25,IF('กรอกรายการ วัสดุ'!F25=0,"-"))</f>
        <v>-</v>
      </c>
      <c r="J38" s="45" t="str">
        <f>IF('กรอกรายการ วัสดุ'!G25&gt;0,'กรอกรายการ วัสดุ'!G25,IF('กรอกรายการ วัสดุ'!G25=0,"-"))</f>
        <v>-</v>
      </c>
      <c r="K38" s="45" t="str">
        <f>IF('กรอกรายการ วัสดุ'!H25&gt;0,'กรอกรายการ วัสดุ'!H25,IF('กรอกรายการ วัสดุ'!H25=0,"-"))</f>
        <v>-</v>
      </c>
      <c r="L38" s="45" t="str">
        <f>IF('กรอกรายการ วัสดุ'!I25&gt;0,'กรอกรายการ วัสดุ'!I25,IF('กรอกรายการ วัสดุ'!I25=0,"-"))</f>
        <v>-</v>
      </c>
      <c r="M38" s="10"/>
    </row>
    <row r="39" spans="1:13" s="5" customFormat="1" ht="19.5" customHeight="1" x14ac:dyDescent="0.5">
      <c r="A39" s="9" t="str">
        <f>IF('กรอกรายการ วัสดุ'!A26&gt;0,'กรอกรายการ วัสดุ'!A26,IF('กรอกรายการ วัสดุ'!A26=0," "))</f>
        <v xml:space="preserve"> </v>
      </c>
      <c r="B39" s="664" t="str">
        <f>IF('กรอกรายการ วัสดุ'!B26&gt;0,'กรอกรายการ วัสดุ'!B26,IF('กรอกรายการ วัสดุ'!B26=0,"-"))</f>
        <v>-</v>
      </c>
      <c r="C39" s="665"/>
      <c r="D39" s="665"/>
      <c r="E39" s="666"/>
      <c r="F39" s="12" t="str">
        <f>IF('กรอกรายการ วัสดุ'!C26&gt;0,'กรอกรายการ วัสดุ'!C26,IF('กรอกรายการ วัสดุ'!C26=0,"-"))</f>
        <v>-</v>
      </c>
      <c r="G39" s="12" t="str">
        <f>IF('กรอกรายการ วัสดุ'!D26&gt;0,'กรอกรายการ วัสดุ'!D26,IF('กรอกรายการ วัสดุ'!D26=0,"-"))</f>
        <v>-</v>
      </c>
      <c r="H39" s="45" t="str">
        <f>IF('กรอกรายการ วัสดุ'!E26&gt;0,'กรอกรายการ วัสดุ'!E26,IF('กรอกรายการ วัสดุ'!E26=0,"-"))</f>
        <v>-</v>
      </c>
      <c r="I39" s="45" t="str">
        <f>IF('กรอกรายการ วัสดุ'!F26&gt;0,'กรอกรายการ วัสดุ'!F26,IF('กรอกรายการ วัสดุ'!F26=0,"-"))</f>
        <v>-</v>
      </c>
      <c r="J39" s="45" t="str">
        <f>IF('กรอกรายการ วัสดุ'!G26&gt;0,'กรอกรายการ วัสดุ'!G26,IF('กรอกรายการ วัสดุ'!G26=0,"-"))</f>
        <v>-</v>
      </c>
      <c r="K39" s="45" t="str">
        <f>IF('กรอกรายการ วัสดุ'!H26&gt;0,'กรอกรายการ วัสดุ'!H26,IF('กรอกรายการ วัสดุ'!H26=0,"-"))</f>
        <v>-</v>
      </c>
      <c r="L39" s="45" t="str">
        <f>IF('กรอกรายการ วัสดุ'!I26&gt;0,'กรอกรายการ วัสดุ'!I26,IF('กรอกรายการ วัสดุ'!I26=0,"-"))</f>
        <v>-</v>
      </c>
      <c r="M39" s="10"/>
    </row>
    <row r="40" spans="1:13" s="5" customFormat="1" ht="19.5" customHeight="1" x14ac:dyDescent="0.5">
      <c r="A40" s="9" t="str">
        <f>IF('กรอกรายการ วัสดุ'!A27&gt;0,'กรอกรายการ วัสดุ'!A27,IF('กรอกรายการ วัสดุ'!A27=0," "))</f>
        <v xml:space="preserve"> </v>
      </c>
      <c r="B40" s="664" t="str">
        <f>IF('กรอกรายการ วัสดุ'!B27&gt;0,'กรอกรายการ วัสดุ'!B27,IF('กรอกรายการ วัสดุ'!B27=0,"-"))</f>
        <v>-</v>
      </c>
      <c r="C40" s="665"/>
      <c r="D40" s="665"/>
      <c r="E40" s="666"/>
      <c r="F40" s="12" t="str">
        <f>IF('กรอกรายการ วัสดุ'!C27&gt;0,'กรอกรายการ วัสดุ'!C27,IF('กรอกรายการ วัสดุ'!C27=0,"-"))</f>
        <v>-</v>
      </c>
      <c r="G40" s="12" t="str">
        <f>IF('กรอกรายการ วัสดุ'!D27&gt;0,'กรอกรายการ วัสดุ'!D27,IF('กรอกรายการ วัสดุ'!D27=0,"-"))</f>
        <v>-</v>
      </c>
      <c r="H40" s="45" t="str">
        <f>IF('กรอกรายการ วัสดุ'!E27&gt;0,'กรอกรายการ วัสดุ'!E27,IF('กรอกรายการ วัสดุ'!E27=0,"-"))</f>
        <v>-</v>
      </c>
      <c r="I40" s="45" t="str">
        <f>IF('กรอกรายการ วัสดุ'!F27&gt;0,'กรอกรายการ วัสดุ'!F27,IF('กรอกรายการ วัสดุ'!F27=0,"-"))</f>
        <v>-</v>
      </c>
      <c r="J40" s="45" t="str">
        <f>IF('กรอกรายการ วัสดุ'!G27&gt;0,'กรอกรายการ วัสดุ'!G27,IF('กรอกรายการ วัสดุ'!G27=0,"-"))</f>
        <v>-</v>
      </c>
      <c r="K40" s="45" t="str">
        <f>IF('กรอกรายการ วัสดุ'!H27&gt;0,'กรอกรายการ วัสดุ'!H27,IF('กรอกรายการ วัสดุ'!H27=0,"-"))</f>
        <v>-</v>
      </c>
      <c r="L40" s="45" t="str">
        <f>IF('กรอกรายการ วัสดุ'!I27&gt;0,'กรอกรายการ วัสดุ'!I27,IF('กรอกรายการ วัสดุ'!I27=0,"-"))</f>
        <v>-</v>
      </c>
      <c r="M40" s="10"/>
    </row>
    <row r="41" spans="1:13" s="5" customFormat="1" ht="19.5" customHeight="1" x14ac:dyDescent="0.5">
      <c r="A41" s="9" t="str">
        <f>IF('กรอกรายการ วัสดุ'!A28&gt;0,'กรอกรายการ วัสดุ'!A28,IF('กรอกรายการ วัสดุ'!A28=0," "))</f>
        <v xml:space="preserve"> </v>
      </c>
      <c r="B41" s="664" t="str">
        <f>IF('กรอกรายการ วัสดุ'!B28&gt;0,'กรอกรายการ วัสดุ'!B28,IF('กรอกรายการ วัสดุ'!B28=0,"-"))</f>
        <v>-</v>
      </c>
      <c r="C41" s="665"/>
      <c r="D41" s="665"/>
      <c r="E41" s="666"/>
      <c r="F41" s="12" t="str">
        <f>IF('กรอกรายการ วัสดุ'!C28&gt;0,'กรอกรายการ วัสดุ'!C28,IF('กรอกรายการ วัสดุ'!C28=0,"-"))</f>
        <v>-</v>
      </c>
      <c r="G41" s="12" t="str">
        <f>IF('กรอกรายการ วัสดุ'!D28&gt;0,'กรอกรายการ วัสดุ'!D28,IF('กรอกรายการ วัสดุ'!D28=0,"-"))</f>
        <v>-</v>
      </c>
      <c r="H41" s="45" t="str">
        <f>IF('กรอกรายการ วัสดุ'!E28&gt;0,'กรอกรายการ วัสดุ'!E28,IF('กรอกรายการ วัสดุ'!E28=0,"-"))</f>
        <v>-</v>
      </c>
      <c r="I41" s="45" t="str">
        <f>IF('กรอกรายการ วัสดุ'!F28&gt;0,'กรอกรายการ วัสดุ'!F28,IF('กรอกรายการ วัสดุ'!F28=0,"-"))</f>
        <v>-</v>
      </c>
      <c r="J41" s="45" t="str">
        <f>IF('กรอกรายการ วัสดุ'!G28&gt;0,'กรอกรายการ วัสดุ'!G28,IF('กรอกรายการ วัสดุ'!G28=0,"-"))</f>
        <v>-</v>
      </c>
      <c r="K41" s="45" t="str">
        <f>IF('กรอกรายการ วัสดุ'!H28&gt;0,'กรอกรายการ วัสดุ'!H28,IF('กรอกรายการ วัสดุ'!H28=0,"-"))</f>
        <v>-</v>
      </c>
      <c r="L41" s="45" t="str">
        <f>IF('กรอกรายการ วัสดุ'!I28&gt;0,'กรอกรายการ วัสดุ'!I28,IF('กรอกรายการ วัสดุ'!I28=0,"-"))</f>
        <v>-</v>
      </c>
      <c r="M41" s="10"/>
    </row>
    <row r="42" spans="1:13" s="5" customFormat="1" ht="19.5" customHeight="1" thickBot="1" x14ac:dyDescent="0.55000000000000004">
      <c r="A42" s="117" t="str">
        <f>IF('กรอกรายการ วัสดุ'!A29&gt;0,'กรอกรายการ วัสดุ'!A29,IF('กรอกรายการ วัสดุ'!A29=0," "))</f>
        <v xml:space="preserve"> </v>
      </c>
      <c r="B42" s="672" t="str">
        <f>IF('กรอกรายการ วัสดุ'!B29&gt;0,'กรอกรายการ วัสดุ'!B29,IF('กรอกรายการ วัสดุ'!B29=0,"-"))</f>
        <v>-</v>
      </c>
      <c r="C42" s="673"/>
      <c r="D42" s="673"/>
      <c r="E42" s="674"/>
      <c r="F42" s="12" t="str">
        <f>IF('กรอกรายการ วัสดุ'!C29&gt;0,'กรอกรายการ วัสดุ'!C29,IF('กรอกรายการ วัสดุ'!C29=0,"-"))</f>
        <v>-</v>
      </c>
      <c r="G42" s="12" t="str">
        <f>IF('กรอกรายการ วัสดุ'!D29&gt;0,'กรอกรายการ วัสดุ'!D29,IF('กรอกรายการ วัสดุ'!D29=0,"-"))</f>
        <v>-</v>
      </c>
      <c r="H42" s="45" t="str">
        <f>IF('กรอกรายการ วัสดุ'!E29&gt;0,'กรอกรายการ วัสดุ'!E29,IF('กรอกรายการ วัสดุ'!E29=0,"-"))</f>
        <v>-</v>
      </c>
      <c r="I42" s="45" t="str">
        <f>IF('กรอกรายการ วัสดุ'!F29&gt;0,'กรอกรายการ วัสดุ'!F29,IF('กรอกรายการ วัสดุ'!F29=0,"-"))</f>
        <v>-</v>
      </c>
      <c r="J42" s="45" t="str">
        <f>IF('กรอกรายการ วัสดุ'!G29&gt;0,'กรอกรายการ วัสดุ'!G29,IF('กรอกรายการ วัสดุ'!G29=0,"-"))</f>
        <v>-</v>
      </c>
      <c r="K42" s="45" t="str">
        <f>IF('กรอกรายการ วัสดุ'!H29&gt;0,'กรอกรายการ วัสดุ'!H29,IF('กรอกรายการ วัสดุ'!H29=0,"-"))</f>
        <v>-</v>
      </c>
      <c r="L42" s="45" t="str">
        <f>IF('กรอกรายการ วัสดุ'!I29&gt;0,'กรอกรายการ วัสดุ'!I29,IF('กรอกรายการ วัสดุ'!I29=0,"-"))</f>
        <v>-</v>
      </c>
      <c r="M42" s="11"/>
    </row>
    <row r="43" spans="1:13" s="5" customFormat="1" ht="19.5" customHeight="1" thickBot="1" x14ac:dyDescent="0.55000000000000004">
      <c r="A43" s="657" t="s">
        <v>43</v>
      </c>
      <c r="B43" s="658"/>
      <c r="C43" s="658"/>
      <c r="D43" s="658"/>
      <c r="E43" s="658"/>
      <c r="F43" s="658"/>
      <c r="G43" s="658"/>
      <c r="H43" s="659"/>
      <c r="I43" s="46">
        <f>SUM(I32:I42)</f>
        <v>70680</v>
      </c>
      <c r="J43" s="20"/>
      <c r="K43" s="46">
        <f>SUM(K32:K42)</f>
        <v>5500</v>
      </c>
      <c r="L43" s="46">
        <f>SUM(L32:L42)</f>
        <v>76180</v>
      </c>
      <c r="M43" s="14"/>
    </row>
    <row r="44" spans="1:13" s="5" customFormat="1" ht="19.5" customHeight="1" thickBot="1" x14ac:dyDescent="0.55000000000000004">
      <c r="A44" s="657" t="s">
        <v>44</v>
      </c>
      <c r="B44" s="658"/>
      <c r="C44" s="658"/>
      <c r="D44" s="658"/>
      <c r="E44" s="658"/>
      <c r="F44" s="658"/>
      <c r="G44" s="658"/>
      <c r="H44" s="659"/>
      <c r="I44" s="46">
        <f>I31+I43</f>
        <v>236226</v>
      </c>
      <c r="J44" s="19"/>
      <c r="K44" s="46">
        <f>K31+K43</f>
        <v>43986.5</v>
      </c>
      <c r="L44" s="46">
        <f>L31+L43</f>
        <v>280212.5</v>
      </c>
      <c r="M44" s="280"/>
    </row>
    <row r="45" spans="1:13" s="6" customFormat="1" ht="13.5" customHeight="1" x14ac:dyDescent="0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s="2" customFormat="1" x14ac:dyDescent="0.55000000000000004">
      <c r="A46" s="279"/>
      <c r="C46" s="118"/>
      <c r="D46" s="118" t="s">
        <v>28</v>
      </c>
      <c r="E46" s="118" t="s">
        <v>29</v>
      </c>
      <c r="F46" s="2" t="s">
        <v>30</v>
      </c>
      <c r="H46" s="119" t="s">
        <v>28</v>
      </c>
      <c r="I46" s="118" t="s">
        <v>33</v>
      </c>
    </row>
    <row r="47" spans="1:13" s="2" customFormat="1" x14ac:dyDescent="0.55000000000000004">
      <c r="A47" s="279"/>
      <c r="B47" s="118"/>
      <c r="C47" s="118"/>
      <c r="D47" s="119"/>
      <c r="E47" s="279" t="str">
        <f>E22</f>
        <v>(นายอำพร จานเก่า)</v>
      </c>
      <c r="H47" s="119"/>
      <c r="I47" s="655" t="str">
        <f>I22</f>
        <v>(นางสาวจริยา ขัดแก้ว)</v>
      </c>
      <c r="J47" s="655"/>
    </row>
    <row r="48" spans="1:13" s="2" customFormat="1" x14ac:dyDescent="0.55000000000000004">
      <c r="A48" s="279"/>
      <c r="C48" s="118"/>
      <c r="D48" s="655" t="str">
        <f>D23</f>
        <v>ช่าง ระดับ 4</v>
      </c>
      <c r="E48" s="655"/>
      <c r="F48" s="655"/>
      <c r="H48" s="655" t="str">
        <f>H23</f>
        <v>ผู้อำนวยการกลุ่มอำนวยการ</v>
      </c>
      <c r="I48" s="655"/>
      <c r="J48" s="655"/>
      <c r="K48" s="655"/>
    </row>
    <row r="49" spans="1:13" s="2" customFormat="1" ht="9.75" customHeight="1" x14ac:dyDescent="0.55000000000000004">
      <c r="A49" s="279"/>
      <c r="C49" s="118"/>
      <c r="D49" s="279"/>
      <c r="E49" s="279"/>
      <c r="F49" s="279"/>
      <c r="H49" s="279"/>
      <c r="I49" s="279"/>
      <c r="J49" s="279"/>
      <c r="K49" s="279"/>
    </row>
    <row r="50" spans="1:13" s="2" customFormat="1" ht="27.75" x14ac:dyDescent="0.65">
      <c r="C50" s="636" t="s">
        <v>23</v>
      </c>
      <c r="D50" s="636"/>
      <c r="E50" s="636"/>
      <c r="F50" s="636"/>
      <c r="G50" s="636"/>
      <c r="H50" s="636"/>
      <c r="I50" s="636"/>
      <c r="J50" s="636"/>
      <c r="K50" s="636"/>
      <c r="L50" s="636" t="s">
        <v>25</v>
      </c>
      <c r="M50" s="636"/>
    </row>
    <row r="51" spans="1:13" x14ac:dyDescent="0.55000000000000004">
      <c r="A51" s="639" t="str">
        <f>A26</f>
        <v>ซ่อมแซมสำนักงาน สพป.ลำปาง เขต 3</v>
      </c>
      <c r="B51" s="639"/>
      <c r="C51" s="639"/>
      <c r="D51" s="640" t="str">
        <f>D26</f>
        <v>อาคารอาคารสำนักงาน สพป.ลำปาง เขต 3</v>
      </c>
      <c r="E51" s="640"/>
      <c r="F51" s="640"/>
      <c r="G51" s="640"/>
      <c r="H51" s="640"/>
      <c r="I51" s="1" t="s">
        <v>26</v>
      </c>
      <c r="J51" s="277" t="str">
        <f>J26</f>
        <v>ลำปาง เขต  3</v>
      </c>
      <c r="M51" s="1" t="s">
        <v>36</v>
      </c>
    </row>
    <row r="52" spans="1:13" ht="24.75" thickBot="1" x14ac:dyDescent="0.6">
      <c r="A52" s="277" t="s">
        <v>0</v>
      </c>
      <c r="D52" s="640" t="str">
        <f>D27</f>
        <v>สพป.ลำปาง เขต 3</v>
      </c>
      <c r="E52" s="640"/>
      <c r="F52" s="640"/>
      <c r="G52" s="640"/>
      <c r="H52" s="640"/>
      <c r="K52" s="641"/>
      <c r="L52" s="641"/>
    </row>
    <row r="53" spans="1:13" x14ac:dyDescent="0.55000000000000004">
      <c r="A53" s="642" t="s">
        <v>2</v>
      </c>
      <c r="B53" s="644" t="s">
        <v>3</v>
      </c>
      <c r="C53" s="645"/>
      <c r="D53" s="645"/>
      <c r="E53" s="646"/>
      <c r="F53" s="650" t="s">
        <v>4</v>
      </c>
      <c r="G53" s="650" t="s">
        <v>5</v>
      </c>
      <c r="H53" s="650" t="s">
        <v>6</v>
      </c>
      <c r="I53" s="650"/>
      <c r="J53" s="650" t="s">
        <v>7</v>
      </c>
      <c r="K53" s="650"/>
      <c r="L53" s="650" t="s">
        <v>24</v>
      </c>
      <c r="M53" s="661" t="s">
        <v>9</v>
      </c>
    </row>
    <row r="54" spans="1:13" x14ac:dyDescent="0.55000000000000004">
      <c r="A54" s="678"/>
      <c r="B54" s="679"/>
      <c r="C54" s="680"/>
      <c r="D54" s="680"/>
      <c r="E54" s="681"/>
      <c r="F54" s="663"/>
      <c r="G54" s="663"/>
      <c r="H54" s="282" t="s">
        <v>10</v>
      </c>
      <c r="I54" s="282" t="s">
        <v>11</v>
      </c>
      <c r="J54" s="278" t="s">
        <v>10</v>
      </c>
      <c r="K54" s="278" t="s">
        <v>11</v>
      </c>
      <c r="L54" s="651"/>
      <c r="M54" s="662"/>
    </row>
    <row r="55" spans="1:13" ht="24" customHeight="1" x14ac:dyDescent="0.55000000000000004">
      <c r="A55" s="682" t="s">
        <v>45</v>
      </c>
      <c r="B55" s="683"/>
      <c r="C55" s="683"/>
      <c r="D55" s="683"/>
      <c r="E55" s="683"/>
      <c r="F55" s="683"/>
      <c r="G55" s="683"/>
      <c r="H55" s="684"/>
      <c r="I55" s="154">
        <f>I44</f>
        <v>236226</v>
      </c>
      <c r="J55" s="282"/>
      <c r="K55" s="47">
        <f>K44</f>
        <v>43986.5</v>
      </c>
      <c r="L55" s="47">
        <f>L44</f>
        <v>280212.5</v>
      </c>
      <c r="M55" s="281"/>
    </row>
    <row r="56" spans="1:13" ht="23.25" customHeight="1" x14ac:dyDescent="0.55000000000000004">
      <c r="A56" s="7" t="str">
        <f>IF('กรอกรายการ วัสดุ'!A30&gt;0,'กรอกรายการ วัสดุ'!A30,IF('กรอกรายการ วัสดุ'!A30=0," "))</f>
        <v xml:space="preserve"> </v>
      </c>
      <c r="B56" s="652" t="str">
        <f>IF('กรอกรายการ วัสดุ'!B30&gt;0,'กรอกรายการ วัสดุ'!B30,IF('กรอกรายการ วัสดุ'!B30=0,"-"))</f>
        <v>-</v>
      </c>
      <c r="C56" s="653"/>
      <c r="D56" s="653"/>
      <c r="E56" s="654"/>
      <c r="F56" s="12" t="str">
        <f>IF('กรอกรายการ วัสดุ'!C30&gt;0,'กรอกรายการ วัสดุ'!C30,IF('กรอกรายการ วัสดุ'!C30=0,"-"))</f>
        <v>-</v>
      </c>
      <c r="G56" s="12" t="str">
        <f>IF('กรอกรายการ วัสดุ'!D30&gt;0,'กรอกรายการ วัสดุ'!D30,IF('กรอกรายการ วัสดุ'!D30=0,"-"))</f>
        <v>-</v>
      </c>
      <c r="H56" s="45" t="str">
        <f>IF('กรอกรายการ วัสดุ'!E30&gt;0,'กรอกรายการ วัสดุ'!E30,IF('กรอกรายการ วัสดุ'!E30=0,"-"))</f>
        <v>-</v>
      </c>
      <c r="I56" s="45" t="str">
        <f>IF('กรอกรายการ วัสดุ'!F30&gt;0,'กรอกรายการ วัสดุ'!F30,IF('กรอกรายการ วัสดุ'!F30=0,"-"))</f>
        <v>-</v>
      </c>
      <c r="J56" s="45" t="str">
        <f>IF('กรอกรายการ วัสดุ'!G30&gt;0,'กรอกรายการ วัสดุ'!G30,IF('กรอกรายการ วัสดุ'!G30=0,"-"))</f>
        <v>-</v>
      </c>
      <c r="K56" s="45" t="str">
        <f>IF('กรอกรายการ วัสดุ'!H30&gt;0,'กรอกรายการ วัสดุ'!H30,IF('กรอกรายการ วัสดุ'!H30=0,"-"))</f>
        <v>-</v>
      </c>
      <c r="L56" s="45" t="str">
        <f>IF('กรอกรายการ วัสดุ'!I30&gt;0,'กรอกรายการ วัสดุ'!I30,IF('กรอกรายการ วัสดุ'!I30=0,"-"))</f>
        <v>-</v>
      </c>
      <c r="M56" s="8"/>
    </row>
    <row r="57" spans="1:13" ht="23.25" customHeight="1" x14ac:dyDescent="0.55000000000000004">
      <c r="A57" s="9" t="str">
        <f>IF('กรอกรายการ วัสดุ'!A31&gt;0,'กรอกรายการ วัสดุ'!A31,IF('กรอกรายการ วัสดุ'!A31=0," "))</f>
        <v xml:space="preserve"> </v>
      </c>
      <c r="B57" s="652" t="str">
        <f>IF('กรอกรายการ วัสดุ'!B31&gt;0,'กรอกรายการ วัสดุ'!B31,IF('กรอกรายการ วัสดุ'!B31=0,"-"))</f>
        <v>-</v>
      </c>
      <c r="C57" s="653"/>
      <c r="D57" s="653"/>
      <c r="E57" s="654"/>
      <c r="F57" s="12" t="str">
        <f>IF('กรอกรายการ วัสดุ'!C31&gt;0,'กรอกรายการ วัสดุ'!C31,IF('กรอกรายการ วัสดุ'!C31=0,"-"))</f>
        <v>-</v>
      </c>
      <c r="G57" s="12" t="str">
        <f>IF('กรอกรายการ วัสดุ'!D31&gt;0,'กรอกรายการ วัสดุ'!D31,IF('กรอกรายการ วัสดุ'!D31=0,"-"))</f>
        <v>-</v>
      </c>
      <c r="H57" s="45" t="str">
        <f>IF('กรอกรายการ วัสดุ'!E31&gt;0,'กรอกรายการ วัสดุ'!E31,IF('กรอกรายการ วัสดุ'!E31=0,"-"))</f>
        <v>-</v>
      </c>
      <c r="I57" s="45" t="str">
        <f>IF('กรอกรายการ วัสดุ'!F31&gt;0,'กรอกรายการ วัสดุ'!F31,IF('กรอกรายการ วัสดุ'!F31=0,"-"))</f>
        <v>-</v>
      </c>
      <c r="J57" s="45" t="str">
        <f>IF('กรอกรายการ วัสดุ'!G31&gt;0,'กรอกรายการ วัสดุ'!G31,IF('กรอกรายการ วัสดุ'!G31=0,"-"))</f>
        <v>-</v>
      </c>
      <c r="K57" s="45" t="str">
        <f>IF('กรอกรายการ วัสดุ'!H31&gt;0,'กรอกรายการ วัสดุ'!H31,IF('กรอกรายการ วัสดุ'!H31=0,"-"))</f>
        <v>-</v>
      </c>
      <c r="L57" s="45" t="str">
        <f>IF('กรอกรายการ วัสดุ'!I31&gt;0,'กรอกรายการ วัสดุ'!I31,IF('กรอกรายการ วัสดุ'!I31=0,"-"))</f>
        <v>-</v>
      </c>
      <c r="M57" s="10"/>
    </row>
    <row r="58" spans="1:13" ht="23.25" customHeight="1" x14ac:dyDescent="0.55000000000000004">
      <c r="A58" s="9" t="str">
        <f>IF('กรอกรายการ วัสดุ'!A32&gt;0,'กรอกรายการ วัสดุ'!A32,IF('กรอกรายการ วัสดุ'!A32=0," "))</f>
        <v xml:space="preserve"> </v>
      </c>
      <c r="B58" s="652" t="str">
        <f>IF('กรอกรายการ วัสดุ'!B32&gt;0,'กรอกรายการ วัสดุ'!B32,IF('กรอกรายการ วัสดุ'!B32=0,"-"))</f>
        <v>-</v>
      </c>
      <c r="C58" s="653"/>
      <c r="D58" s="653"/>
      <c r="E58" s="654"/>
      <c r="F58" s="12" t="str">
        <f>IF('กรอกรายการ วัสดุ'!C32&gt;0,'กรอกรายการ วัสดุ'!C32,IF('กรอกรายการ วัสดุ'!C32=0,"-"))</f>
        <v>-</v>
      </c>
      <c r="G58" s="12" t="str">
        <f>IF('กรอกรายการ วัสดุ'!D32&gt;0,'กรอกรายการ วัสดุ'!D32,IF('กรอกรายการ วัสดุ'!D32=0,"-"))</f>
        <v>-</v>
      </c>
      <c r="H58" s="45" t="str">
        <f>IF('กรอกรายการ วัสดุ'!E32&gt;0,'กรอกรายการ วัสดุ'!E32,IF('กรอกรายการ วัสดุ'!E32=0,"-"))</f>
        <v>-</v>
      </c>
      <c r="I58" s="45" t="str">
        <f>IF('กรอกรายการ วัสดุ'!F32&gt;0,'กรอกรายการ วัสดุ'!F32,IF('กรอกรายการ วัสดุ'!F32=0,"-"))</f>
        <v>-</v>
      </c>
      <c r="J58" s="45" t="str">
        <f>IF('กรอกรายการ วัสดุ'!G32&gt;0,'กรอกรายการ วัสดุ'!G32,IF('กรอกรายการ วัสดุ'!G32=0,"-"))</f>
        <v>-</v>
      </c>
      <c r="K58" s="45" t="str">
        <f>IF('กรอกรายการ วัสดุ'!H32&gt;0,'กรอกรายการ วัสดุ'!H32,IF('กรอกรายการ วัสดุ'!H32=0,"-"))</f>
        <v>-</v>
      </c>
      <c r="L58" s="45" t="str">
        <f>IF('กรอกรายการ วัสดุ'!I32&gt;0,'กรอกรายการ วัสดุ'!I32,IF('กรอกรายการ วัสดุ'!I32=0,"-"))</f>
        <v>-</v>
      </c>
      <c r="M58" s="10"/>
    </row>
    <row r="59" spans="1:13" ht="23.25" customHeight="1" x14ac:dyDescent="0.55000000000000004">
      <c r="A59" s="9" t="str">
        <f>IF('กรอกรายการ วัสดุ'!A33&gt;0,'กรอกรายการ วัสดุ'!A33,IF('กรอกรายการ วัสดุ'!A33=0," "))</f>
        <v xml:space="preserve"> </v>
      </c>
      <c r="B59" s="652" t="str">
        <f>IF('กรอกรายการ วัสดุ'!B33&gt;0,'กรอกรายการ วัสดุ'!B33,IF('กรอกรายการ วัสดุ'!B33=0,"-"))</f>
        <v>-</v>
      </c>
      <c r="C59" s="653"/>
      <c r="D59" s="653"/>
      <c r="E59" s="654"/>
      <c r="F59" s="12" t="str">
        <f>IF('กรอกรายการ วัสดุ'!C33&gt;0,'กรอกรายการ วัสดุ'!C33,IF('กรอกรายการ วัสดุ'!C33=0,"-"))</f>
        <v>-</v>
      </c>
      <c r="G59" s="12" t="str">
        <f>IF('กรอกรายการ วัสดุ'!D33&gt;0,'กรอกรายการ วัสดุ'!D33,IF('กรอกรายการ วัสดุ'!D33=0,"-"))</f>
        <v>-</v>
      </c>
      <c r="H59" s="45" t="str">
        <f>IF('กรอกรายการ วัสดุ'!E33&gt;0,'กรอกรายการ วัสดุ'!E33,IF('กรอกรายการ วัสดุ'!E33=0,"-"))</f>
        <v>-</v>
      </c>
      <c r="I59" s="45" t="str">
        <f>IF('กรอกรายการ วัสดุ'!F33&gt;0,'กรอกรายการ วัสดุ'!F33,IF('กรอกรายการ วัสดุ'!F33=0,"-"))</f>
        <v>-</v>
      </c>
      <c r="J59" s="45" t="str">
        <f>IF('กรอกรายการ วัสดุ'!G33&gt;0,'กรอกรายการ วัสดุ'!G33,IF('กรอกรายการ วัสดุ'!G33=0,"-"))</f>
        <v>-</v>
      </c>
      <c r="K59" s="45" t="str">
        <f>IF('กรอกรายการ วัสดุ'!H33&gt;0,'กรอกรายการ วัสดุ'!H33,IF('กรอกรายการ วัสดุ'!H33=0,"-"))</f>
        <v>-</v>
      </c>
      <c r="L59" s="45" t="str">
        <f>IF('กรอกรายการ วัสดุ'!I33&gt;0,'กรอกรายการ วัสดุ'!I33,IF('กรอกรายการ วัสดุ'!I33=0,"-"))</f>
        <v>-</v>
      </c>
      <c r="M59" s="10"/>
    </row>
    <row r="60" spans="1:13" ht="23.25" customHeight="1" x14ac:dyDescent="0.55000000000000004">
      <c r="A60" s="9" t="str">
        <f>IF('กรอกรายการ วัสดุ'!A34&gt;0,'กรอกรายการ วัสดุ'!A34,IF('กรอกรายการ วัสดุ'!A34=0," "))</f>
        <v xml:space="preserve"> </v>
      </c>
      <c r="B60" s="652" t="str">
        <f>IF('กรอกรายการ วัสดุ'!B34&gt;0,'กรอกรายการ วัสดุ'!B34,IF('กรอกรายการ วัสดุ'!B34=0,"-"))</f>
        <v>-</v>
      </c>
      <c r="C60" s="653"/>
      <c r="D60" s="653"/>
      <c r="E60" s="654"/>
      <c r="F60" s="12" t="str">
        <f>IF('กรอกรายการ วัสดุ'!C34&gt;0,'กรอกรายการ วัสดุ'!C34,IF('กรอกรายการ วัสดุ'!C34=0,"-"))</f>
        <v>-</v>
      </c>
      <c r="G60" s="12" t="str">
        <f>IF('กรอกรายการ วัสดุ'!D34&gt;0,'กรอกรายการ วัสดุ'!D34,IF('กรอกรายการ วัสดุ'!D34=0,"-"))</f>
        <v>-</v>
      </c>
      <c r="H60" s="45" t="str">
        <f>IF('กรอกรายการ วัสดุ'!E34&gt;0,'กรอกรายการ วัสดุ'!E34,IF('กรอกรายการ วัสดุ'!E34=0,"-"))</f>
        <v>-</v>
      </c>
      <c r="I60" s="45" t="str">
        <f>IF('กรอกรายการ วัสดุ'!F34&gt;0,'กรอกรายการ วัสดุ'!F34,IF('กรอกรายการ วัสดุ'!F34=0,"-"))</f>
        <v>-</v>
      </c>
      <c r="J60" s="45" t="str">
        <f>IF('กรอกรายการ วัสดุ'!G34&gt;0,'กรอกรายการ วัสดุ'!G34,IF('กรอกรายการ วัสดุ'!G34=0,"-"))</f>
        <v>-</v>
      </c>
      <c r="K60" s="45" t="str">
        <f>IF('กรอกรายการ วัสดุ'!H34&gt;0,'กรอกรายการ วัสดุ'!H34,IF('กรอกรายการ วัสดุ'!H34=0,"-"))</f>
        <v>-</v>
      </c>
      <c r="L60" s="45" t="str">
        <f>IF('กรอกรายการ วัสดุ'!I34&gt;0,'กรอกรายการ วัสดุ'!I34,IF('กรอกรายการ วัสดุ'!I34=0,"-"))</f>
        <v>-</v>
      </c>
      <c r="M60" s="10"/>
    </row>
    <row r="61" spans="1:13" ht="23.25" customHeight="1" x14ac:dyDescent="0.55000000000000004">
      <c r="A61" s="9" t="str">
        <f>IF('กรอกรายการ วัสดุ'!A35&gt;0,'กรอกรายการ วัสดุ'!A35,IF('กรอกรายการ วัสดุ'!A35=0," "))</f>
        <v xml:space="preserve"> </v>
      </c>
      <c r="B61" s="652" t="str">
        <f>IF('กรอกรายการ วัสดุ'!B35&gt;0,'กรอกรายการ วัสดุ'!B35,IF('กรอกรายการ วัสดุ'!B35=0,"-"))</f>
        <v>-</v>
      </c>
      <c r="C61" s="653"/>
      <c r="D61" s="653"/>
      <c r="E61" s="654"/>
      <c r="F61" s="12" t="str">
        <f>IF('กรอกรายการ วัสดุ'!C35&gt;0,'กรอกรายการ วัสดุ'!C35,IF('กรอกรายการ วัสดุ'!C35=0,"-"))</f>
        <v>-</v>
      </c>
      <c r="G61" s="12" t="str">
        <f>IF('กรอกรายการ วัสดุ'!D35&gt;0,'กรอกรายการ วัสดุ'!D35,IF('กรอกรายการ วัสดุ'!D35=0,"-"))</f>
        <v>-</v>
      </c>
      <c r="H61" s="45" t="str">
        <f>IF('กรอกรายการ วัสดุ'!E35&gt;0,'กรอกรายการ วัสดุ'!E35,IF('กรอกรายการ วัสดุ'!E35=0,"-"))</f>
        <v>-</v>
      </c>
      <c r="I61" s="45" t="str">
        <f>IF('กรอกรายการ วัสดุ'!F35&gt;0,'กรอกรายการ วัสดุ'!F35,IF('กรอกรายการ วัสดุ'!F35=0,"-"))</f>
        <v>-</v>
      </c>
      <c r="J61" s="45" t="str">
        <f>IF('กรอกรายการ วัสดุ'!G35&gt;0,'กรอกรายการ วัสดุ'!G35,IF('กรอกรายการ วัสดุ'!G35=0,"-"))</f>
        <v>-</v>
      </c>
      <c r="K61" s="45" t="str">
        <f>IF('กรอกรายการ วัสดุ'!H35&gt;0,'กรอกรายการ วัสดุ'!H35,IF('กรอกรายการ วัสดุ'!H35=0,"-"))</f>
        <v>-</v>
      </c>
      <c r="L61" s="45" t="str">
        <f>IF('กรอกรายการ วัสดุ'!I35&gt;0,'กรอกรายการ วัสดุ'!I35,IF('กรอกรายการ วัสดุ'!I35=0,"-"))</f>
        <v>-</v>
      </c>
      <c r="M61" s="10"/>
    </row>
    <row r="62" spans="1:13" ht="23.25" customHeight="1" x14ac:dyDescent="0.55000000000000004">
      <c r="A62" s="9" t="str">
        <f>IF('กรอกรายการ วัสดุ'!A36&gt;0,'กรอกรายการ วัสดุ'!A36,IF('กรอกรายการ วัสดุ'!A36=0," "))</f>
        <v xml:space="preserve"> </v>
      </c>
      <c r="B62" s="652" t="str">
        <f>IF('กรอกรายการ วัสดุ'!B36&gt;0,'กรอกรายการ วัสดุ'!B36,IF('กรอกรายการ วัสดุ'!B36=0,"-"))</f>
        <v>-</v>
      </c>
      <c r="C62" s="653"/>
      <c r="D62" s="653"/>
      <c r="E62" s="654"/>
      <c r="F62" s="12" t="str">
        <f>IF('กรอกรายการ วัสดุ'!C36&gt;0,'กรอกรายการ วัสดุ'!C36,IF('กรอกรายการ วัสดุ'!C36=0,"-"))</f>
        <v>-</v>
      </c>
      <c r="G62" s="12" t="str">
        <f>IF('กรอกรายการ วัสดุ'!D36&gt;0,'กรอกรายการ วัสดุ'!D36,IF('กรอกรายการ วัสดุ'!D36=0,"-"))</f>
        <v>-</v>
      </c>
      <c r="H62" s="45" t="str">
        <f>IF('กรอกรายการ วัสดุ'!E36&gt;0,'กรอกรายการ วัสดุ'!E36,IF('กรอกรายการ วัสดุ'!E36=0,"-"))</f>
        <v>-</v>
      </c>
      <c r="I62" s="45" t="str">
        <f>IF('กรอกรายการ วัสดุ'!F36&gt;0,'กรอกรายการ วัสดุ'!F36,IF('กรอกรายการ วัสดุ'!F36=0,"-"))</f>
        <v>-</v>
      </c>
      <c r="J62" s="45" t="str">
        <f>IF('กรอกรายการ วัสดุ'!G36&gt;0,'กรอกรายการ วัสดุ'!G36,IF('กรอกรายการ วัสดุ'!G36=0,"-"))</f>
        <v>-</v>
      </c>
      <c r="K62" s="45" t="str">
        <f>IF('กรอกรายการ วัสดุ'!H36&gt;0,'กรอกรายการ วัสดุ'!H36,IF('กรอกรายการ วัสดุ'!H36=0,"-"))</f>
        <v>-</v>
      </c>
      <c r="L62" s="45" t="str">
        <f>IF('กรอกรายการ วัสดุ'!I36&gt;0,'กรอกรายการ วัสดุ'!I36,IF('กรอกรายการ วัสดุ'!I36=0,"-"))</f>
        <v>-</v>
      </c>
      <c r="M62" s="10"/>
    </row>
    <row r="63" spans="1:13" ht="23.25" customHeight="1" x14ac:dyDescent="0.55000000000000004">
      <c r="A63" s="9" t="str">
        <f>IF('กรอกรายการ วัสดุ'!A37&gt;0,'กรอกรายการ วัสดุ'!A37,IF('กรอกรายการ วัสดุ'!A37=0," "))</f>
        <v xml:space="preserve"> </v>
      </c>
      <c r="B63" s="652" t="str">
        <f>IF('กรอกรายการ วัสดุ'!B37&gt;0,'กรอกรายการ วัสดุ'!B37,IF('กรอกรายการ วัสดุ'!B37=0,"-"))</f>
        <v>-</v>
      </c>
      <c r="C63" s="653"/>
      <c r="D63" s="653"/>
      <c r="E63" s="654"/>
      <c r="F63" s="12" t="str">
        <f>IF('กรอกรายการ วัสดุ'!C37&gt;0,'กรอกรายการ วัสดุ'!C37,IF('กรอกรายการ วัสดุ'!C37=0,"-"))</f>
        <v>-</v>
      </c>
      <c r="G63" s="12" t="str">
        <f>IF('กรอกรายการ วัสดุ'!D37&gt;0,'กรอกรายการ วัสดุ'!D37,IF('กรอกรายการ วัสดุ'!D37=0,"-"))</f>
        <v>-</v>
      </c>
      <c r="H63" s="45" t="str">
        <f>IF('กรอกรายการ วัสดุ'!E37&gt;0,'กรอกรายการ วัสดุ'!E37,IF('กรอกรายการ วัสดุ'!E37=0,"-"))</f>
        <v>-</v>
      </c>
      <c r="I63" s="45" t="str">
        <f>IF('กรอกรายการ วัสดุ'!F37&gt;0,'กรอกรายการ วัสดุ'!F37,IF('กรอกรายการ วัสดุ'!F37=0,"-"))</f>
        <v>-</v>
      </c>
      <c r="J63" s="45" t="str">
        <f>IF('กรอกรายการ วัสดุ'!G37&gt;0,'กรอกรายการ วัสดุ'!G37,IF('กรอกรายการ วัสดุ'!G37=0,"-"))</f>
        <v>-</v>
      </c>
      <c r="K63" s="45" t="str">
        <f>IF('กรอกรายการ วัสดุ'!H37&gt;0,'กรอกรายการ วัสดุ'!H37,IF('กรอกรายการ วัสดุ'!H37=0,"-"))</f>
        <v>-</v>
      </c>
      <c r="L63" s="45" t="str">
        <f>IF('กรอกรายการ วัสดุ'!I37&gt;0,'กรอกรายการ วัสดุ'!I37,IF('กรอกรายการ วัสดุ'!I37=0,"-"))</f>
        <v>-</v>
      </c>
      <c r="M63" s="10"/>
    </row>
    <row r="64" spans="1:13" ht="23.25" customHeight="1" x14ac:dyDescent="0.55000000000000004">
      <c r="A64" s="9" t="str">
        <f>IF('กรอกรายการ วัสดุ'!A38&gt;0,'กรอกรายการ วัสดุ'!A38,IF('กรอกรายการ วัสดุ'!A38=0," "))</f>
        <v xml:space="preserve"> </v>
      </c>
      <c r="B64" s="652" t="str">
        <f>IF('กรอกรายการ วัสดุ'!B38&gt;0,'กรอกรายการ วัสดุ'!B38,IF('กรอกรายการ วัสดุ'!B38=0,"-"))</f>
        <v>-</v>
      </c>
      <c r="C64" s="653"/>
      <c r="D64" s="653"/>
      <c r="E64" s="654"/>
      <c r="F64" s="12" t="str">
        <f>IF('กรอกรายการ วัสดุ'!C38&gt;0,'กรอกรายการ วัสดุ'!C38,IF('กรอกรายการ วัสดุ'!C38=0,"-"))</f>
        <v>-</v>
      </c>
      <c r="G64" s="12" t="str">
        <f>IF('กรอกรายการ วัสดุ'!D38&gt;0,'กรอกรายการ วัสดุ'!D38,IF('กรอกรายการ วัสดุ'!D38=0,"-"))</f>
        <v>-</v>
      </c>
      <c r="H64" s="45" t="str">
        <f>IF('กรอกรายการ วัสดุ'!E38&gt;0,'กรอกรายการ วัสดุ'!E38,IF('กรอกรายการ วัสดุ'!E38=0,"-"))</f>
        <v>-</v>
      </c>
      <c r="I64" s="45" t="str">
        <f>IF('กรอกรายการ วัสดุ'!F38&gt;0,'กรอกรายการ วัสดุ'!F38,IF('กรอกรายการ วัสดุ'!F38=0,"-"))</f>
        <v>-</v>
      </c>
      <c r="J64" s="45" t="str">
        <f>IF('กรอกรายการ วัสดุ'!G38&gt;0,'กรอกรายการ วัสดุ'!G38,IF('กรอกรายการ วัสดุ'!G38=0,"-"))</f>
        <v>-</v>
      </c>
      <c r="K64" s="45" t="str">
        <f>IF('กรอกรายการ วัสดุ'!H38&gt;0,'กรอกรายการ วัสดุ'!H38,IF('กรอกรายการ วัสดุ'!H38=0,"-"))</f>
        <v>-</v>
      </c>
      <c r="L64" s="45" t="str">
        <f>IF('กรอกรายการ วัสดุ'!I38&gt;0,'กรอกรายการ วัสดุ'!I38,IF('กรอกรายการ วัสดุ'!I38=0,"-"))</f>
        <v>-</v>
      </c>
      <c r="M64" s="10"/>
    </row>
    <row r="65" spans="1:13" ht="23.25" customHeight="1" x14ac:dyDescent="0.55000000000000004">
      <c r="A65" s="9" t="str">
        <f>IF('กรอกรายการ วัสดุ'!A39&gt;0,'กรอกรายการ วัสดุ'!A39,IF('กรอกรายการ วัสดุ'!A39=0," "))</f>
        <v xml:space="preserve"> </v>
      </c>
      <c r="B65" s="652" t="str">
        <f>IF('กรอกรายการ วัสดุ'!B39&gt;0,'กรอกรายการ วัสดุ'!B39,IF('กรอกรายการ วัสดุ'!B39=0,"-"))</f>
        <v>-</v>
      </c>
      <c r="C65" s="653"/>
      <c r="D65" s="653"/>
      <c r="E65" s="654"/>
      <c r="F65" s="12" t="str">
        <f>IF('กรอกรายการ วัสดุ'!C39&gt;0,'กรอกรายการ วัสดุ'!C39,IF('กรอกรายการ วัสดุ'!C39=0,"-"))</f>
        <v>-</v>
      </c>
      <c r="G65" s="12" t="str">
        <f>IF('กรอกรายการ วัสดุ'!D39&gt;0,'กรอกรายการ วัสดุ'!D39,IF('กรอกรายการ วัสดุ'!D39=0,"-"))</f>
        <v>-</v>
      </c>
      <c r="H65" s="45" t="str">
        <f>IF('กรอกรายการ วัสดุ'!E39&gt;0,'กรอกรายการ วัสดุ'!E39,IF('กรอกรายการ วัสดุ'!E39=0,"-"))</f>
        <v>-</v>
      </c>
      <c r="I65" s="45" t="str">
        <f>IF('กรอกรายการ วัสดุ'!F39&gt;0,'กรอกรายการ วัสดุ'!F39,IF('กรอกรายการ วัสดุ'!F39=0,"-"))</f>
        <v>-</v>
      </c>
      <c r="J65" s="45" t="str">
        <f>IF('กรอกรายการ วัสดุ'!G39&gt;0,'กรอกรายการ วัสดุ'!G39,IF('กรอกรายการ วัสดุ'!G39=0,"-"))</f>
        <v>-</v>
      </c>
      <c r="K65" s="45" t="str">
        <f>IF('กรอกรายการ วัสดุ'!H39&gt;0,'กรอกรายการ วัสดุ'!H39,IF('กรอกรายการ วัสดุ'!H39=0,"-"))</f>
        <v>-</v>
      </c>
      <c r="L65" s="45" t="str">
        <f>IF('กรอกรายการ วัสดุ'!I39&gt;0,'กรอกรายการ วัสดุ'!I39,IF('กรอกรายการ วัสดุ'!I39=0,"-"))</f>
        <v>-</v>
      </c>
      <c r="M65" s="10"/>
    </row>
    <row r="66" spans="1:13" ht="23.25" customHeight="1" thickBot="1" x14ac:dyDescent="0.6">
      <c r="A66" s="17" t="str">
        <f>IF('กรอกรายการ วัสดุ'!A40&gt;0,'กรอกรายการ วัสดุ'!A40,IF('กรอกรายการ วัสดุ'!A40=0," "))</f>
        <v xml:space="preserve"> </v>
      </c>
      <c r="B66" s="652" t="str">
        <f>IF('กรอกรายการ วัสดุ'!B40&gt;0,'กรอกรายการ วัสดุ'!B40,IF('กรอกรายการ วัสดุ'!B40=0,"-"))</f>
        <v>-</v>
      </c>
      <c r="C66" s="653"/>
      <c r="D66" s="653"/>
      <c r="E66" s="654"/>
      <c r="F66" s="12" t="str">
        <f>IF('กรอกรายการ วัสดุ'!C40&gt;0,'กรอกรายการ วัสดุ'!C40,IF('กรอกรายการ วัสดุ'!C40=0,"-"))</f>
        <v>-</v>
      </c>
      <c r="G66" s="12" t="str">
        <f>IF('กรอกรายการ วัสดุ'!D40&gt;0,'กรอกรายการ วัสดุ'!D40,IF('กรอกรายการ วัสดุ'!D40=0,"-"))</f>
        <v>-</v>
      </c>
      <c r="H66" s="45" t="str">
        <f>IF('กรอกรายการ วัสดุ'!E40&gt;0,'กรอกรายการ วัสดุ'!E40,IF('กรอกรายการ วัสดุ'!E40=0,"-"))</f>
        <v>-</v>
      </c>
      <c r="I66" s="45" t="str">
        <f>IF('กรอกรายการ วัสดุ'!F40&gt;0,'กรอกรายการ วัสดุ'!F40,IF('กรอกรายการ วัสดุ'!F40=0,"-"))</f>
        <v>-</v>
      </c>
      <c r="J66" s="45" t="str">
        <f>IF('กรอกรายการ วัสดุ'!G40&gt;0,'กรอกรายการ วัสดุ'!G40,IF('กรอกรายการ วัสดุ'!G40=0,"-"))</f>
        <v>-</v>
      </c>
      <c r="K66" s="45" t="str">
        <f>IF('กรอกรายการ วัสดุ'!H40&gt;0,'กรอกรายการ วัสดุ'!H40,IF('กรอกรายการ วัสดุ'!H40=0,"-"))</f>
        <v>-</v>
      </c>
      <c r="L66" s="45" t="str">
        <f>IF('กรอกรายการ วัสดุ'!I40&gt;0,'กรอกรายการ วัสดุ'!I40,IF('กรอกรายการ วัสดุ'!I40=0,"-"))</f>
        <v>-</v>
      </c>
      <c r="M66" s="11"/>
    </row>
    <row r="67" spans="1:13" ht="24.75" thickBot="1" x14ac:dyDescent="0.6">
      <c r="A67" s="657" t="s">
        <v>46</v>
      </c>
      <c r="B67" s="658"/>
      <c r="C67" s="658"/>
      <c r="D67" s="658"/>
      <c r="E67" s="658"/>
      <c r="F67" s="658"/>
      <c r="G67" s="658"/>
      <c r="H67" s="659"/>
      <c r="I67" s="46">
        <f>SUM(I56:I66)</f>
        <v>0</v>
      </c>
      <c r="J67" s="19"/>
      <c r="K67" s="46">
        <f t="shared" ref="K67:L67" si="0">SUM(K56:K66)</f>
        <v>0</v>
      </c>
      <c r="L67" s="46">
        <f t="shared" si="0"/>
        <v>0</v>
      </c>
      <c r="M67" s="280"/>
    </row>
    <row r="68" spans="1:13" ht="24.75" thickBot="1" x14ac:dyDescent="0.6">
      <c r="A68" s="657" t="s">
        <v>47</v>
      </c>
      <c r="B68" s="658"/>
      <c r="C68" s="658"/>
      <c r="D68" s="658"/>
      <c r="E68" s="658"/>
      <c r="F68" s="658"/>
      <c r="G68" s="658"/>
      <c r="H68" s="659"/>
      <c r="I68" s="153">
        <f>I67+I55</f>
        <v>236226</v>
      </c>
      <c r="J68" s="19"/>
      <c r="K68" s="46">
        <f t="shared" ref="K68:L68" si="1">K67+K55</f>
        <v>43986.5</v>
      </c>
      <c r="L68" s="46">
        <f t="shared" si="1"/>
        <v>280212.5</v>
      </c>
      <c r="M68" s="280"/>
    </row>
    <row r="69" spans="1:13" s="2" customFormat="1" ht="8.25" customHeight="1" x14ac:dyDescent="0.55000000000000004">
      <c r="A69" s="13"/>
      <c r="B69" s="13"/>
      <c r="C69" s="13"/>
      <c r="D69" s="13"/>
      <c r="E69" s="13"/>
      <c r="F69" s="13"/>
      <c r="G69" s="13"/>
      <c r="H69" s="13"/>
      <c r="I69" s="6"/>
      <c r="J69" s="6"/>
      <c r="K69" s="6"/>
      <c r="L69" s="6"/>
      <c r="M69" s="6"/>
    </row>
    <row r="70" spans="1:13" s="2" customFormat="1" x14ac:dyDescent="0.55000000000000004">
      <c r="A70" s="279"/>
      <c r="C70" s="118"/>
      <c r="D70" s="118" t="s">
        <v>28</v>
      </c>
      <c r="E70" s="118" t="s">
        <v>29</v>
      </c>
      <c r="F70" s="2" t="s">
        <v>30</v>
      </c>
      <c r="H70" s="119" t="s">
        <v>28</v>
      </c>
      <c r="I70" s="118" t="s">
        <v>33</v>
      </c>
    </row>
    <row r="71" spans="1:13" s="2" customFormat="1" x14ac:dyDescent="0.55000000000000004">
      <c r="A71" s="279"/>
      <c r="B71" s="118"/>
      <c r="C71" s="118"/>
      <c r="D71" s="119"/>
      <c r="E71" s="279" t="str">
        <f>E47</f>
        <v>(นายอำพร จานเก่า)</v>
      </c>
      <c r="H71" s="119"/>
      <c r="I71" s="655" t="str">
        <f>I47</f>
        <v>(นางสาวจริยา ขัดแก้ว)</v>
      </c>
      <c r="J71" s="655"/>
    </row>
    <row r="72" spans="1:13" s="2" customFormat="1" x14ac:dyDescent="0.55000000000000004">
      <c r="A72" s="279"/>
      <c r="C72" s="118"/>
      <c r="D72" s="655" t="str">
        <f>D48</f>
        <v>ช่าง ระดับ 4</v>
      </c>
      <c r="E72" s="655"/>
      <c r="F72" s="655"/>
      <c r="H72" s="655" t="str">
        <f>H48</f>
        <v>ผู้อำนวยการกลุ่มอำนวยการ</v>
      </c>
      <c r="I72" s="655"/>
      <c r="J72" s="655"/>
      <c r="K72" s="655"/>
    </row>
    <row r="73" spans="1:13" s="2" customFormat="1" ht="27.75" x14ac:dyDescent="0.65">
      <c r="C73" s="636" t="s">
        <v>23</v>
      </c>
      <c r="D73" s="636"/>
      <c r="E73" s="636"/>
      <c r="F73" s="636"/>
      <c r="G73" s="636"/>
      <c r="H73" s="636"/>
      <c r="I73" s="636"/>
      <c r="J73" s="636"/>
      <c r="K73" s="636"/>
      <c r="L73" s="135" t="s">
        <v>25</v>
      </c>
      <c r="M73" s="136"/>
    </row>
    <row r="74" spans="1:13" x14ac:dyDescent="0.55000000000000004">
      <c r="A74" s="639" t="str">
        <f>A51</f>
        <v>ซ่อมแซมสำนักงาน สพป.ลำปาง เขต 3</v>
      </c>
      <c r="B74" s="639"/>
      <c r="C74" s="639"/>
      <c r="D74" s="640" t="str">
        <f>D51</f>
        <v>อาคารอาคารสำนักงาน สพป.ลำปาง เขต 3</v>
      </c>
      <c r="E74" s="640"/>
      <c r="F74" s="640"/>
      <c r="G74" s="640"/>
      <c r="H74" s="640"/>
      <c r="I74" s="1" t="s">
        <v>26</v>
      </c>
      <c r="J74" s="277" t="str">
        <f>J51</f>
        <v>ลำปาง เขต  3</v>
      </c>
      <c r="M74" s="1" t="s">
        <v>38</v>
      </c>
    </row>
    <row r="75" spans="1:13" ht="24.75" thickBot="1" x14ac:dyDescent="0.6">
      <c r="A75" s="277" t="s">
        <v>0</v>
      </c>
      <c r="D75" s="640" t="str">
        <f>D52</f>
        <v>สพป.ลำปาง เขต 3</v>
      </c>
      <c r="E75" s="640"/>
      <c r="F75" s="640"/>
      <c r="G75" s="640"/>
      <c r="H75" s="640"/>
      <c r="K75" s="641"/>
      <c r="L75" s="641"/>
    </row>
    <row r="76" spans="1:13" x14ac:dyDescent="0.55000000000000004">
      <c r="A76" s="642" t="s">
        <v>2</v>
      </c>
      <c r="B76" s="644" t="s">
        <v>3</v>
      </c>
      <c r="C76" s="645"/>
      <c r="D76" s="645"/>
      <c r="E76" s="646"/>
      <c r="F76" s="650" t="s">
        <v>4</v>
      </c>
      <c r="G76" s="650" t="s">
        <v>5</v>
      </c>
      <c r="H76" s="650" t="s">
        <v>6</v>
      </c>
      <c r="I76" s="650"/>
      <c r="J76" s="650" t="s">
        <v>7</v>
      </c>
      <c r="K76" s="650"/>
      <c r="L76" s="650" t="s">
        <v>24</v>
      </c>
      <c r="M76" s="661" t="s">
        <v>9</v>
      </c>
    </row>
    <row r="77" spans="1:13" x14ac:dyDescent="0.55000000000000004">
      <c r="A77" s="643"/>
      <c r="B77" s="647"/>
      <c r="C77" s="648"/>
      <c r="D77" s="648"/>
      <c r="E77" s="649"/>
      <c r="F77" s="651"/>
      <c r="G77" s="651"/>
      <c r="H77" s="278" t="s">
        <v>10</v>
      </c>
      <c r="I77" s="278" t="s">
        <v>11</v>
      </c>
      <c r="J77" s="278" t="s">
        <v>10</v>
      </c>
      <c r="K77" s="278" t="s">
        <v>11</v>
      </c>
      <c r="L77" s="651"/>
      <c r="M77" s="662"/>
    </row>
    <row r="78" spans="1:13" x14ac:dyDescent="0.55000000000000004">
      <c r="A78" s="685" t="s">
        <v>48</v>
      </c>
      <c r="B78" s="686"/>
      <c r="C78" s="686"/>
      <c r="D78" s="686"/>
      <c r="E78" s="686"/>
      <c r="F78" s="686"/>
      <c r="G78" s="686"/>
      <c r="H78" s="687"/>
      <c r="I78" s="152">
        <f>I68</f>
        <v>236226</v>
      </c>
      <c r="J78" s="18"/>
      <c r="K78" s="48">
        <f>K68</f>
        <v>43986.5</v>
      </c>
      <c r="L78" s="48">
        <f>L68</f>
        <v>280212.5</v>
      </c>
      <c r="M78" s="8"/>
    </row>
    <row r="79" spans="1:13" x14ac:dyDescent="0.55000000000000004">
      <c r="A79" s="7" t="str">
        <f>IF('กรอกรายการ วัสดุ'!A41&gt;0,'กรอกรายการ วัสดุ'!A41,IF('กรอกรายการ วัสดุ'!A41=0," "))</f>
        <v xml:space="preserve"> </v>
      </c>
      <c r="B79" s="652" t="str">
        <f>IF('กรอกรายการ วัสดุ'!B41&gt;0,'กรอกรายการ วัสดุ'!B41,IF('กรอกรายการ วัสดุ'!B41=0,"-"))</f>
        <v>-</v>
      </c>
      <c r="C79" s="653"/>
      <c r="D79" s="653"/>
      <c r="E79" s="654"/>
      <c r="F79" s="12" t="str">
        <f>IF('กรอกรายการ วัสดุ'!C41&gt;0,'กรอกรายการ วัสดุ'!C41,IF('กรอกรายการ วัสดุ'!C41=0,"-"))</f>
        <v>-</v>
      </c>
      <c r="G79" s="12" t="str">
        <f>IF('กรอกรายการ วัสดุ'!D41&gt;0,'กรอกรายการ วัสดุ'!D41,IF('กรอกรายการ วัสดุ'!D41=0,"-"))</f>
        <v>-</v>
      </c>
      <c r="H79" s="45" t="str">
        <f>IF('กรอกรายการ วัสดุ'!E41&gt;0,'กรอกรายการ วัสดุ'!E41,IF('กรอกรายการ วัสดุ'!E41=0,"-"))</f>
        <v>-</v>
      </c>
      <c r="I79" s="45" t="str">
        <f>IF('กรอกรายการ วัสดุ'!F41&gt;0,'กรอกรายการ วัสดุ'!F41,IF('กรอกรายการ วัสดุ'!F41=0,"-"))</f>
        <v>-</v>
      </c>
      <c r="J79" s="45" t="str">
        <f>IF('กรอกรายการ วัสดุ'!G41&gt;0,'กรอกรายการ วัสดุ'!G41,IF('กรอกรายการ วัสดุ'!G41=0,"-"))</f>
        <v>-</v>
      </c>
      <c r="K79" s="45" t="str">
        <f>IF('กรอกรายการ วัสดุ'!H41&gt;0,'กรอกรายการ วัสดุ'!H41,IF('กรอกรายการ วัสดุ'!H41=0,"-"))</f>
        <v>-</v>
      </c>
      <c r="L79" s="45" t="str">
        <f>IF('กรอกรายการ วัสดุ'!I41&gt;0,'กรอกรายการ วัสดุ'!I41,IF('กรอกรายการ วัสดุ'!I41=0,"-"))</f>
        <v>-</v>
      </c>
      <c r="M79" s="11"/>
    </row>
    <row r="80" spans="1:13" x14ac:dyDescent="0.55000000000000004">
      <c r="A80" s="9" t="str">
        <f>IF('กรอกรายการ วัสดุ'!A42&gt;0,'กรอกรายการ วัสดุ'!A42,IF('กรอกรายการ วัสดุ'!A42=0," "))</f>
        <v xml:space="preserve"> </v>
      </c>
      <c r="B80" s="652" t="str">
        <f>IF('กรอกรายการ วัสดุ'!B42&gt;0,'กรอกรายการ วัสดุ'!B42,IF('กรอกรายการ วัสดุ'!B42=0,"-"))</f>
        <v>-</v>
      </c>
      <c r="C80" s="653"/>
      <c r="D80" s="653"/>
      <c r="E80" s="654"/>
      <c r="F80" s="12" t="str">
        <f>IF('กรอกรายการ วัสดุ'!C42&gt;0,'กรอกรายการ วัสดุ'!C42,IF('กรอกรายการ วัสดุ'!C42=0,"-"))</f>
        <v>-</v>
      </c>
      <c r="G80" s="12" t="str">
        <f>IF('กรอกรายการ วัสดุ'!D42&gt;0,'กรอกรายการ วัสดุ'!D42,IF('กรอกรายการ วัสดุ'!D42=0,"-"))</f>
        <v>-</v>
      </c>
      <c r="H80" s="45" t="str">
        <f>IF('กรอกรายการ วัสดุ'!E42&gt;0,'กรอกรายการ วัสดุ'!E42,IF('กรอกรายการ วัสดุ'!E42=0,"-"))</f>
        <v>-</v>
      </c>
      <c r="I80" s="45" t="str">
        <f>IF('กรอกรายการ วัสดุ'!F42&gt;0,'กรอกรายการ วัสดุ'!F42,IF('กรอกรายการ วัสดุ'!F42=0,"-"))</f>
        <v>-</v>
      </c>
      <c r="J80" s="45" t="str">
        <f>IF('กรอกรายการ วัสดุ'!G42&gt;0,'กรอกรายการ วัสดุ'!G42,IF('กรอกรายการ วัสดุ'!G42=0,"-"))</f>
        <v>-</v>
      </c>
      <c r="K80" s="45" t="str">
        <f>IF('กรอกรายการ วัสดุ'!H42&gt;0,'กรอกรายการ วัสดุ'!H42,IF('กรอกรายการ วัสดุ'!H42=0,"-"))</f>
        <v>-</v>
      </c>
      <c r="L80" s="45" t="str">
        <f>IF('กรอกรายการ วัสดุ'!I42&gt;0,'กรอกรายการ วัสดุ'!I42,IF('กรอกรายการ วัสดุ'!I42=0,"-"))</f>
        <v>-</v>
      </c>
      <c r="M80" s="10"/>
    </row>
    <row r="81" spans="1:13" x14ac:dyDescent="0.55000000000000004">
      <c r="A81" s="9" t="str">
        <f>IF('กรอกรายการ วัสดุ'!A43&gt;0,'กรอกรายการ วัสดุ'!A43,IF('กรอกรายการ วัสดุ'!A43=0," "))</f>
        <v xml:space="preserve"> </v>
      </c>
      <c r="B81" s="652" t="str">
        <f>IF('กรอกรายการ วัสดุ'!B43&gt;0,'กรอกรายการ วัสดุ'!B43,IF('กรอกรายการ วัสดุ'!B43=0,"-"))</f>
        <v>-</v>
      </c>
      <c r="C81" s="653"/>
      <c r="D81" s="653"/>
      <c r="E81" s="654"/>
      <c r="F81" s="12" t="str">
        <f>IF('กรอกรายการ วัสดุ'!C43&gt;0,'กรอกรายการ วัสดุ'!C43,IF('กรอกรายการ วัสดุ'!C43=0,"-"))</f>
        <v>-</v>
      </c>
      <c r="G81" s="12" t="str">
        <f>IF('กรอกรายการ วัสดุ'!D43&gt;0,'กรอกรายการ วัสดุ'!D43,IF('กรอกรายการ วัสดุ'!D43=0,"-"))</f>
        <v>-</v>
      </c>
      <c r="H81" s="45" t="str">
        <f>IF('กรอกรายการ วัสดุ'!E43&gt;0,'กรอกรายการ วัสดุ'!E43,IF('กรอกรายการ วัสดุ'!E43=0,"-"))</f>
        <v>-</v>
      </c>
      <c r="I81" s="45" t="str">
        <f>IF('กรอกรายการ วัสดุ'!F43&gt;0,'กรอกรายการ วัสดุ'!F43,IF('กรอกรายการ วัสดุ'!F43=0,"-"))</f>
        <v>-</v>
      </c>
      <c r="J81" s="45" t="str">
        <f>IF('กรอกรายการ วัสดุ'!G43&gt;0,'กรอกรายการ วัสดุ'!G43,IF('กรอกรายการ วัสดุ'!G43=0,"-"))</f>
        <v>-</v>
      </c>
      <c r="K81" s="45" t="str">
        <f>IF('กรอกรายการ วัสดุ'!H43&gt;0,'กรอกรายการ วัสดุ'!H43,IF('กรอกรายการ วัสดุ'!H43=0,"-"))</f>
        <v>-</v>
      </c>
      <c r="L81" s="45" t="str">
        <f>IF('กรอกรายการ วัสดุ'!I43&gt;0,'กรอกรายการ วัสดุ'!I43,IF('กรอกรายการ วัสดุ'!I43=0,"-"))</f>
        <v>-</v>
      </c>
      <c r="M81" s="10"/>
    </row>
    <row r="82" spans="1:13" x14ac:dyDescent="0.55000000000000004">
      <c r="A82" s="9" t="str">
        <f>IF('กรอกรายการ วัสดุ'!A44&gt;0,'กรอกรายการ วัสดุ'!A44,IF('กรอกรายการ วัสดุ'!A44=0," "))</f>
        <v xml:space="preserve"> </v>
      </c>
      <c r="B82" s="652" t="str">
        <f>IF('กรอกรายการ วัสดุ'!B44&gt;0,'กรอกรายการ วัสดุ'!B44,IF('กรอกรายการ วัสดุ'!B44=0,"-"))</f>
        <v>-</v>
      </c>
      <c r="C82" s="653"/>
      <c r="D82" s="653"/>
      <c r="E82" s="654"/>
      <c r="F82" s="12" t="str">
        <f>IF('กรอกรายการ วัสดุ'!C44&gt;0,'กรอกรายการ วัสดุ'!C44,IF('กรอกรายการ วัสดุ'!C44=0,"-"))</f>
        <v>-</v>
      </c>
      <c r="G82" s="12" t="str">
        <f>IF('กรอกรายการ วัสดุ'!D44&gt;0,'กรอกรายการ วัสดุ'!D44,IF('กรอกรายการ วัสดุ'!D44=0,"-"))</f>
        <v>-</v>
      </c>
      <c r="H82" s="45" t="str">
        <f>IF('กรอกรายการ วัสดุ'!E44&gt;0,'กรอกรายการ วัสดุ'!E44,IF('กรอกรายการ วัสดุ'!E44=0,"-"))</f>
        <v>-</v>
      </c>
      <c r="I82" s="45" t="str">
        <f>IF('กรอกรายการ วัสดุ'!F44&gt;0,'กรอกรายการ วัสดุ'!F44,IF('กรอกรายการ วัสดุ'!F44=0,"-"))</f>
        <v>-</v>
      </c>
      <c r="J82" s="45" t="str">
        <f>IF('กรอกรายการ วัสดุ'!G44&gt;0,'กรอกรายการ วัสดุ'!G44,IF('กรอกรายการ วัสดุ'!G44=0,"-"))</f>
        <v>-</v>
      </c>
      <c r="K82" s="45" t="str">
        <f>IF('กรอกรายการ วัสดุ'!H44&gt;0,'กรอกรายการ วัสดุ'!H44,IF('กรอกรายการ วัสดุ'!H44=0,"-"))</f>
        <v>-</v>
      </c>
      <c r="L82" s="45" t="str">
        <f>IF('กรอกรายการ วัสดุ'!I44&gt;0,'กรอกรายการ วัสดุ'!I44,IF('กรอกรายการ วัสดุ'!I44=0,"-"))</f>
        <v>-</v>
      </c>
      <c r="M82" s="10"/>
    </row>
    <row r="83" spans="1:13" x14ac:dyDescent="0.55000000000000004">
      <c r="A83" s="9" t="str">
        <f>IF('กรอกรายการ วัสดุ'!A45&gt;0,'กรอกรายการ วัสดุ'!A45,IF('กรอกรายการ วัสดุ'!A45=0," "))</f>
        <v xml:space="preserve"> </v>
      </c>
      <c r="B83" s="652" t="str">
        <f>IF('กรอกรายการ วัสดุ'!B45&gt;0,'กรอกรายการ วัสดุ'!B45,IF('กรอกรายการ วัสดุ'!B45=0,"-"))</f>
        <v>-</v>
      </c>
      <c r="C83" s="653"/>
      <c r="D83" s="653"/>
      <c r="E83" s="654"/>
      <c r="F83" s="12" t="str">
        <f>IF('กรอกรายการ วัสดุ'!C45&gt;0,'กรอกรายการ วัสดุ'!C45,IF('กรอกรายการ วัสดุ'!C45=0,"-"))</f>
        <v>-</v>
      </c>
      <c r="G83" s="12" t="str">
        <f>IF('กรอกรายการ วัสดุ'!D45&gt;0,'กรอกรายการ วัสดุ'!D45,IF('กรอกรายการ วัสดุ'!D45=0,"-"))</f>
        <v>-</v>
      </c>
      <c r="H83" s="45" t="str">
        <f>IF('กรอกรายการ วัสดุ'!E45&gt;0,'กรอกรายการ วัสดุ'!E45,IF('กรอกรายการ วัสดุ'!E45=0,"-"))</f>
        <v>-</v>
      </c>
      <c r="I83" s="45" t="str">
        <f>IF('กรอกรายการ วัสดุ'!F45&gt;0,'กรอกรายการ วัสดุ'!F45,IF('กรอกรายการ วัสดุ'!F45=0,"-"))</f>
        <v>-</v>
      </c>
      <c r="J83" s="45" t="str">
        <f>IF('กรอกรายการ วัสดุ'!G45&gt;0,'กรอกรายการ วัสดุ'!G45,IF('กรอกรายการ วัสดุ'!G45=0,"-"))</f>
        <v>-</v>
      </c>
      <c r="K83" s="45" t="str">
        <f>IF('กรอกรายการ วัสดุ'!H45&gt;0,'กรอกรายการ วัสดุ'!H45,IF('กรอกรายการ วัสดุ'!H45=0,"-"))</f>
        <v>-</v>
      </c>
      <c r="L83" s="45" t="str">
        <f>IF('กรอกรายการ วัสดุ'!I45&gt;0,'กรอกรายการ วัสดุ'!I45,IF('กรอกรายการ วัสดุ'!I45=0,"-"))</f>
        <v>-</v>
      </c>
      <c r="M83" s="10"/>
    </row>
    <row r="84" spans="1:13" x14ac:dyDescent="0.55000000000000004">
      <c r="A84" s="9" t="str">
        <f>IF('กรอกรายการ วัสดุ'!A46&gt;0,'กรอกรายการ วัสดุ'!A46,IF('กรอกรายการ วัสดุ'!A46=0," "))</f>
        <v xml:space="preserve"> </v>
      </c>
      <c r="B84" s="652" t="str">
        <f>IF('กรอกรายการ วัสดุ'!B46&gt;0,'กรอกรายการ วัสดุ'!B46,IF('กรอกรายการ วัสดุ'!B46=0,"-"))</f>
        <v>-</v>
      </c>
      <c r="C84" s="653"/>
      <c r="D84" s="653"/>
      <c r="E84" s="654"/>
      <c r="F84" s="12" t="str">
        <f>IF('กรอกรายการ วัสดุ'!C46&gt;0,'กรอกรายการ วัสดุ'!C46,IF('กรอกรายการ วัสดุ'!C46=0,"-"))</f>
        <v>-</v>
      </c>
      <c r="G84" s="12" t="str">
        <f>IF('กรอกรายการ วัสดุ'!D46&gt;0,'กรอกรายการ วัสดุ'!D46,IF('กรอกรายการ วัสดุ'!D46=0,"-"))</f>
        <v>-</v>
      </c>
      <c r="H84" s="45" t="str">
        <f>IF('กรอกรายการ วัสดุ'!E46&gt;0,'กรอกรายการ วัสดุ'!E46,IF('กรอกรายการ วัสดุ'!E46=0,"-"))</f>
        <v>-</v>
      </c>
      <c r="I84" s="45" t="str">
        <f>IF('กรอกรายการ วัสดุ'!F46&gt;0,'กรอกรายการ วัสดุ'!F46,IF('กรอกรายการ วัสดุ'!F46=0,"-"))</f>
        <v>-</v>
      </c>
      <c r="J84" s="45" t="str">
        <f>IF('กรอกรายการ วัสดุ'!G46&gt;0,'กรอกรายการ วัสดุ'!G46,IF('กรอกรายการ วัสดุ'!G46=0,"-"))</f>
        <v>-</v>
      </c>
      <c r="K84" s="45" t="str">
        <f>IF('กรอกรายการ วัสดุ'!H46&gt;0,'กรอกรายการ วัสดุ'!H46,IF('กรอกรายการ วัสดุ'!H46=0,"-"))</f>
        <v>-</v>
      </c>
      <c r="L84" s="45" t="str">
        <f>IF('กรอกรายการ วัสดุ'!I46&gt;0,'กรอกรายการ วัสดุ'!I46,IF('กรอกรายการ วัสดุ'!I46=0,"-"))</f>
        <v>-</v>
      </c>
      <c r="M84" s="10"/>
    </row>
    <row r="85" spans="1:13" x14ac:dyDescent="0.55000000000000004">
      <c r="A85" s="9" t="str">
        <f>IF('กรอกรายการ วัสดุ'!A47&gt;0,'กรอกรายการ วัสดุ'!A47,IF('กรอกรายการ วัสดุ'!A47=0," "))</f>
        <v xml:space="preserve"> </v>
      </c>
      <c r="B85" s="652" t="str">
        <f>IF('กรอกรายการ วัสดุ'!B47&gt;0,'กรอกรายการ วัสดุ'!B47,IF('กรอกรายการ วัสดุ'!B47=0,"-"))</f>
        <v>-</v>
      </c>
      <c r="C85" s="653"/>
      <c r="D85" s="653"/>
      <c r="E85" s="654"/>
      <c r="F85" s="12" t="str">
        <f>IF('กรอกรายการ วัสดุ'!C47&gt;0,'กรอกรายการ วัสดุ'!C47,IF('กรอกรายการ วัสดุ'!C47=0,"-"))</f>
        <v>-</v>
      </c>
      <c r="G85" s="12" t="str">
        <f>IF('กรอกรายการ วัสดุ'!D47&gt;0,'กรอกรายการ วัสดุ'!D47,IF('กรอกรายการ วัสดุ'!D47=0,"-"))</f>
        <v>-</v>
      </c>
      <c r="H85" s="45" t="str">
        <f>IF('กรอกรายการ วัสดุ'!E47&gt;0,'กรอกรายการ วัสดุ'!E47,IF('กรอกรายการ วัสดุ'!E47=0,"-"))</f>
        <v>-</v>
      </c>
      <c r="I85" s="45" t="str">
        <f>IF('กรอกรายการ วัสดุ'!F47&gt;0,'กรอกรายการ วัสดุ'!F47,IF('กรอกรายการ วัสดุ'!F47=0,"-"))</f>
        <v>-</v>
      </c>
      <c r="J85" s="45" t="str">
        <f>IF('กรอกรายการ วัสดุ'!G47&gt;0,'กรอกรายการ วัสดุ'!G47,IF('กรอกรายการ วัสดุ'!G47=0,"-"))</f>
        <v>-</v>
      </c>
      <c r="K85" s="45" t="str">
        <f>IF('กรอกรายการ วัสดุ'!H47&gt;0,'กรอกรายการ วัสดุ'!H47,IF('กรอกรายการ วัสดุ'!H47=0,"-"))</f>
        <v>-</v>
      </c>
      <c r="L85" s="45" t="str">
        <f>IF('กรอกรายการ วัสดุ'!I47&gt;0,'กรอกรายการ วัสดุ'!I47,IF('กรอกรายการ วัสดุ'!I47=0,"-"))</f>
        <v>-</v>
      </c>
      <c r="M85" s="10"/>
    </row>
    <row r="86" spans="1:13" x14ac:dyDescent="0.55000000000000004">
      <c r="A86" s="9" t="str">
        <f>IF('กรอกรายการ วัสดุ'!A48&gt;0,'กรอกรายการ วัสดุ'!A48,IF('กรอกรายการ วัสดุ'!A48=0," "))</f>
        <v xml:space="preserve"> </v>
      </c>
      <c r="B86" s="652" t="str">
        <f>IF('กรอกรายการ วัสดุ'!B48&gt;0,'กรอกรายการ วัสดุ'!B48,IF('กรอกรายการ วัสดุ'!B48=0,"-"))</f>
        <v>-</v>
      </c>
      <c r="C86" s="653"/>
      <c r="D86" s="653"/>
      <c r="E86" s="654"/>
      <c r="F86" s="12" t="str">
        <f>IF('กรอกรายการ วัสดุ'!C48&gt;0,'กรอกรายการ วัสดุ'!C48,IF('กรอกรายการ วัสดุ'!C48=0,"-"))</f>
        <v>-</v>
      </c>
      <c r="G86" s="12" t="str">
        <f>IF('กรอกรายการ วัสดุ'!D48&gt;0,'กรอกรายการ วัสดุ'!D48,IF('กรอกรายการ วัสดุ'!D48=0,"-"))</f>
        <v>-</v>
      </c>
      <c r="H86" s="45" t="str">
        <f>IF('กรอกรายการ วัสดุ'!E48&gt;0,'กรอกรายการ วัสดุ'!E48,IF('กรอกรายการ วัสดุ'!E48=0,"-"))</f>
        <v>-</v>
      </c>
      <c r="I86" s="45" t="str">
        <f>IF('กรอกรายการ วัสดุ'!F48&gt;0,'กรอกรายการ วัสดุ'!F48,IF('กรอกรายการ วัสดุ'!F48=0,"-"))</f>
        <v>-</v>
      </c>
      <c r="J86" s="45" t="str">
        <f>IF('กรอกรายการ วัสดุ'!G48&gt;0,'กรอกรายการ วัสดุ'!G48,IF('กรอกรายการ วัสดุ'!G48=0,"-"))</f>
        <v>-</v>
      </c>
      <c r="K86" s="45" t="str">
        <f>IF('กรอกรายการ วัสดุ'!H48&gt;0,'กรอกรายการ วัสดุ'!H48,IF('กรอกรายการ วัสดุ'!H48=0,"-"))</f>
        <v>-</v>
      </c>
      <c r="L86" s="45" t="str">
        <f>IF('กรอกรายการ วัสดุ'!I48&gt;0,'กรอกรายการ วัสดุ'!I48,IF('กรอกรายการ วัสดุ'!I48=0,"-"))</f>
        <v>-</v>
      </c>
      <c r="M86" s="10"/>
    </row>
    <row r="87" spans="1:13" x14ac:dyDescent="0.55000000000000004">
      <c r="A87" s="9">
        <f>IF('กรอกรายการ วัสดุ'!A49&gt;0,'กรอกรายการ วัสดุ'!A49,IF('กรอกรายการ วัสดุ'!A49=0," "))</f>
        <v>2</v>
      </c>
      <c r="B87" s="652" t="str">
        <f>IF('กรอกรายการ วัสดุ'!B49&gt;0,'กรอกรายการ วัสดุ'!B49,IF('กรอกรายการ วัสดุ'!B49=0,"-"))</f>
        <v>-</v>
      </c>
      <c r="C87" s="653"/>
      <c r="D87" s="653"/>
      <c r="E87" s="654"/>
      <c r="F87" s="12" t="str">
        <f>IF('กรอกรายการ วัสดุ'!C49&gt;0,'กรอกรายการ วัสดุ'!C49,IF('กรอกรายการ วัสดุ'!C49=0,"-"))</f>
        <v>-</v>
      </c>
      <c r="G87" s="12" t="str">
        <f>IF('กรอกรายการ วัสดุ'!D49&gt;0,'กรอกรายการ วัสดุ'!D49,IF('กรอกรายการ วัสดุ'!D49=0,"-"))</f>
        <v>-</v>
      </c>
      <c r="H87" s="45" t="str">
        <f>IF('กรอกรายการ วัสดุ'!E49&gt;0,'กรอกรายการ วัสดุ'!E49,IF('กรอกรายการ วัสดุ'!E49=0,"-"))</f>
        <v>-</v>
      </c>
      <c r="I87" s="45" t="str">
        <f>IF('กรอกรายการ วัสดุ'!F49&gt;0,'กรอกรายการ วัสดุ'!F49,IF('กรอกรายการ วัสดุ'!F49=0,"-"))</f>
        <v>-</v>
      </c>
      <c r="J87" s="45" t="str">
        <f>IF('กรอกรายการ วัสดุ'!G49&gt;0,'กรอกรายการ วัสดุ'!G49,IF('กรอกรายการ วัสดุ'!G49=0,"-"))</f>
        <v>-</v>
      </c>
      <c r="K87" s="45" t="str">
        <f>IF('กรอกรายการ วัสดุ'!H49&gt;0,'กรอกรายการ วัสดุ'!H49,IF('กรอกรายการ วัสดุ'!H49=0,"-"))</f>
        <v>-</v>
      </c>
      <c r="L87" s="45" t="str">
        <f>IF('กรอกรายการ วัสดุ'!I49&gt;0,'กรอกรายการ วัสดุ'!I49,IF('กรอกรายการ วัสดุ'!I49=0,"-"))</f>
        <v>-</v>
      </c>
      <c r="M87" s="10"/>
    </row>
    <row r="88" spans="1:13" ht="24.75" thickBot="1" x14ac:dyDescent="0.6">
      <c r="A88" s="17" t="str">
        <f>IF('กรอกรายการ วัสดุ'!A50&gt;0,'กรอกรายการ วัสดุ'!A50,IF('กรอกรายการ วัสดุ'!A50=0," "))</f>
        <v xml:space="preserve"> </v>
      </c>
      <c r="B88" s="652" t="str">
        <f>IF('กรอกรายการ วัสดุ'!B50&gt;0,'กรอกรายการ วัสดุ'!B50,IF('กรอกรายการ วัสดุ'!B50=0,"-"))</f>
        <v>-</v>
      </c>
      <c r="C88" s="653"/>
      <c r="D88" s="653"/>
      <c r="E88" s="654"/>
      <c r="F88" s="12" t="str">
        <f>IF('กรอกรายการ วัสดุ'!C50&gt;0,'กรอกรายการ วัสดุ'!C50,IF('กรอกรายการ วัสดุ'!C50=0,"-"))</f>
        <v>-</v>
      </c>
      <c r="G88" s="12" t="str">
        <f>IF('กรอกรายการ วัสดุ'!D50&gt;0,'กรอกรายการ วัสดุ'!D50,IF('กรอกรายการ วัสดุ'!D50=0,"-"))</f>
        <v>-</v>
      </c>
      <c r="H88" s="45" t="str">
        <f>IF('กรอกรายการ วัสดุ'!E50&gt;0,'กรอกรายการ วัสดุ'!E50,IF('กรอกรายการ วัสดุ'!E50=0,"-"))</f>
        <v>-</v>
      </c>
      <c r="I88" s="45" t="str">
        <f>IF('กรอกรายการ วัสดุ'!F50&gt;0,'กรอกรายการ วัสดุ'!F50,IF('กรอกรายการ วัสดุ'!F50=0,"-"))</f>
        <v>-</v>
      </c>
      <c r="J88" s="45" t="str">
        <f>IF('กรอกรายการ วัสดุ'!G50&gt;0,'กรอกรายการ วัสดุ'!G50,IF('กรอกรายการ วัสดุ'!G50=0,"-"))</f>
        <v>-</v>
      </c>
      <c r="K88" s="45" t="str">
        <f>IF('กรอกรายการ วัสดุ'!H50&gt;0,'กรอกรายการ วัสดุ'!H50,IF('กรอกรายการ วัสดุ'!H50=0,"-"))</f>
        <v>-</v>
      </c>
      <c r="L88" s="45" t="str">
        <f>IF('กรอกรายการ วัสดุ'!I50&gt;0,'กรอกรายการ วัสดุ'!I50,IF('กรอกรายการ วัสดุ'!I50=0,"-"))</f>
        <v>-</v>
      </c>
      <c r="M88" s="11"/>
    </row>
    <row r="89" spans="1:13" ht="24.75" thickBot="1" x14ac:dyDescent="0.6">
      <c r="A89" s="657" t="s">
        <v>49</v>
      </c>
      <c r="B89" s="658"/>
      <c r="C89" s="658"/>
      <c r="D89" s="658"/>
      <c r="E89" s="658"/>
      <c r="F89" s="658"/>
      <c r="G89" s="658"/>
      <c r="H89" s="659"/>
      <c r="I89" s="153">
        <f>SUM(I79:I88)</f>
        <v>0</v>
      </c>
      <c r="J89" s="19"/>
      <c r="K89" s="46">
        <f t="shared" ref="K89:L89" si="2">SUM(K79:K88)</f>
        <v>0</v>
      </c>
      <c r="L89" s="46">
        <f t="shared" si="2"/>
        <v>0</v>
      </c>
      <c r="M89" s="14"/>
    </row>
    <row r="90" spans="1:13" ht="24.75" thickBot="1" x14ac:dyDescent="0.6">
      <c r="A90" s="657" t="s">
        <v>50</v>
      </c>
      <c r="B90" s="658"/>
      <c r="C90" s="658"/>
      <c r="D90" s="658"/>
      <c r="E90" s="658"/>
      <c r="F90" s="658"/>
      <c r="G90" s="658"/>
      <c r="H90" s="659"/>
      <c r="I90" s="153">
        <f>I89+I78</f>
        <v>236226</v>
      </c>
      <c r="J90" s="19"/>
      <c r="K90" s="46">
        <f t="shared" ref="K90:L90" si="3">K89+K78</f>
        <v>43986.5</v>
      </c>
      <c r="L90" s="46">
        <f t="shared" si="3"/>
        <v>280212.5</v>
      </c>
      <c r="M90" s="14"/>
    </row>
    <row r="91" spans="1:13" s="2" customFormat="1" ht="15" customHeight="1" x14ac:dyDescent="0.55000000000000004">
      <c r="A91" s="13"/>
      <c r="B91" s="13"/>
      <c r="C91" s="13"/>
      <c r="D91" s="13"/>
      <c r="E91" s="13"/>
      <c r="F91" s="13"/>
      <c r="G91" s="13"/>
      <c r="H91" s="13"/>
      <c r="I91" s="6"/>
      <c r="J91" s="6"/>
      <c r="K91" s="6"/>
      <c r="L91" s="6"/>
      <c r="M91" s="6"/>
    </row>
    <row r="92" spans="1:13" s="2" customFormat="1" x14ac:dyDescent="0.55000000000000004">
      <c r="A92" s="279"/>
      <c r="C92" s="118"/>
      <c r="D92" s="118" t="s">
        <v>28</v>
      </c>
      <c r="E92" s="118" t="s">
        <v>29</v>
      </c>
      <c r="F92" s="2" t="s">
        <v>30</v>
      </c>
      <c r="H92" s="119" t="s">
        <v>28</v>
      </c>
      <c r="I92" s="118" t="s">
        <v>33</v>
      </c>
    </row>
    <row r="93" spans="1:13" s="2" customFormat="1" x14ac:dyDescent="0.55000000000000004">
      <c r="A93" s="279"/>
      <c r="B93" s="118"/>
      <c r="C93" s="118"/>
      <c r="D93" s="119"/>
      <c r="E93" s="279" t="str">
        <f>'กรอกข้อมูล รร.1'!C28</f>
        <v>(นายอำพร จานเก่า)</v>
      </c>
      <c r="H93" s="119"/>
      <c r="I93" s="655" t="str">
        <f>'กรอกข้อมูล รร.1'!C29</f>
        <v>(นางสาวจริยา ขัดแก้ว)</v>
      </c>
      <c r="J93" s="655"/>
    </row>
    <row r="94" spans="1:13" s="2" customFormat="1" x14ac:dyDescent="0.55000000000000004">
      <c r="A94" s="279"/>
      <c r="C94" s="118"/>
      <c r="D94" s="655" t="str">
        <f>D72</f>
        <v>ช่าง ระดับ 4</v>
      </c>
      <c r="E94" s="655"/>
      <c r="F94" s="655"/>
      <c r="H94" s="655" t="str">
        <f>H72</f>
        <v>ผู้อำนวยการกลุ่มอำนวยการ</v>
      </c>
      <c r="I94" s="655"/>
      <c r="J94" s="655"/>
      <c r="K94" s="655"/>
    </row>
    <row r="95" spans="1:13" s="2" customFormat="1" ht="9.75" customHeight="1" x14ac:dyDescent="0.55000000000000004">
      <c r="A95" s="279"/>
      <c r="C95" s="118"/>
      <c r="D95" s="279"/>
      <c r="E95" s="279"/>
      <c r="F95" s="279"/>
      <c r="H95" s="279"/>
      <c r="I95" s="279"/>
      <c r="J95" s="279"/>
      <c r="K95" s="279"/>
    </row>
    <row r="96" spans="1:13" s="2" customFormat="1" ht="27.75" x14ac:dyDescent="0.65">
      <c r="C96" s="636" t="s">
        <v>23</v>
      </c>
      <c r="D96" s="636"/>
      <c r="E96" s="636"/>
      <c r="F96" s="636"/>
      <c r="G96" s="636"/>
      <c r="H96" s="636"/>
      <c r="I96" s="636"/>
      <c r="J96" s="636"/>
      <c r="K96" s="636"/>
      <c r="L96" s="135" t="s">
        <v>25</v>
      </c>
      <c r="M96" s="136"/>
    </row>
    <row r="97" spans="1:13" s="2" customFormat="1" x14ac:dyDescent="0.55000000000000004">
      <c r="A97" s="639" t="str">
        <f>A74</f>
        <v>ซ่อมแซมสำนักงาน สพป.ลำปาง เขต 3</v>
      </c>
      <c r="B97" s="639"/>
      <c r="C97" s="639"/>
      <c r="D97" s="667" t="str">
        <f>D74</f>
        <v>อาคารอาคารสำนักงาน สพป.ลำปาง เขต 3</v>
      </c>
      <c r="E97" s="667"/>
      <c r="F97" s="667"/>
      <c r="G97" s="667"/>
      <c r="H97" s="667"/>
      <c r="I97" s="2" t="s">
        <v>26</v>
      </c>
      <c r="J97" s="283">
        <f>J72</f>
        <v>0</v>
      </c>
      <c r="M97" s="2" t="s">
        <v>84</v>
      </c>
    </row>
    <row r="98" spans="1:13" ht="24.75" thickBot="1" x14ac:dyDescent="0.6">
      <c r="A98" s="277" t="s">
        <v>0</v>
      </c>
      <c r="D98" s="640" t="str">
        <f>D75</f>
        <v>สพป.ลำปาง เขต 3</v>
      </c>
      <c r="E98" s="640"/>
      <c r="F98" s="640"/>
      <c r="G98" s="640"/>
      <c r="H98" s="640"/>
      <c r="K98" s="641"/>
      <c r="L98" s="641"/>
    </row>
    <row r="99" spans="1:13" x14ac:dyDescent="0.55000000000000004">
      <c r="A99" s="642" t="s">
        <v>2</v>
      </c>
      <c r="B99" s="644" t="s">
        <v>3</v>
      </c>
      <c r="C99" s="645"/>
      <c r="D99" s="645"/>
      <c r="E99" s="646"/>
      <c r="F99" s="650" t="s">
        <v>4</v>
      </c>
      <c r="G99" s="650" t="s">
        <v>5</v>
      </c>
      <c r="H99" s="650" t="s">
        <v>6</v>
      </c>
      <c r="I99" s="650"/>
      <c r="J99" s="650" t="s">
        <v>7</v>
      </c>
      <c r="K99" s="650"/>
      <c r="L99" s="650" t="s">
        <v>24</v>
      </c>
      <c r="M99" s="661" t="s">
        <v>9</v>
      </c>
    </row>
    <row r="100" spans="1:13" x14ac:dyDescent="0.55000000000000004">
      <c r="A100" s="643"/>
      <c r="B100" s="647"/>
      <c r="C100" s="648"/>
      <c r="D100" s="648"/>
      <c r="E100" s="649"/>
      <c r="F100" s="651"/>
      <c r="G100" s="651"/>
      <c r="H100" s="278" t="s">
        <v>10</v>
      </c>
      <c r="I100" s="278" t="s">
        <v>11</v>
      </c>
      <c r="J100" s="278" t="s">
        <v>10</v>
      </c>
      <c r="K100" s="278" t="s">
        <v>11</v>
      </c>
      <c r="L100" s="651"/>
      <c r="M100" s="662"/>
    </row>
    <row r="101" spans="1:13" x14ac:dyDescent="0.55000000000000004">
      <c r="A101" s="685" t="s">
        <v>51</v>
      </c>
      <c r="B101" s="686"/>
      <c r="C101" s="686"/>
      <c r="D101" s="686"/>
      <c r="E101" s="686"/>
      <c r="F101" s="686"/>
      <c r="G101" s="686"/>
      <c r="H101" s="687"/>
      <c r="I101" s="152">
        <f>I90</f>
        <v>236226</v>
      </c>
      <c r="J101" s="18"/>
      <c r="K101" s="48">
        <f>K90</f>
        <v>43986.5</v>
      </c>
      <c r="L101" s="48">
        <f>L90</f>
        <v>280212.5</v>
      </c>
      <c r="M101" s="8"/>
    </row>
    <row r="102" spans="1:13" x14ac:dyDescent="0.55000000000000004">
      <c r="A102" s="7" t="str">
        <f>IF('กรอกรายการ วัสดุ'!A51&gt;0,'กรอกรายการ วัสดุ'!A51,IF('กรอกรายการ วัสดุ'!A51=0," "))</f>
        <v xml:space="preserve"> </v>
      </c>
      <c r="B102" s="656" t="str">
        <f>IF('กรอกรายการ วัสดุ'!B51&gt;0,'กรอกรายการ วัสดุ'!B51,IF('กรอกรายการ วัสดุ'!B51=0,"-"))</f>
        <v>-</v>
      </c>
      <c r="C102" s="656"/>
      <c r="D102" s="656"/>
      <c r="E102" s="656"/>
      <c r="F102" s="12" t="str">
        <f>IF('กรอกรายการ วัสดุ'!C51&gt;0,'กรอกรายการ วัสดุ'!C51,IF('กรอกรายการ วัสดุ'!C51=0,"-"))</f>
        <v>-</v>
      </c>
      <c r="G102" s="12" t="str">
        <f>IF('กรอกรายการ วัสดุ'!D51&gt;0,'กรอกรายการ วัสดุ'!D51,IF('กรอกรายการ วัสดุ'!D51=0,"-"))</f>
        <v>-</v>
      </c>
      <c r="H102" s="45" t="str">
        <f>IF('กรอกรายการ วัสดุ'!E51&gt;0,'กรอกรายการ วัสดุ'!E51,IF('กรอกรายการ วัสดุ'!E51=0,"-"))</f>
        <v>-</v>
      </c>
      <c r="I102" s="45" t="str">
        <f>IF('กรอกรายการ วัสดุ'!F51&gt;0,'กรอกรายการ วัสดุ'!F51,IF('กรอกรายการ วัสดุ'!F51=0,"-"))</f>
        <v>-</v>
      </c>
      <c r="J102" s="45" t="str">
        <f>IF('กรอกรายการ วัสดุ'!G51&gt;0,'กรอกรายการ วัสดุ'!G51,IF('กรอกรายการ วัสดุ'!G51=0,"-"))</f>
        <v>-</v>
      </c>
      <c r="K102" s="45" t="str">
        <f>IF('กรอกรายการ วัสดุ'!H51&gt;0,'กรอกรายการ วัสดุ'!H51,IF('กรอกรายการ วัสดุ'!H51=0,"-"))</f>
        <v>-</v>
      </c>
      <c r="L102" s="45" t="str">
        <f>IF('กรอกรายการ วัสดุ'!I51&gt;0,'กรอกรายการ วัสดุ'!I51,IF('กรอกรายการ วัสดุ'!I51=0,"-"))</f>
        <v>-</v>
      </c>
      <c r="M102" s="76"/>
    </row>
    <row r="103" spans="1:13" x14ac:dyDescent="0.55000000000000004">
      <c r="A103" s="9" t="str">
        <f>IF('กรอกรายการ วัสดุ'!A52&gt;0,'กรอกรายการ วัสดุ'!A52,IF('กรอกรายการ วัสดุ'!A52=0," "))</f>
        <v xml:space="preserve"> </v>
      </c>
      <c r="B103" s="637" t="str">
        <f>IF('กรอกรายการ วัสดุ'!B52&gt;0,'กรอกรายการ วัสดุ'!B52,IF('กรอกรายการ วัสดุ'!B52=0,"-"))</f>
        <v>-</v>
      </c>
      <c r="C103" s="637"/>
      <c r="D103" s="637"/>
      <c r="E103" s="637"/>
      <c r="F103" s="77" t="str">
        <f>IF('กรอกรายการ วัสดุ'!C52&gt;0,'กรอกรายการ วัสดุ'!C52,IF('กรอกรายการ วัสดุ'!C52=0,"-"))</f>
        <v>-</v>
      </c>
      <c r="G103" s="77" t="str">
        <f>IF('กรอกรายการ วัสดุ'!D52&gt;0,'กรอกรายการ วัสดุ'!D52,IF('กรอกรายการ วัสดุ'!D52=0,"-"))</f>
        <v>-</v>
      </c>
      <c r="H103" s="78" t="str">
        <f>IF('กรอกรายการ วัสดุ'!E52&gt;0,'กรอกรายการ วัสดุ'!E52,IF('กรอกรายการ วัสดุ'!E52=0,"-"))</f>
        <v>-</v>
      </c>
      <c r="I103" s="78" t="str">
        <f>IF('กรอกรายการ วัสดุ'!F52&gt;0,'กรอกรายการ วัสดุ'!F52,IF('กรอกรายการ วัสดุ'!F52=0,"-"))</f>
        <v>-</v>
      </c>
      <c r="J103" s="78" t="str">
        <f>IF('กรอกรายการ วัสดุ'!G52&gt;0,'กรอกรายการ วัสดุ'!G52,IF('กรอกรายการ วัสดุ'!G52=0,"-"))</f>
        <v>-</v>
      </c>
      <c r="K103" s="78" t="str">
        <f>IF('กรอกรายการ วัสดุ'!H52&gt;0,'กรอกรายการ วัสดุ'!H52,IF('กรอกรายการ วัสดุ'!H52=0,"-"))</f>
        <v>-</v>
      </c>
      <c r="L103" s="78" t="str">
        <f>IF('กรอกรายการ วัสดุ'!I52&gt;0,'กรอกรายการ วัสดุ'!I52,IF('กรอกรายการ วัสดุ'!I52=0,"-"))</f>
        <v>-</v>
      </c>
      <c r="M103" s="76"/>
    </row>
    <row r="104" spans="1:13" x14ac:dyDescent="0.55000000000000004">
      <c r="A104" s="9" t="str">
        <f>IF('กรอกรายการ วัสดุ'!A53&gt;0,'กรอกรายการ วัสดุ'!A53,IF('กรอกรายการ วัสดุ'!A53=0," "))</f>
        <v xml:space="preserve"> </v>
      </c>
      <c r="B104" s="637" t="str">
        <f>IF('กรอกรายการ วัสดุ'!B53&gt;0,'กรอกรายการ วัสดุ'!B53,IF('กรอกรายการ วัสดุ'!B53=0,"-"))</f>
        <v>-</v>
      </c>
      <c r="C104" s="637"/>
      <c r="D104" s="637"/>
      <c r="E104" s="637"/>
      <c r="F104" s="77" t="str">
        <f>IF('กรอกรายการ วัสดุ'!C53&gt;0,'กรอกรายการ วัสดุ'!C53,IF('กรอกรายการ วัสดุ'!C53=0,"-"))</f>
        <v>-</v>
      </c>
      <c r="G104" s="77" t="str">
        <f>IF('กรอกรายการ วัสดุ'!D53&gt;0,'กรอกรายการ วัสดุ'!D53,IF('กรอกรายการ วัสดุ'!D53=0,"-"))</f>
        <v>-</v>
      </c>
      <c r="H104" s="78" t="str">
        <f>IF('กรอกรายการ วัสดุ'!E53&gt;0,'กรอกรายการ วัสดุ'!E53,IF('กรอกรายการ วัสดุ'!E53=0,"-"))</f>
        <v>-</v>
      </c>
      <c r="I104" s="78" t="str">
        <f>IF('กรอกรายการ วัสดุ'!F53&gt;0,'กรอกรายการ วัสดุ'!F53,IF('กรอกรายการ วัสดุ'!F53=0,"-"))</f>
        <v>-</v>
      </c>
      <c r="J104" s="78" t="str">
        <f>IF('กรอกรายการ วัสดุ'!G53&gt;0,'กรอกรายการ วัสดุ'!G53,IF('กรอกรายการ วัสดุ'!G53=0,"-"))</f>
        <v>-</v>
      </c>
      <c r="K104" s="78" t="str">
        <f>IF('กรอกรายการ วัสดุ'!H53&gt;0,'กรอกรายการ วัสดุ'!H53,IF('กรอกรายการ วัสดุ'!H53=0,"-"))</f>
        <v>-</v>
      </c>
      <c r="L104" s="78" t="str">
        <f>IF('กรอกรายการ วัสดุ'!I53&gt;0,'กรอกรายการ วัสดุ'!I53,IF('กรอกรายการ วัสดุ'!I53=0,"-"))</f>
        <v>-</v>
      </c>
      <c r="M104" s="76"/>
    </row>
    <row r="105" spans="1:13" x14ac:dyDescent="0.55000000000000004">
      <c r="A105" s="9" t="str">
        <f>IF('กรอกรายการ วัสดุ'!A54&gt;0,'กรอกรายการ วัสดุ'!A54,IF('กรอกรายการ วัสดุ'!A54=0," "))</f>
        <v xml:space="preserve"> </v>
      </c>
      <c r="B105" s="637" t="str">
        <f>IF('กรอกรายการ วัสดุ'!B54&gt;0,'กรอกรายการ วัสดุ'!B54,IF('กรอกรายการ วัสดุ'!B54=0,"-"))</f>
        <v>-</v>
      </c>
      <c r="C105" s="637"/>
      <c r="D105" s="637"/>
      <c r="E105" s="637"/>
      <c r="F105" s="77" t="str">
        <f>IF('กรอกรายการ วัสดุ'!C54&gt;0,'กรอกรายการ วัสดุ'!C54,IF('กรอกรายการ วัสดุ'!C54=0,"-"))</f>
        <v>-</v>
      </c>
      <c r="G105" s="77" t="str">
        <f>IF('กรอกรายการ วัสดุ'!D54&gt;0,'กรอกรายการ วัสดุ'!D54,IF('กรอกรายการ วัสดุ'!D54=0,"-"))</f>
        <v>-</v>
      </c>
      <c r="H105" s="78" t="str">
        <f>IF('กรอกรายการ วัสดุ'!E54&gt;0,'กรอกรายการ วัสดุ'!E54,IF('กรอกรายการ วัสดุ'!E54=0,"-"))</f>
        <v>-</v>
      </c>
      <c r="I105" s="78" t="str">
        <f>IF('กรอกรายการ วัสดุ'!F54&gt;0,'กรอกรายการ วัสดุ'!F54,IF('กรอกรายการ วัสดุ'!F54=0,"-"))</f>
        <v>-</v>
      </c>
      <c r="J105" s="78" t="str">
        <f>IF('กรอกรายการ วัสดุ'!G54&gt;0,'กรอกรายการ วัสดุ'!G54,IF('กรอกรายการ วัสดุ'!G54=0,"-"))</f>
        <v>-</v>
      </c>
      <c r="K105" s="78" t="str">
        <f>IF('กรอกรายการ วัสดุ'!H54&gt;0,'กรอกรายการ วัสดุ'!H54,IF('กรอกรายการ วัสดุ'!H54=0,"-"))</f>
        <v>-</v>
      </c>
      <c r="L105" s="78" t="str">
        <f>IF('กรอกรายการ วัสดุ'!I54&gt;0,'กรอกรายการ วัสดุ'!I54,IF('กรอกรายการ วัสดุ'!I54=0,"-"))</f>
        <v>-</v>
      </c>
      <c r="M105" s="76"/>
    </row>
    <row r="106" spans="1:13" x14ac:dyDescent="0.55000000000000004">
      <c r="A106" s="9" t="str">
        <f>IF('กรอกรายการ วัสดุ'!A55&gt;0,'กรอกรายการ วัสดุ'!A55,IF('กรอกรายการ วัสดุ'!A55=0," "))</f>
        <v xml:space="preserve"> </v>
      </c>
      <c r="B106" s="637" t="str">
        <f>IF('กรอกรายการ วัสดุ'!B55&gt;0,'กรอกรายการ วัสดุ'!B55,IF('กรอกรายการ วัสดุ'!B55=0,"-"))</f>
        <v>-</v>
      </c>
      <c r="C106" s="637"/>
      <c r="D106" s="637"/>
      <c r="E106" s="637"/>
      <c r="F106" s="77" t="str">
        <f>IF('กรอกรายการ วัสดุ'!C55&gt;0,'กรอกรายการ วัสดุ'!C55,IF('กรอกรายการ วัสดุ'!C55=0,"-"))</f>
        <v>-</v>
      </c>
      <c r="G106" s="77" t="str">
        <f>IF('กรอกรายการ วัสดุ'!D55&gt;0,'กรอกรายการ วัสดุ'!D55,IF('กรอกรายการ วัสดุ'!D55=0,"-"))</f>
        <v>-</v>
      </c>
      <c r="H106" s="78" t="str">
        <f>IF('กรอกรายการ วัสดุ'!E55&gt;0,'กรอกรายการ วัสดุ'!E55,IF('กรอกรายการ วัสดุ'!E55=0,"-"))</f>
        <v>-</v>
      </c>
      <c r="I106" s="78" t="str">
        <f>IF('กรอกรายการ วัสดุ'!F55&gt;0,'กรอกรายการ วัสดุ'!F55,IF('กรอกรายการ วัสดุ'!F55=0,"-"))</f>
        <v>-</v>
      </c>
      <c r="J106" s="78" t="str">
        <f>IF('กรอกรายการ วัสดุ'!G55&gt;0,'กรอกรายการ วัสดุ'!G55,IF('กรอกรายการ วัสดุ'!G55=0,"-"))</f>
        <v>-</v>
      </c>
      <c r="K106" s="78" t="str">
        <f>IF('กรอกรายการ วัสดุ'!H55&gt;0,'กรอกรายการ วัสดุ'!H55,IF('กรอกรายการ วัสดุ'!H55=0,"-"))</f>
        <v>-</v>
      </c>
      <c r="L106" s="78" t="str">
        <f>IF('กรอกรายการ วัสดุ'!I55&gt;0,'กรอกรายการ วัสดุ'!I55,IF('กรอกรายการ วัสดุ'!I55=0,"-"))</f>
        <v>-</v>
      </c>
      <c r="M106" s="76"/>
    </row>
    <row r="107" spans="1:13" x14ac:dyDescent="0.55000000000000004">
      <c r="A107" s="9" t="str">
        <f>IF('กรอกรายการ วัสดุ'!A56&gt;0,'กรอกรายการ วัสดุ'!A56,IF('กรอกรายการ วัสดุ'!A56=0," "))</f>
        <v xml:space="preserve"> </v>
      </c>
      <c r="B107" s="637" t="str">
        <f>IF('กรอกรายการ วัสดุ'!B56&gt;0,'กรอกรายการ วัสดุ'!B56,IF('กรอกรายการ วัสดุ'!B56=0,"-"))</f>
        <v>-</v>
      </c>
      <c r="C107" s="637"/>
      <c r="D107" s="637"/>
      <c r="E107" s="637"/>
      <c r="F107" s="77" t="str">
        <f>IF('กรอกรายการ วัสดุ'!C56&gt;0,'กรอกรายการ วัสดุ'!C56,IF('กรอกรายการ วัสดุ'!C56=0,"-"))</f>
        <v>-</v>
      </c>
      <c r="G107" s="77" t="str">
        <f>IF('กรอกรายการ วัสดุ'!D56&gt;0,'กรอกรายการ วัสดุ'!D56,IF('กรอกรายการ วัสดุ'!D56=0,"-"))</f>
        <v>-</v>
      </c>
      <c r="H107" s="78" t="str">
        <f>IF('กรอกรายการ วัสดุ'!E56&gt;0,'กรอกรายการ วัสดุ'!E56,IF('กรอกรายการ วัสดุ'!E56=0,"-"))</f>
        <v>-</v>
      </c>
      <c r="I107" s="78" t="str">
        <f>IF('กรอกรายการ วัสดุ'!F56&gt;0,'กรอกรายการ วัสดุ'!F56,IF('กรอกรายการ วัสดุ'!F56=0,"-"))</f>
        <v>-</v>
      </c>
      <c r="J107" s="78" t="str">
        <f>IF('กรอกรายการ วัสดุ'!G56&gt;0,'กรอกรายการ วัสดุ'!G56,IF('กรอกรายการ วัสดุ'!G56=0,"-"))</f>
        <v>-</v>
      </c>
      <c r="K107" s="78" t="str">
        <f>IF('กรอกรายการ วัสดุ'!H56&gt;0,'กรอกรายการ วัสดุ'!H56,IF('กรอกรายการ วัสดุ'!H56=0,"-"))</f>
        <v>-</v>
      </c>
      <c r="L107" s="78" t="str">
        <f>IF('กรอกรายการ วัสดุ'!I56&gt;0,'กรอกรายการ วัสดุ'!I56,IF('กรอกรายการ วัสดุ'!I56=0,"-"))</f>
        <v>-</v>
      </c>
      <c r="M107" s="76"/>
    </row>
    <row r="108" spans="1:13" x14ac:dyDescent="0.55000000000000004">
      <c r="A108" s="9" t="str">
        <f>IF('กรอกรายการ วัสดุ'!A57&gt;0,'กรอกรายการ วัสดุ'!A57,IF('กรอกรายการ วัสดุ'!A57=0," "))</f>
        <v xml:space="preserve"> </v>
      </c>
      <c r="B108" s="637" t="str">
        <f>IF('กรอกรายการ วัสดุ'!B57&gt;0,'กรอกรายการ วัสดุ'!B57,IF('กรอกรายการ วัสดุ'!B57=0,"-"))</f>
        <v>-</v>
      </c>
      <c r="C108" s="637"/>
      <c r="D108" s="637"/>
      <c r="E108" s="637"/>
      <c r="F108" s="77" t="str">
        <f>IF('กรอกรายการ วัสดุ'!C57&gt;0,'กรอกรายการ วัสดุ'!C57,IF('กรอกรายการ วัสดุ'!C57=0,"-"))</f>
        <v>-</v>
      </c>
      <c r="G108" s="77" t="str">
        <f>IF('กรอกรายการ วัสดุ'!D57&gt;0,'กรอกรายการ วัสดุ'!D57,IF('กรอกรายการ วัสดุ'!D57=0,"-"))</f>
        <v>-</v>
      </c>
      <c r="H108" s="78" t="str">
        <f>IF('กรอกรายการ วัสดุ'!E57&gt;0,'กรอกรายการ วัสดุ'!E57,IF('กรอกรายการ วัสดุ'!E57=0,"-"))</f>
        <v>-</v>
      </c>
      <c r="I108" s="78" t="str">
        <f>IF('กรอกรายการ วัสดุ'!F57&gt;0,'กรอกรายการ วัสดุ'!F57,IF('กรอกรายการ วัสดุ'!F57=0,"-"))</f>
        <v>-</v>
      </c>
      <c r="J108" s="78" t="str">
        <f>IF('กรอกรายการ วัสดุ'!G57&gt;0,'กรอกรายการ วัสดุ'!G57,IF('กรอกรายการ วัสดุ'!G57=0,"-"))</f>
        <v>-</v>
      </c>
      <c r="K108" s="78" t="str">
        <f>IF('กรอกรายการ วัสดุ'!H57&gt;0,'กรอกรายการ วัสดุ'!H57,IF('กรอกรายการ วัสดุ'!H57=0,"-"))</f>
        <v>-</v>
      </c>
      <c r="L108" s="78" t="str">
        <f>IF('กรอกรายการ วัสดุ'!I57&gt;0,'กรอกรายการ วัสดุ'!I57,IF('กรอกรายการ วัสดุ'!I57=0,"-"))</f>
        <v>-</v>
      </c>
      <c r="M108" s="76"/>
    </row>
    <row r="109" spans="1:13" x14ac:dyDescent="0.55000000000000004">
      <c r="A109" s="9" t="str">
        <f>IF('กรอกรายการ วัสดุ'!A58&gt;0,'กรอกรายการ วัสดุ'!A58,IF('กรอกรายการ วัสดุ'!A58=0," "))</f>
        <v xml:space="preserve"> </v>
      </c>
      <c r="B109" s="637" t="str">
        <f>IF('กรอกรายการ วัสดุ'!B58&gt;0,'กรอกรายการ วัสดุ'!B58,IF('กรอกรายการ วัสดุ'!B58=0,"-"))</f>
        <v>-</v>
      </c>
      <c r="C109" s="637"/>
      <c r="D109" s="637"/>
      <c r="E109" s="637"/>
      <c r="F109" s="77" t="str">
        <f>IF('กรอกรายการ วัสดุ'!C58&gt;0,'กรอกรายการ วัสดุ'!C58,IF('กรอกรายการ วัสดุ'!C58=0,"-"))</f>
        <v>-</v>
      </c>
      <c r="G109" s="77" t="str">
        <f>IF('กรอกรายการ วัสดุ'!D58&gt;0,'กรอกรายการ วัสดุ'!D58,IF('กรอกรายการ วัสดุ'!D58=0,"-"))</f>
        <v>-</v>
      </c>
      <c r="H109" s="78" t="str">
        <f>IF('กรอกรายการ วัสดุ'!E58&gt;0,'กรอกรายการ วัสดุ'!E58,IF('กรอกรายการ วัสดุ'!E58=0,"-"))</f>
        <v>-</v>
      </c>
      <c r="I109" s="78" t="str">
        <f>IF('กรอกรายการ วัสดุ'!F58&gt;0,'กรอกรายการ วัสดุ'!F58,IF('กรอกรายการ วัสดุ'!F58=0,"-"))</f>
        <v>-</v>
      </c>
      <c r="J109" s="78" t="str">
        <f>IF('กรอกรายการ วัสดุ'!G58&gt;0,'กรอกรายการ วัสดุ'!G58,IF('กรอกรายการ วัสดุ'!G58=0,"-"))</f>
        <v>-</v>
      </c>
      <c r="K109" s="78" t="str">
        <f>IF('กรอกรายการ วัสดุ'!H58&gt;0,'กรอกรายการ วัสดุ'!H58,IF('กรอกรายการ วัสดุ'!H58=0,"-"))</f>
        <v>-</v>
      </c>
      <c r="L109" s="78" t="str">
        <f>IF('กรอกรายการ วัสดุ'!I58&gt;0,'กรอกรายการ วัสดุ'!I58,IF('กรอกรายการ วัสดุ'!I58=0,"-"))</f>
        <v>-</v>
      </c>
      <c r="M109" s="76"/>
    </row>
    <row r="110" spans="1:13" ht="24.75" thickBot="1" x14ac:dyDescent="0.6">
      <c r="A110" s="17" t="str">
        <f>IF('กรอกรายการ วัสดุ'!A59&gt;0,'กรอกรายการ วัสดุ'!A59,IF('กรอกรายการ วัสดุ'!A59=0," "))</f>
        <v xml:space="preserve"> </v>
      </c>
      <c r="B110" s="652" t="str">
        <f>IF('กรอกรายการ วัสดุ'!B59&gt;0,'กรอกรายการ วัสดุ'!B59,IF('กรอกรายการ วัสดุ'!B59=0,"-"))</f>
        <v>-</v>
      </c>
      <c r="C110" s="653"/>
      <c r="D110" s="653"/>
      <c r="E110" s="654"/>
      <c r="F110" s="12" t="str">
        <f>IF('กรอกรายการ วัสดุ'!C59&gt;0,'กรอกรายการ วัสดุ'!C59,IF('กรอกรายการ วัสดุ'!C59=0,"-"))</f>
        <v>-</v>
      </c>
      <c r="G110" s="12" t="str">
        <f>IF('กรอกรายการ วัสดุ'!D59&gt;0,'กรอกรายการ วัสดุ'!D59,IF('กรอกรายการ วัสดุ'!D59=0,"-"))</f>
        <v>-</v>
      </c>
      <c r="H110" s="45" t="str">
        <f>IF('กรอกรายการ วัสดุ'!E59&gt;0,'กรอกรายการ วัสดุ'!E59,IF('กรอกรายการ วัสดุ'!E59=0,"-"))</f>
        <v>-</v>
      </c>
      <c r="I110" s="45" t="str">
        <f>IF('กรอกรายการ วัสดุ'!F59&gt;0,'กรอกรายการ วัสดุ'!F59,IF('กรอกรายการ วัสดุ'!F59=0,"-"))</f>
        <v>-</v>
      </c>
      <c r="J110" s="45" t="str">
        <f>IF('กรอกรายการ วัสดุ'!G59&gt;0,'กรอกรายการ วัสดุ'!G59,IF('กรอกรายการ วัสดุ'!G59=0,"-"))</f>
        <v>-</v>
      </c>
      <c r="K110" s="45" t="str">
        <f>IF('กรอกรายการ วัสดุ'!H59&gt;0,'กรอกรายการ วัสดุ'!H59,IF('กรอกรายการ วัสดุ'!H59=0,"-"))</f>
        <v>-</v>
      </c>
      <c r="L110" s="45" t="str">
        <f>IF('กรอกรายการ วัสดุ'!I59&gt;0,'กรอกรายการ วัสดุ'!I59,IF('กรอกรายการ วัสดุ'!I59=0,"-"))</f>
        <v>-</v>
      </c>
      <c r="M110" s="75"/>
    </row>
    <row r="111" spans="1:13" ht="28.5" customHeight="1" thickBot="1" x14ac:dyDescent="0.6">
      <c r="A111" s="657" t="s">
        <v>52</v>
      </c>
      <c r="B111" s="658"/>
      <c r="C111" s="658"/>
      <c r="D111" s="658"/>
      <c r="E111" s="658"/>
      <c r="F111" s="658"/>
      <c r="G111" s="658"/>
      <c r="H111" s="659"/>
      <c r="I111" s="153">
        <f>SUM(I102:I110)</f>
        <v>0</v>
      </c>
      <c r="J111" s="19"/>
      <c r="K111" s="46">
        <f>SUM(K102:K110)</f>
        <v>0</v>
      </c>
      <c r="L111" s="46">
        <f>SUM(L102:L110)</f>
        <v>0</v>
      </c>
      <c r="M111" s="14"/>
    </row>
    <row r="112" spans="1:13" ht="28.5" customHeight="1" thickBot="1" x14ac:dyDescent="0.6">
      <c r="A112" s="657" t="s">
        <v>53</v>
      </c>
      <c r="B112" s="658"/>
      <c r="C112" s="658"/>
      <c r="D112" s="658"/>
      <c r="E112" s="658"/>
      <c r="F112" s="658"/>
      <c r="G112" s="658"/>
      <c r="H112" s="659"/>
      <c r="I112" s="153">
        <f>I111+I101</f>
        <v>236226</v>
      </c>
      <c r="J112" s="19"/>
      <c r="K112" s="46">
        <f>K111+K101</f>
        <v>43986.5</v>
      </c>
      <c r="L112" s="46">
        <f>L111+L101</f>
        <v>280212.5</v>
      </c>
      <c r="M112" s="14"/>
    </row>
    <row r="113" spans="1:13" s="2" customFormat="1" x14ac:dyDescent="0.55000000000000004">
      <c r="A113" s="13"/>
      <c r="B113" s="13"/>
      <c r="C113" s="13"/>
      <c r="D113" s="13"/>
      <c r="E113" s="13"/>
      <c r="F113" s="13"/>
      <c r="G113" s="13"/>
      <c r="H113" s="13"/>
      <c r="I113" s="6"/>
      <c r="J113" s="6"/>
      <c r="K113" s="6"/>
      <c r="L113" s="6"/>
      <c r="M113" s="6"/>
    </row>
    <row r="114" spans="1:13" s="2" customFormat="1" x14ac:dyDescent="0.55000000000000004">
      <c r="A114" s="279"/>
      <c r="C114" s="118"/>
      <c r="D114" s="118" t="s">
        <v>28</v>
      </c>
      <c r="E114" s="118" t="s">
        <v>29</v>
      </c>
      <c r="F114" s="2" t="s">
        <v>30</v>
      </c>
      <c r="H114" s="119" t="s">
        <v>28</v>
      </c>
      <c r="I114" s="118" t="s">
        <v>33</v>
      </c>
    </row>
    <row r="115" spans="1:13" s="2" customFormat="1" x14ac:dyDescent="0.55000000000000004">
      <c r="A115" s="279"/>
      <c r="B115" s="118"/>
      <c r="C115" s="118"/>
      <c r="D115" s="119"/>
      <c r="E115" s="279" t="str">
        <f>E93</f>
        <v>(นายอำพร จานเก่า)</v>
      </c>
      <c r="H115" s="119"/>
      <c r="I115" s="655" t="str">
        <f>I93</f>
        <v>(นางสาวจริยา ขัดแก้ว)</v>
      </c>
      <c r="J115" s="655"/>
    </row>
    <row r="116" spans="1:13" s="2" customFormat="1" x14ac:dyDescent="0.55000000000000004">
      <c r="A116" s="279"/>
      <c r="C116" s="118"/>
      <c r="D116" s="655" t="str">
        <f>D94</f>
        <v>ช่าง ระดับ 4</v>
      </c>
      <c r="E116" s="655"/>
      <c r="F116" s="655"/>
      <c r="H116" s="655" t="str">
        <f>H94</f>
        <v>ผู้อำนวยการกลุ่มอำนวยการ</v>
      </c>
      <c r="I116" s="655"/>
      <c r="J116" s="655"/>
      <c r="K116" s="655"/>
    </row>
    <row r="117" spans="1:13" s="2" customFormat="1" ht="12.75" customHeight="1" x14ac:dyDescent="0.55000000000000004">
      <c r="A117" s="279"/>
      <c r="C117" s="118"/>
      <c r="D117" s="279"/>
      <c r="E117" s="279"/>
      <c r="F117" s="279"/>
      <c r="H117" s="279"/>
      <c r="I117" s="279"/>
      <c r="J117" s="279"/>
      <c r="K117" s="279"/>
    </row>
    <row r="118" spans="1:13" s="2" customFormat="1" ht="27.75" x14ac:dyDescent="0.65">
      <c r="C118" s="636" t="s">
        <v>23</v>
      </c>
      <c r="D118" s="636"/>
      <c r="E118" s="636"/>
      <c r="F118" s="636"/>
      <c r="G118" s="636"/>
      <c r="H118" s="636"/>
      <c r="I118" s="636"/>
      <c r="J118" s="636"/>
      <c r="K118" s="636"/>
      <c r="L118" s="135" t="s">
        <v>25</v>
      </c>
      <c r="M118" s="136"/>
    </row>
    <row r="119" spans="1:13" x14ac:dyDescent="0.55000000000000004">
      <c r="A119" s="639" t="str">
        <f>A97</f>
        <v>ซ่อมแซมสำนักงาน สพป.ลำปาง เขต 3</v>
      </c>
      <c r="B119" s="639"/>
      <c r="C119" s="639"/>
      <c r="D119" s="640" t="str">
        <f>D74</f>
        <v>อาคารอาคารสำนักงาน สพป.ลำปาง เขต 3</v>
      </c>
      <c r="E119" s="640"/>
      <c r="F119" s="640"/>
      <c r="G119" s="640"/>
      <c r="H119" s="640"/>
      <c r="I119" s="1" t="s">
        <v>26</v>
      </c>
      <c r="J119" s="277" t="str">
        <f>J74</f>
        <v>ลำปาง เขต  3</v>
      </c>
      <c r="M119" s="1" t="s">
        <v>37</v>
      </c>
    </row>
    <row r="120" spans="1:13" ht="24.75" thickBot="1" x14ac:dyDescent="0.6">
      <c r="A120" s="277" t="s">
        <v>0</v>
      </c>
      <c r="D120" s="640" t="str">
        <f>D75</f>
        <v>สพป.ลำปาง เขต 3</v>
      </c>
      <c r="E120" s="640"/>
      <c r="F120" s="640"/>
      <c r="G120" s="640"/>
      <c r="H120" s="640"/>
      <c r="K120" s="641"/>
      <c r="L120" s="641"/>
    </row>
    <row r="121" spans="1:13" x14ac:dyDescent="0.55000000000000004">
      <c r="A121" s="642" t="s">
        <v>2</v>
      </c>
      <c r="B121" s="644" t="s">
        <v>3</v>
      </c>
      <c r="C121" s="645"/>
      <c r="D121" s="645"/>
      <c r="E121" s="646"/>
      <c r="F121" s="650" t="s">
        <v>4</v>
      </c>
      <c r="G121" s="650" t="s">
        <v>5</v>
      </c>
      <c r="H121" s="650" t="s">
        <v>6</v>
      </c>
      <c r="I121" s="650"/>
      <c r="J121" s="650" t="s">
        <v>7</v>
      </c>
      <c r="K121" s="650"/>
      <c r="L121" s="650" t="s">
        <v>24</v>
      </c>
      <c r="M121" s="661" t="s">
        <v>9</v>
      </c>
    </row>
    <row r="122" spans="1:13" x14ac:dyDescent="0.55000000000000004">
      <c r="A122" s="643"/>
      <c r="B122" s="647"/>
      <c r="C122" s="648"/>
      <c r="D122" s="648"/>
      <c r="E122" s="649"/>
      <c r="F122" s="651"/>
      <c r="G122" s="651"/>
      <c r="H122" s="278" t="s">
        <v>10</v>
      </c>
      <c r="I122" s="278" t="s">
        <v>11</v>
      </c>
      <c r="J122" s="278" t="s">
        <v>10</v>
      </c>
      <c r="K122" s="278" t="s">
        <v>11</v>
      </c>
      <c r="L122" s="651"/>
      <c r="M122" s="662"/>
    </row>
    <row r="123" spans="1:13" x14ac:dyDescent="0.55000000000000004">
      <c r="A123" s="685" t="s">
        <v>54</v>
      </c>
      <c r="B123" s="686"/>
      <c r="C123" s="686"/>
      <c r="D123" s="686"/>
      <c r="E123" s="686"/>
      <c r="F123" s="686"/>
      <c r="G123" s="686"/>
      <c r="H123" s="687"/>
      <c r="I123" s="152">
        <f>I112</f>
        <v>236226</v>
      </c>
      <c r="J123" s="49"/>
      <c r="K123" s="48">
        <f>K112</f>
        <v>43986.5</v>
      </c>
      <c r="L123" s="48">
        <f>L112</f>
        <v>280212.5</v>
      </c>
      <c r="M123" s="8"/>
    </row>
    <row r="124" spans="1:13" x14ac:dyDescent="0.55000000000000004">
      <c r="A124" s="7" t="str">
        <f>IF('กรอกรายการ วัสดุ'!A60&gt;0,'กรอกรายการ วัสดุ'!A60,IF('กรอกรายการ วัสดุ'!A60=0," "))</f>
        <v xml:space="preserve"> </v>
      </c>
      <c r="B124" s="656" t="str">
        <f>IF('กรอกรายการ วัสดุ'!B60&gt;0,'กรอกรายการ วัสดุ'!B60,IF('กรอกรายการ วัสดุ'!B60=0,"-"))</f>
        <v>-</v>
      </c>
      <c r="C124" s="656"/>
      <c r="D124" s="656"/>
      <c r="E124" s="656"/>
      <c r="F124" s="12" t="str">
        <f>IF('กรอกรายการ วัสดุ'!C60&gt;0,'กรอกรายการ วัสดุ'!C60,IF('กรอกรายการ วัสดุ'!C60=0,"-"))</f>
        <v>-</v>
      </c>
      <c r="G124" s="12" t="str">
        <f>IF('กรอกรายการ วัสดุ'!D60&gt;0,'กรอกรายการ วัสดุ'!D60,IF('กรอกรายการ วัสดุ'!D60=0,"-"))</f>
        <v>-</v>
      </c>
      <c r="H124" s="45" t="str">
        <f>IF('กรอกรายการ วัสดุ'!E60&gt;0,'กรอกรายการ วัสดุ'!E60,IF('กรอกรายการ วัสดุ'!E60=0,"-"))</f>
        <v>-</v>
      </c>
      <c r="I124" s="45" t="str">
        <f>IF('กรอกรายการ วัสดุ'!F60&gt;0,'กรอกรายการ วัสดุ'!F60,IF('กรอกรายการ วัสดุ'!F60=0,"-"))</f>
        <v>-</v>
      </c>
      <c r="J124" s="45" t="str">
        <f>IF('กรอกรายการ วัสดุ'!G60&gt;0,'กรอกรายการ วัสดุ'!G60,IF('กรอกรายการ วัสดุ'!G60=0,"-"))</f>
        <v>-</v>
      </c>
      <c r="K124" s="45" t="str">
        <f>IF('กรอกรายการ วัสดุ'!H60&gt;0,'กรอกรายการ วัสดุ'!H60,IF('กรอกรายการ วัสดุ'!H60=0,"-"))</f>
        <v>-</v>
      </c>
      <c r="L124" s="45" t="str">
        <f>IF('กรอกรายการ วัสดุ'!I60&gt;0,'กรอกรายการ วัสดุ'!I60,IF('กรอกรายการ วัสดุ'!I60=0,"-"))</f>
        <v>-</v>
      </c>
      <c r="M124" s="76"/>
    </row>
    <row r="125" spans="1:13" x14ac:dyDescent="0.55000000000000004">
      <c r="A125" s="9" t="str">
        <f>IF('กรอกรายการ วัสดุ'!A61&gt;0,'กรอกรายการ วัสดุ'!A61,IF('กรอกรายการ วัสดุ'!A61=0," "))</f>
        <v xml:space="preserve"> </v>
      </c>
      <c r="B125" s="637" t="str">
        <f>IF('กรอกรายการ วัสดุ'!B61&gt;0,'กรอกรายการ วัสดุ'!B61,IF('กรอกรายการ วัสดุ'!B61=0,"-"))</f>
        <v>-</v>
      </c>
      <c r="C125" s="637"/>
      <c r="D125" s="637"/>
      <c r="E125" s="637"/>
      <c r="F125" s="77" t="str">
        <f>IF('กรอกรายการ วัสดุ'!C61&gt;0,'กรอกรายการ วัสดุ'!C61,IF('กรอกรายการ วัสดุ'!C61=0,"-"))</f>
        <v>-</v>
      </c>
      <c r="G125" s="77" t="str">
        <f>IF('กรอกรายการ วัสดุ'!D61&gt;0,'กรอกรายการ วัสดุ'!D61,IF('กรอกรายการ วัสดุ'!D61=0,"-"))</f>
        <v>-</v>
      </c>
      <c r="H125" s="78" t="str">
        <f>IF('กรอกรายการ วัสดุ'!E61&gt;0,'กรอกรายการ วัสดุ'!E61,IF('กรอกรายการ วัสดุ'!E61=0,"-"))</f>
        <v>-</v>
      </c>
      <c r="I125" s="78" t="str">
        <f>IF('กรอกรายการ วัสดุ'!F61&gt;0,'กรอกรายการ วัสดุ'!F61,IF('กรอกรายการ วัสดุ'!F61=0,"-"))</f>
        <v>-</v>
      </c>
      <c r="J125" s="78" t="str">
        <f>IF('กรอกรายการ วัสดุ'!G61&gt;0,'กรอกรายการ วัสดุ'!G61,IF('กรอกรายการ วัสดุ'!G61=0,"-"))</f>
        <v>-</v>
      </c>
      <c r="K125" s="78" t="str">
        <f>IF('กรอกรายการ วัสดุ'!H61&gt;0,'กรอกรายการ วัสดุ'!H61,IF('กรอกรายการ วัสดุ'!H61=0,"-"))</f>
        <v>-</v>
      </c>
      <c r="L125" s="78" t="str">
        <f>IF('กรอกรายการ วัสดุ'!I61&gt;0,'กรอกรายการ วัสดุ'!I61,IF('กรอกรายการ วัสดุ'!I61=0,"-"))</f>
        <v>-</v>
      </c>
      <c r="M125" s="76"/>
    </row>
    <row r="126" spans="1:13" x14ac:dyDescent="0.55000000000000004">
      <c r="A126" s="9" t="str">
        <f>IF('กรอกรายการ วัสดุ'!A62&gt;0,'กรอกรายการ วัสดุ'!A62,IF('กรอกรายการ วัสดุ'!A62=0," "))</f>
        <v xml:space="preserve"> </v>
      </c>
      <c r="B126" s="637" t="str">
        <f>IF('กรอกรายการ วัสดุ'!B62&gt;0,'กรอกรายการ วัสดุ'!B62,IF('กรอกรายการ วัสดุ'!B62=0,"-"))</f>
        <v>-</v>
      </c>
      <c r="C126" s="637"/>
      <c r="D126" s="637"/>
      <c r="E126" s="637"/>
      <c r="F126" s="77" t="str">
        <f>IF('กรอกรายการ วัสดุ'!C62&gt;0,'กรอกรายการ วัสดุ'!C62,IF('กรอกรายการ วัสดุ'!C62=0,"-"))</f>
        <v>-</v>
      </c>
      <c r="G126" s="77" t="str">
        <f>IF('กรอกรายการ วัสดุ'!D62&gt;0,'กรอกรายการ วัสดุ'!D62,IF('กรอกรายการ วัสดุ'!D62=0,"-"))</f>
        <v>-</v>
      </c>
      <c r="H126" s="78" t="str">
        <f>IF('กรอกรายการ วัสดุ'!E62&gt;0,'กรอกรายการ วัสดุ'!E62,IF('กรอกรายการ วัสดุ'!E62=0,"-"))</f>
        <v>-</v>
      </c>
      <c r="I126" s="78" t="str">
        <f>IF('กรอกรายการ วัสดุ'!F62&gt;0,'กรอกรายการ วัสดุ'!F62,IF('กรอกรายการ วัสดุ'!F62=0,"-"))</f>
        <v>-</v>
      </c>
      <c r="J126" s="78" t="str">
        <f>IF('กรอกรายการ วัสดุ'!G62&gt;0,'กรอกรายการ วัสดุ'!G62,IF('กรอกรายการ วัสดุ'!G62=0,"-"))</f>
        <v>-</v>
      </c>
      <c r="K126" s="78" t="str">
        <f>IF('กรอกรายการ วัสดุ'!H62&gt;0,'กรอกรายการ วัสดุ'!H62,IF('กรอกรายการ วัสดุ'!H62=0,"-"))</f>
        <v>-</v>
      </c>
      <c r="L126" s="78" t="str">
        <f>IF('กรอกรายการ วัสดุ'!I62&gt;0,'กรอกรายการ วัสดุ'!I62,IF('กรอกรายการ วัสดุ'!I62=0,"-"))</f>
        <v>-</v>
      </c>
      <c r="M126" s="76"/>
    </row>
    <row r="127" spans="1:13" x14ac:dyDescent="0.55000000000000004">
      <c r="A127" s="9" t="str">
        <f>IF('กรอกรายการ วัสดุ'!A63&gt;0,'กรอกรายการ วัสดุ'!A63,IF('กรอกรายการ วัสดุ'!A63=0," "))</f>
        <v xml:space="preserve"> </v>
      </c>
      <c r="B127" s="637" t="str">
        <f>IF('กรอกรายการ วัสดุ'!B63&gt;0,'กรอกรายการ วัสดุ'!B63,IF('กรอกรายการ วัสดุ'!B63=0,"-"))</f>
        <v>-</v>
      </c>
      <c r="C127" s="637"/>
      <c r="D127" s="637"/>
      <c r="E127" s="637"/>
      <c r="F127" s="77" t="str">
        <f>IF('กรอกรายการ วัสดุ'!C63&gt;0,'กรอกรายการ วัสดุ'!C63,IF('กรอกรายการ วัสดุ'!C63=0,"-"))</f>
        <v>-</v>
      </c>
      <c r="G127" s="77" t="str">
        <f>IF('กรอกรายการ วัสดุ'!D63&gt;0,'กรอกรายการ วัสดุ'!D63,IF('กรอกรายการ วัสดุ'!D63=0,"-"))</f>
        <v>-</v>
      </c>
      <c r="H127" s="78" t="str">
        <f>IF('กรอกรายการ วัสดุ'!E63&gt;0,'กรอกรายการ วัสดุ'!E63,IF('กรอกรายการ วัสดุ'!E63=0,"-"))</f>
        <v>-</v>
      </c>
      <c r="I127" s="78" t="str">
        <f>IF('กรอกรายการ วัสดุ'!F63&gt;0,'กรอกรายการ วัสดุ'!F63,IF('กรอกรายการ วัสดุ'!F63=0,"-"))</f>
        <v>-</v>
      </c>
      <c r="J127" s="78" t="str">
        <f>IF('กรอกรายการ วัสดุ'!G63&gt;0,'กรอกรายการ วัสดุ'!G63,IF('กรอกรายการ วัสดุ'!G63=0,"-"))</f>
        <v>-</v>
      </c>
      <c r="K127" s="78" t="str">
        <f>IF('กรอกรายการ วัสดุ'!H63&gt;0,'กรอกรายการ วัสดุ'!H63,IF('กรอกรายการ วัสดุ'!H63=0,"-"))</f>
        <v>-</v>
      </c>
      <c r="L127" s="78" t="str">
        <f>IF('กรอกรายการ วัสดุ'!I63&gt;0,'กรอกรายการ วัสดุ'!I63,IF('กรอกรายการ วัสดุ'!I63=0,"-"))</f>
        <v>-</v>
      </c>
      <c r="M127" s="76"/>
    </row>
    <row r="128" spans="1:13" x14ac:dyDescent="0.55000000000000004">
      <c r="A128" s="9" t="str">
        <f>IF('กรอกรายการ วัสดุ'!A64&gt;0,'กรอกรายการ วัสดุ'!A64,IF('กรอกรายการ วัสดุ'!A64=0," "))</f>
        <v xml:space="preserve"> </v>
      </c>
      <c r="B128" s="637" t="str">
        <f>IF('กรอกรายการ วัสดุ'!B64&gt;0,'กรอกรายการ วัสดุ'!B64,IF('กรอกรายการ วัสดุ'!B64=0,"-"))</f>
        <v>-</v>
      </c>
      <c r="C128" s="637"/>
      <c r="D128" s="637"/>
      <c r="E128" s="637"/>
      <c r="F128" s="77" t="str">
        <f>IF('กรอกรายการ วัสดุ'!C64&gt;0,'กรอกรายการ วัสดุ'!C64,IF('กรอกรายการ วัสดุ'!C64=0,"-"))</f>
        <v>-</v>
      </c>
      <c r="G128" s="77" t="str">
        <f>IF('กรอกรายการ วัสดุ'!D64&gt;0,'กรอกรายการ วัสดุ'!D64,IF('กรอกรายการ วัสดุ'!D64=0,"-"))</f>
        <v>-</v>
      </c>
      <c r="H128" s="78" t="str">
        <f>IF('กรอกรายการ วัสดุ'!E64&gt;0,'กรอกรายการ วัสดุ'!E64,IF('กรอกรายการ วัสดุ'!E64=0,"-"))</f>
        <v>-</v>
      </c>
      <c r="I128" s="78" t="str">
        <f>IF('กรอกรายการ วัสดุ'!F64&gt;0,'กรอกรายการ วัสดุ'!F64,IF('กรอกรายการ วัสดุ'!F64=0,"-"))</f>
        <v>-</v>
      </c>
      <c r="J128" s="78" t="str">
        <f>IF('กรอกรายการ วัสดุ'!G64&gt;0,'กรอกรายการ วัสดุ'!G64,IF('กรอกรายการ วัสดุ'!G64=0,"-"))</f>
        <v>-</v>
      </c>
      <c r="K128" s="78" t="str">
        <f>IF('กรอกรายการ วัสดุ'!H64&gt;0,'กรอกรายการ วัสดุ'!H64,IF('กรอกรายการ วัสดุ'!H64=0,"-"))</f>
        <v>-</v>
      </c>
      <c r="L128" s="78" t="str">
        <f>IF('กรอกรายการ วัสดุ'!I64&gt;0,'กรอกรายการ วัสดุ'!I64,IF('กรอกรายการ วัสดุ'!I64=0,"-"))</f>
        <v>-</v>
      </c>
      <c r="M128" s="76"/>
    </row>
    <row r="129" spans="1:13" x14ac:dyDescent="0.55000000000000004">
      <c r="A129" s="9" t="str">
        <f>IF('กรอกรายการ วัสดุ'!A65&gt;0,'กรอกรายการ วัสดุ'!A65,IF('กรอกรายการ วัสดุ'!A65=0," "))</f>
        <v xml:space="preserve"> </v>
      </c>
      <c r="B129" s="637" t="str">
        <f>IF('กรอกรายการ วัสดุ'!B65&gt;0,'กรอกรายการ วัสดุ'!B65,IF('กรอกรายการ วัสดุ'!B65=0,"-"))</f>
        <v>-</v>
      </c>
      <c r="C129" s="637"/>
      <c r="D129" s="637"/>
      <c r="E129" s="637"/>
      <c r="F129" s="77" t="str">
        <f>IF('กรอกรายการ วัสดุ'!C65&gt;0,'กรอกรายการ วัสดุ'!C65,IF('กรอกรายการ วัสดุ'!C65=0,"-"))</f>
        <v>-</v>
      </c>
      <c r="G129" s="77" t="str">
        <f>IF('กรอกรายการ วัสดุ'!D65&gt;0,'กรอกรายการ วัสดุ'!D65,IF('กรอกรายการ วัสดุ'!D65=0,"-"))</f>
        <v>-</v>
      </c>
      <c r="H129" s="78" t="str">
        <f>IF('กรอกรายการ วัสดุ'!E65&gt;0,'กรอกรายการ วัสดุ'!E65,IF('กรอกรายการ วัสดุ'!E65=0,"-"))</f>
        <v>-</v>
      </c>
      <c r="I129" s="78" t="str">
        <f>IF('กรอกรายการ วัสดุ'!F65&gt;0,'กรอกรายการ วัสดุ'!F65,IF('กรอกรายการ วัสดุ'!F65=0,"-"))</f>
        <v>-</v>
      </c>
      <c r="J129" s="78" t="str">
        <f>IF('กรอกรายการ วัสดุ'!G65&gt;0,'กรอกรายการ วัสดุ'!G65,IF('กรอกรายการ วัสดุ'!G65=0,"-"))</f>
        <v>-</v>
      </c>
      <c r="K129" s="78" t="str">
        <f>IF('กรอกรายการ วัสดุ'!H65&gt;0,'กรอกรายการ วัสดุ'!H65,IF('กรอกรายการ วัสดุ'!H65=0,"-"))</f>
        <v>-</v>
      </c>
      <c r="L129" s="78" t="str">
        <f>IF('กรอกรายการ วัสดุ'!I65&gt;0,'กรอกรายการ วัสดุ'!I65,IF('กรอกรายการ วัสดุ'!I65=0,"-"))</f>
        <v>-</v>
      </c>
      <c r="M129" s="76"/>
    </row>
    <row r="130" spans="1:13" x14ac:dyDescent="0.55000000000000004">
      <c r="A130" s="9" t="str">
        <f>IF('กรอกรายการ วัสดุ'!A66&gt;0,'กรอกรายการ วัสดุ'!A66,IF('กรอกรายการ วัสดุ'!A66=0," "))</f>
        <v xml:space="preserve"> </v>
      </c>
      <c r="B130" s="637" t="str">
        <f>IF('กรอกรายการ วัสดุ'!B66&gt;0,'กรอกรายการ วัสดุ'!B66,IF('กรอกรายการ วัสดุ'!B66=0,"-"))</f>
        <v>-</v>
      </c>
      <c r="C130" s="637"/>
      <c r="D130" s="637"/>
      <c r="E130" s="637"/>
      <c r="F130" s="77" t="str">
        <f>IF('กรอกรายการ วัสดุ'!C66&gt;0,'กรอกรายการ วัสดุ'!C66,IF('กรอกรายการ วัสดุ'!C66=0,"-"))</f>
        <v>-</v>
      </c>
      <c r="G130" s="77" t="str">
        <f>IF('กรอกรายการ วัสดุ'!D66&gt;0,'กรอกรายการ วัสดุ'!D66,IF('กรอกรายการ วัสดุ'!D66=0,"-"))</f>
        <v>-</v>
      </c>
      <c r="H130" s="78" t="str">
        <f>IF('กรอกรายการ วัสดุ'!E66&gt;0,'กรอกรายการ วัสดุ'!E66,IF('กรอกรายการ วัสดุ'!E66=0,"-"))</f>
        <v>-</v>
      </c>
      <c r="I130" s="78" t="str">
        <f>IF('กรอกรายการ วัสดุ'!F66&gt;0,'กรอกรายการ วัสดุ'!F66,IF('กรอกรายการ วัสดุ'!F66=0,"-"))</f>
        <v>-</v>
      </c>
      <c r="J130" s="78" t="str">
        <f>IF('กรอกรายการ วัสดุ'!G66&gt;0,'กรอกรายการ วัสดุ'!G66,IF('กรอกรายการ วัสดุ'!G66=0,"-"))</f>
        <v>-</v>
      </c>
      <c r="K130" s="78" t="str">
        <f>IF('กรอกรายการ วัสดุ'!H66&gt;0,'กรอกรายการ วัสดุ'!H66,IF('กรอกรายการ วัสดุ'!H66=0,"-"))</f>
        <v>-</v>
      </c>
      <c r="L130" s="78" t="str">
        <f>IF('กรอกรายการ วัสดุ'!I66&gt;0,'กรอกรายการ วัสดุ'!I66,IF('กรอกรายการ วัสดุ'!I66=0,"-"))</f>
        <v>-</v>
      </c>
      <c r="M130" s="76"/>
    </row>
    <row r="131" spans="1:13" x14ac:dyDescent="0.55000000000000004">
      <c r="A131" s="9" t="str">
        <f>IF('กรอกรายการ วัสดุ'!A67&gt;0,'กรอกรายการ วัสดุ'!A67,IF('กรอกรายการ วัสดุ'!A67=0," "))</f>
        <v xml:space="preserve"> </v>
      </c>
      <c r="B131" s="637" t="str">
        <f>IF('กรอกรายการ วัสดุ'!B67&gt;0,'กรอกรายการ วัสดุ'!B67,IF('กรอกรายการ วัสดุ'!B67=0,"-"))</f>
        <v>-</v>
      </c>
      <c r="C131" s="637"/>
      <c r="D131" s="637"/>
      <c r="E131" s="637"/>
      <c r="F131" s="77" t="str">
        <f>IF('กรอกรายการ วัสดุ'!C67&gt;0,'กรอกรายการ วัสดุ'!C67,IF('กรอกรายการ วัสดุ'!C67=0,"-"))</f>
        <v>-</v>
      </c>
      <c r="G131" s="77" t="str">
        <f>IF('กรอกรายการ วัสดุ'!D67&gt;0,'กรอกรายการ วัสดุ'!D67,IF('กรอกรายการ วัสดุ'!D67=0,"-"))</f>
        <v>-</v>
      </c>
      <c r="H131" s="78" t="str">
        <f>IF('กรอกรายการ วัสดุ'!E67&gt;0,'กรอกรายการ วัสดุ'!E67,IF('กรอกรายการ วัสดุ'!E67=0,"-"))</f>
        <v>-</v>
      </c>
      <c r="I131" s="78" t="str">
        <f>IF('กรอกรายการ วัสดุ'!F67&gt;0,'กรอกรายการ วัสดุ'!F67,IF('กรอกรายการ วัสดุ'!F67=0,"-"))</f>
        <v>-</v>
      </c>
      <c r="J131" s="78" t="str">
        <f>IF('กรอกรายการ วัสดุ'!G67&gt;0,'กรอกรายการ วัสดุ'!G67,IF('กรอกรายการ วัสดุ'!G67=0,"-"))</f>
        <v>-</v>
      </c>
      <c r="K131" s="78" t="str">
        <f>IF('กรอกรายการ วัสดุ'!H67&gt;0,'กรอกรายการ วัสดุ'!H67,IF('กรอกรายการ วัสดุ'!H67=0,"-"))</f>
        <v>-</v>
      </c>
      <c r="L131" s="78" t="str">
        <f>IF('กรอกรายการ วัสดุ'!I67&gt;0,'กรอกรายการ วัสดุ'!I67,IF('กรอกรายการ วัสดุ'!I67=0,"-"))</f>
        <v>-</v>
      </c>
      <c r="M131" s="76"/>
    </row>
    <row r="132" spans="1:13" x14ac:dyDescent="0.55000000000000004">
      <c r="A132" s="9" t="str">
        <f>IF('กรอกรายการ วัสดุ'!A68&gt;0,'กรอกรายการ วัสดุ'!A68,IF('กรอกรายการ วัสดุ'!A68=0," "))</f>
        <v xml:space="preserve"> </v>
      </c>
      <c r="B132" s="637" t="str">
        <f>IF('กรอกรายการ วัสดุ'!B68&gt;0,'กรอกรายการ วัสดุ'!B68,IF('กรอกรายการ วัสดุ'!B68=0,"-"))</f>
        <v>-</v>
      </c>
      <c r="C132" s="637"/>
      <c r="D132" s="637"/>
      <c r="E132" s="637"/>
      <c r="F132" s="77" t="str">
        <f>IF('กรอกรายการ วัสดุ'!C68&gt;0,'กรอกรายการ วัสดุ'!C68,IF('กรอกรายการ วัสดุ'!C68=0,"-"))</f>
        <v>-</v>
      </c>
      <c r="G132" s="77" t="str">
        <f>IF('กรอกรายการ วัสดุ'!D68&gt;0,'กรอกรายการ วัสดุ'!D68,IF('กรอกรายการ วัสดุ'!D68=0,"-"))</f>
        <v>-</v>
      </c>
      <c r="H132" s="78" t="str">
        <f>IF('กรอกรายการ วัสดุ'!E68&gt;0,'กรอกรายการ วัสดุ'!E68,IF('กรอกรายการ วัสดุ'!E68=0,"-"))</f>
        <v>-</v>
      </c>
      <c r="I132" s="78" t="str">
        <f>IF('กรอกรายการ วัสดุ'!F68&gt;0,'กรอกรายการ วัสดุ'!F68,IF('กรอกรายการ วัสดุ'!F68=0,"-"))</f>
        <v>-</v>
      </c>
      <c r="J132" s="78" t="str">
        <f>IF('กรอกรายการ วัสดุ'!G68&gt;0,'กรอกรายการ วัสดุ'!G68,IF('กรอกรายการ วัสดุ'!G68=0,"-"))</f>
        <v>-</v>
      </c>
      <c r="K132" s="78" t="str">
        <f>IF('กรอกรายการ วัสดุ'!H68&gt;0,'กรอกรายการ วัสดุ'!H68,IF('กรอกรายการ วัสดุ'!H68=0,"-"))</f>
        <v>-</v>
      </c>
      <c r="L132" s="78" t="str">
        <f>IF('กรอกรายการ วัสดุ'!I68&gt;0,'กรอกรายการ วัสดุ'!I68,IF('กรอกรายการ วัสดุ'!I68=0,"-"))</f>
        <v>-</v>
      </c>
      <c r="M132" s="76"/>
    </row>
    <row r="133" spans="1:13" ht="24.75" thickBot="1" x14ac:dyDescent="0.6">
      <c r="A133" s="17" t="str">
        <f>IF('กรอกรายการ วัสดุ'!A69&gt;0,'กรอกรายการ วัสดุ'!A69,IF('กรอกรายการ วัสดุ'!A69=0," "))</f>
        <v xml:space="preserve"> </v>
      </c>
      <c r="B133" s="652" t="str">
        <f>IF('กรอกรายการ วัสดุ'!B69&gt;0,'กรอกรายการ วัสดุ'!B69,IF('กรอกรายการ วัสดุ'!B69=0,"-"))</f>
        <v>-</v>
      </c>
      <c r="C133" s="653"/>
      <c r="D133" s="653"/>
      <c r="E133" s="654"/>
      <c r="F133" s="12" t="str">
        <f>IF('กรอกรายการ วัสดุ'!C69&gt;0,'กรอกรายการ วัสดุ'!C69,IF('กรอกรายการ วัสดุ'!C69=0,"-"))</f>
        <v>-</v>
      </c>
      <c r="G133" s="12" t="str">
        <f>IF('กรอกรายการ วัสดุ'!D69&gt;0,'กรอกรายการ วัสดุ'!D69,IF('กรอกรายการ วัสดุ'!D69=0,"-"))</f>
        <v>-</v>
      </c>
      <c r="H133" s="45" t="str">
        <f>IF('กรอกรายการ วัสดุ'!E69&gt;0,'กรอกรายการ วัสดุ'!E69,IF('กรอกรายการ วัสดุ'!E69=0,"-"))</f>
        <v>-</v>
      </c>
      <c r="I133" s="45" t="str">
        <f>IF('กรอกรายการ วัสดุ'!F69&gt;0,'กรอกรายการ วัสดุ'!F69,IF('กรอกรายการ วัสดุ'!F69=0,"-"))</f>
        <v>-</v>
      </c>
      <c r="J133" s="45" t="str">
        <f>IF('กรอกรายการ วัสดุ'!G69&gt;0,'กรอกรายการ วัสดุ'!G69,IF('กรอกรายการ วัสดุ'!G69=0,"-"))</f>
        <v>-</v>
      </c>
      <c r="K133" s="45" t="str">
        <f>IF('กรอกรายการ วัสดุ'!H69&gt;0,'กรอกรายการ วัสดุ'!H69,IF('กรอกรายการ วัสดุ'!H69=0,"-"))</f>
        <v>-</v>
      </c>
      <c r="L133" s="45" t="str">
        <f>IF('กรอกรายการ วัสดุ'!I69&gt;0,'กรอกรายการ วัสดุ'!I69,IF('กรอกรายการ วัสดุ'!I69=0,"-"))</f>
        <v>-</v>
      </c>
      <c r="M133" s="75"/>
    </row>
    <row r="134" spans="1:13" ht="24.75" thickBot="1" x14ac:dyDescent="0.6">
      <c r="A134" s="657" t="s">
        <v>55</v>
      </c>
      <c r="B134" s="658"/>
      <c r="C134" s="658"/>
      <c r="D134" s="658"/>
      <c r="E134" s="658"/>
      <c r="F134" s="658"/>
      <c r="G134" s="658"/>
      <c r="H134" s="659"/>
      <c r="I134" s="153">
        <f>SUM(I124:I133)</f>
        <v>0</v>
      </c>
      <c r="J134" s="19"/>
      <c r="K134" s="46">
        <f t="shared" ref="K134:L134" si="4">SUM(K124:K133)</f>
        <v>0</v>
      </c>
      <c r="L134" s="46">
        <f t="shared" si="4"/>
        <v>0</v>
      </c>
      <c r="M134" s="14"/>
    </row>
    <row r="135" spans="1:13" ht="24.75" thickBot="1" x14ac:dyDescent="0.6">
      <c r="A135" s="657" t="s">
        <v>56</v>
      </c>
      <c r="B135" s="658"/>
      <c r="C135" s="658"/>
      <c r="D135" s="658"/>
      <c r="E135" s="658"/>
      <c r="F135" s="658"/>
      <c r="G135" s="658"/>
      <c r="H135" s="659"/>
      <c r="I135" s="153">
        <f>I134+I123</f>
        <v>236226</v>
      </c>
      <c r="J135" s="15"/>
      <c r="K135" s="46">
        <f t="shared" ref="K135:L135" si="5">K134+K123</f>
        <v>43986.5</v>
      </c>
      <c r="L135" s="46">
        <f t="shared" si="5"/>
        <v>280212.5</v>
      </c>
      <c r="M135" s="14"/>
    </row>
    <row r="136" spans="1:13" s="2" customFormat="1" x14ac:dyDescent="0.55000000000000004">
      <c r="A136" s="13"/>
      <c r="B136" s="13"/>
      <c r="C136" s="13"/>
      <c r="D136" s="13"/>
      <c r="E136" s="13"/>
      <c r="F136" s="13"/>
      <c r="G136" s="13"/>
      <c r="H136" s="13"/>
      <c r="I136" s="6"/>
      <c r="J136" s="6"/>
      <c r="K136" s="6"/>
      <c r="L136" s="6"/>
      <c r="M136" s="6"/>
    </row>
    <row r="137" spans="1:13" s="2" customFormat="1" x14ac:dyDescent="0.55000000000000004">
      <c r="A137" s="279"/>
      <c r="C137" s="118"/>
      <c r="D137" s="118" t="s">
        <v>28</v>
      </c>
      <c r="E137" s="118" t="s">
        <v>29</v>
      </c>
      <c r="F137" s="2" t="s">
        <v>30</v>
      </c>
      <c r="H137" s="119" t="s">
        <v>28</v>
      </c>
      <c r="I137" s="118" t="s">
        <v>33</v>
      </c>
    </row>
    <row r="138" spans="1:13" s="2" customFormat="1" x14ac:dyDescent="0.55000000000000004">
      <c r="A138" s="279"/>
      <c r="B138" s="118"/>
      <c r="C138" s="118"/>
      <c r="D138" s="119"/>
      <c r="E138" s="279" t="str">
        <f>E115</f>
        <v>(นายอำพร จานเก่า)</v>
      </c>
      <c r="H138" s="119"/>
      <c r="I138" s="655" t="str">
        <f>I115</f>
        <v>(นางสาวจริยา ขัดแก้ว)</v>
      </c>
      <c r="J138" s="655"/>
    </row>
    <row r="139" spans="1:13" s="2" customFormat="1" x14ac:dyDescent="0.55000000000000004">
      <c r="A139" s="279"/>
      <c r="C139" s="118"/>
      <c r="D139" s="655" t="str">
        <f>D116</f>
        <v>ช่าง ระดับ 4</v>
      </c>
      <c r="E139" s="655"/>
      <c r="F139" s="655"/>
      <c r="H139" s="655" t="str">
        <f>H116</f>
        <v>ผู้อำนวยการกลุ่มอำนวยการ</v>
      </c>
      <c r="I139" s="655"/>
      <c r="J139" s="655"/>
      <c r="K139" s="655"/>
    </row>
    <row r="140" spans="1:13" s="2" customFormat="1" ht="27.75" x14ac:dyDescent="0.65">
      <c r="C140" s="636" t="s">
        <v>23</v>
      </c>
      <c r="D140" s="636"/>
      <c r="E140" s="636"/>
      <c r="F140" s="636"/>
      <c r="G140" s="636"/>
      <c r="H140" s="636"/>
      <c r="I140" s="636"/>
      <c r="J140" s="636"/>
      <c r="K140" s="636"/>
      <c r="L140" s="135" t="s">
        <v>25</v>
      </c>
      <c r="M140" s="136"/>
    </row>
    <row r="141" spans="1:13" x14ac:dyDescent="0.55000000000000004">
      <c r="A141" s="639" t="str">
        <f>A119</f>
        <v>ซ่อมแซมสำนักงาน สพป.ลำปาง เขต 3</v>
      </c>
      <c r="B141" s="639"/>
      <c r="C141" s="639"/>
      <c r="D141" s="640" t="str">
        <f>D97</f>
        <v>อาคารอาคารสำนักงาน สพป.ลำปาง เขต 3</v>
      </c>
      <c r="E141" s="640"/>
      <c r="F141" s="640"/>
      <c r="G141" s="640"/>
      <c r="H141" s="640"/>
      <c r="I141" s="1" t="s">
        <v>26</v>
      </c>
      <c r="J141" s="277" t="str">
        <f>J119</f>
        <v>ลำปาง เขต  3</v>
      </c>
      <c r="M141" s="1" t="s">
        <v>97</v>
      </c>
    </row>
    <row r="142" spans="1:13" ht="24.75" thickBot="1" x14ac:dyDescent="0.6">
      <c r="A142" s="277" t="s">
        <v>0</v>
      </c>
      <c r="D142" s="640" t="str">
        <f>D98</f>
        <v>สพป.ลำปาง เขต 3</v>
      </c>
      <c r="E142" s="640"/>
      <c r="F142" s="640"/>
      <c r="G142" s="640"/>
      <c r="H142" s="640"/>
      <c r="K142" s="641"/>
      <c r="L142" s="641"/>
    </row>
    <row r="143" spans="1:13" x14ac:dyDescent="0.55000000000000004">
      <c r="A143" s="642" t="s">
        <v>2</v>
      </c>
      <c r="B143" s="644" t="s">
        <v>3</v>
      </c>
      <c r="C143" s="645"/>
      <c r="D143" s="645"/>
      <c r="E143" s="646"/>
      <c r="F143" s="650" t="s">
        <v>4</v>
      </c>
      <c r="G143" s="650" t="s">
        <v>5</v>
      </c>
      <c r="H143" s="650" t="s">
        <v>6</v>
      </c>
      <c r="I143" s="650"/>
      <c r="J143" s="650" t="s">
        <v>7</v>
      </c>
      <c r="K143" s="650"/>
      <c r="L143" s="650" t="s">
        <v>24</v>
      </c>
      <c r="M143" s="661" t="s">
        <v>9</v>
      </c>
    </row>
    <row r="144" spans="1:13" x14ac:dyDescent="0.55000000000000004">
      <c r="A144" s="643"/>
      <c r="B144" s="647"/>
      <c r="C144" s="648"/>
      <c r="D144" s="648"/>
      <c r="E144" s="649"/>
      <c r="F144" s="651"/>
      <c r="G144" s="651"/>
      <c r="H144" s="278" t="s">
        <v>10</v>
      </c>
      <c r="I144" s="278" t="s">
        <v>11</v>
      </c>
      <c r="J144" s="278" t="s">
        <v>10</v>
      </c>
      <c r="K144" s="278" t="s">
        <v>11</v>
      </c>
      <c r="L144" s="651"/>
      <c r="M144" s="662"/>
    </row>
    <row r="145" spans="1:13" x14ac:dyDescent="0.55000000000000004">
      <c r="A145" s="685" t="s">
        <v>98</v>
      </c>
      <c r="B145" s="686"/>
      <c r="C145" s="686"/>
      <c r="D145" s="686"/>
      <c r="E145" s="686"/>
      <c r="F145" s="686"/>
      <c r="G145" s="686"/>
      <c r="H145" s="687"/>
      <c r="I145" s="152">
        <f>I135</f>
        <v>236226</v>
      </c>
      <c r="J145" s="49"/>
      <c r="K145" s="48">
        <f>K135</f>
        <v>43986.5</v>
      </c>
      <c r="L145" s="48">
        <f>L135</f>
        <v>280212.5</v>
      </c>
      <c r="M145" s="8"/>
    </row>
    <row r="146" spans="1:13" x14ac:dyDescent="0.55000000000000004">
      <c r="A146" s="7" t="str">
        <f>IF('กรอกรายการ วัสดุ'!A70&gt;0,'กรอกรายการ วัสดุ'!A82,IF('กรอกรายการ วัสดุ'!A82=0," "))</f>
        <v xml:space="preserve"> </v>
      </c>
      <c r="B146" s="638" t="str">
        <f>IF('กรอกรายการ วัสดุ'!B70&gt;0,'กรอกรายการ วัสดุ'!B70,IF('กรอกรายการ วัสดุ'!B70=0,"-"))</f>
        <v>-</v>
      </c>
      <c r="C146" s="638"/>
      <c r="D146" s="638"/>
      <c r="E146" s="638"/>
      <c r="F146" s="12" t="str">
        <f>IF('กรอกรายการ วัสดุ'!C70&gt;0,'กรอกรายการ วัสดุ'!C70,IF('กรอกรายการ วัสดุ'!C70=0,"-"))</f>
        <v>-</v>
      </c>
      <c r="G146" s="12" t="str">
        <f>IF('กรอกรายการ วัสดุ'!D70&gt;0,'กรอกรายการ วัสดุ'!D70,IF('กรอกรายการ วัสดุ'!D70=0,"-"))</f>
        <v>-</v>
      </c>
      <c r="H146" s="45" t="str">
        <f>IF('กรอกรายการ วัสดุ'!E70&gt;0,'กรอกรายการ วัสดุ'!E70,IF('กรอกรายการ วัสดุ'!E70=0,"-"))</f>
        <v>-</v>
      </c>
      <c r="I146" s="45" t="str">
        <f>IF('กรอกรายการ วัสดุ'!F70&gt;0,'กรอกรายการ วัสดุ'!F70,IF('กรอกรายการ วัสดุ'!F70=0,"-"))</f>
        <v>-</v>
      </c>
      <c r="J146" s="45" t="str">
        <f>IF('กรอกรายการ วัสดุ'!G70&gt;0,'กรอกรายการ วัสดุ'!G70,IF('กรอกรายการ วัสดุ'!G70=0,"-"))</f>
        <v>-</v>
      </c>
      <c r="K146" s="45" t="str">
        <f>IF('กรอกรายการ วัสดุ'!H70&gt;0,'กรอกรายการ วัสดุ'!H70,IF('กรอกรายการ วัสดุ'!H70=0,"-"))</f>
        <v>-</v>
      </c>
      <c r="L146" s="45" t="str">
        <f>IF('กรอกรายการ วัสดุ'!I70&gt;0,'กรอกรายการ วัสดุ'!I70,IF('กรอกรายการ วัสดุ'!I999=0,"-"))</f>
        <v>-</v>
      </c>
      <c r="M146" s="76"/>
    </row>
    <row r="147" spans="1:13" x14ac:dyDescent="0.55000000000000004">
      <c r="A147" s="9" t="str">
        <f>IF('กรอกรายการ วัสดุ'!A71&gt;0,'กรอกรายการ วัสดุ'!A83,IF('กรอกรายการ วัสดุ'!A83=0," "))</f>
        <v xml:space="preserve"> </v>
      </c>
      <c r="B147" s="637" t="str">
        <f>IF('กรอกรายการ วัสดุ'!B71&gt;0,'กรอกรายการ วัสดุ'!B71,IF('กรอกรายการ วัสดุ'!B71=0,"-"))</f>
        <v>-</v>
      </c>
      <c r="C147" s="637"/>
      <c r="D147" s="637"/>
      <c r="E147" s="637"/>
      <c r="F147" s="12" t="str">
        <f>IF('กรอกรายการ วัสดุ'!C71&gt;0,'กรอกรายการ วัสดุ'!C71,IF('กรอกรายการ วัสดุ'!C71=0,"-"))</f>
        <v>-</v>
      </c>
      <c r="G147" s="12" t="str">
        <f>IF('กรอกรายการ วัสดุ'!D71&gt;0,'กรอกรายการ วัสดุ'!D71,IF('กรอกรายการ วัสดุ'!D71=0,"-"))</f>
        <v>-</v>
      </c>
      <c r="H147" s="45" t="str">
        <f>IF('กรอกรายการ วัสดุ'!E71&gt;0,'กรอกรายการ วัสดุ'!E71,IF('กรอกรายการ วัสดุ'!E71=0,"-"))</f>
        <v>-</v>
      </c>
      <c r="I147" s="45" t="str">
        <f>IF('กรอกรายการ วัสดุ'!F71&gt;0,'กรอกรายการ วัสดุ'!F71,IF('กรอกรายการ วัสดุ'!F71=0,"-"))</f>
        <v>-</v>
      </c>
      <c r="J147" s="45" t="str">
        <f>IF('กรอกรายการ วัสดุ'!G71&gt;0,'กรอกรายการ วัสดุ'!G71,IF('กรอกรายการ วัสดุ'!G71=0,"-"))</f>
        <v>-</v>
      </c>
      <c r="K147" s="45" t="str">
        <f>IF('กรอกรายการ วัสดุ'!H71&gt;0,'กรอกรายการ วัสดุ'!H71,IF('กรอกรายการ วัสดุ'!H71=0,"-"))</f>
        <v>-</v>
      </c>
      <c r="L147" s="45" t="str">
        <f>IF('กรอกรายการ วัสดุ'!I71&gt;0,'กรอกรายการ วัสดุ'!I71,IF('กรอกรายการ วัสดุ'!I1000=0,"-"))</f>
        <v>-</v>
      </c>
      <c r="M147" s="76"/>
    </row>
    <row r="148" spans="1:13" x14ac:dyDescent="0.55000000000000004">
      <c r="A148" s="9" t="str">
        <f>IF('กรอกรายการ วัสดุ'!A72&gt;0,'กรอกรายการ วัสดุ'!A84,IF('กรอกรายการ วัสดุ'!A84=0," "))</f>
        <v xml:space="preserve"> </v>
      </c>
      <c r="B148" s="637" t="str">
        <f>IF('กรอกรายการ วัสดุ'!B72&gt;0,'กรอกรายการ วัสดุ'!B72,IF('กรอกรายการ วัสดุ'!B72=0,"-"))</f>
        <v>-</v>
      </c>
      <c r="C148" s="637"/>
      <c r="D148" s="637"/>
      <c r="E148" s="637"/>
      <c r="F148" s="12" t="str">
        <f>IF('กรอกรายการ วัสดุ'!C72&gt;0,'กรอกรายการ วัสดุ'!C72,IF('กรอกรายการ วัสดุ'!C72=0,"-"))</f>
        <v>-</v>
      </c>
      <c r="G148" s="12" t="str">
        <f>IF('กรอกรายการ วัสดุ'!D72&gt;0,'กรอกรายการ วัสดุ'!D72,IF('กรอกรายการ วัสดุ'!D72=0,"-"))</f>
        <v>-</v>
      </c>
      <c r="H148" s="45" t="str">
        <f>IF('กรอกรายการ วัสดุ'!E72&gt;0,'กรอกรายการ วัสดุ'!E72,IF('กรอกรายการ วัสดุ'!E72=0,"-"))</f>
        <v>-</v>
      </c>
      <c r="I148" s="45" t="str">
        <f>IF('กรอกรายการ วัสดุ'!F72&gt;0,'กรอกรายการ วัสดุ'!F72,IF('กรอกรายการ วัสดุ'!F72=0,"-"))</f>
        <v>-</v>
      </c>
      <c r="J148" s="45" t="str">
        <f>IF('กรอกรายการ วัสดุ'!G72&gt;0,'กรอกรายการ วัสดุ'!G72,IF('กรอกรายการ วัสดุ'!G72=0,"-"))</f>
        <v>-</v>
      </c>
      <c r="K148" s="45" t="str">
        <f>IF('กรอกรายการ วัสดุ'!H72&gt;0,'กรอกรายการ วัสดุ'!H72,IF('กรอกรายการ วัสดุ'!H72=0,"-"))</f>
        <v>-</v>
      </c>
      <c r="L148" s="45" t="str">
        <f>IF('กรอกรายการ วัสดุ'!I72&gt;0,'กรอกรายการ วัสดุ'!I72,IF('กรอกรายการ วัสดุ'!I1001=0,"-"))</f>
        <v>-</v>
      </c>
      <c r="M148" s="76"/>
    </row>
    <row r="149" spans="1:13" x14ac:dyDescent="0.55000000000000004">
      <c r="A149" s="9" t="str">
        <f>IF('กรอกรายการ วัสดุ'!A73&gt;0,'กรอกรายการ วัสดุ'!A85,IF('กรอกรายการ วัสดุ'!A85=0," "))</f>
        <v xml:space="preserve"> </v>
      </c>
      <c r="B149" s="637" t="str">
        <f>IF('กรอกรายการ วัสดุ'!B73&gt;0,'กรอกรายการ วัสดุ'!B73,IF('กรอกรายการ วัสดุ'!B73=0,"-"))</f>
        <v>-</v>
      </c>
      <c r="C149" s="637"/>
      <c r="D149" s="637"/>
      <c r="E149" s="637"/>
      <c r="F149" s="12" t="str">
        <f>IF('กรอกรายการ วัสดุ'!C73&gt;0,'กรอกรายการ วัสดุ'!C73,IF('กรอกรายการ วัสดุ'!C73=0,"-"))</f>
        <v>-</v>
      </c>
      <c r="G149" s="12" t="str">
        <f>IF('กรอกรายการ วัสดุ'!D73&gt;0,'กรอกรายการ วัสดุ'!D73,IF('กรอกรายการ วัสดุ'!D73=0,"-"))</f>
        <v>-</v>
      </c>
      <c r="H149" s="45" t="str">
        <f>IF('กรอกรายการ วัสดุ'!E73&gt;0,'กรอกรายการ วัสดุ'!E73,IF('กรอกรายการ วัสดุ'!E73=0,"-"))</f>
        <v>-</v>
      </c>
      <c r="I149" s="45" t="str">
        <f>IF('กรอกรายการ วัสดุ'!F73&gt;0,'กรอกรายการ วัสดุ'!F73,IF('กรอกรายการ วัสดุ'!F73=0,"-"))</f>
        <v>-</v>
      </c>
      <c r="J149" s="45" t="str">
        <f>IF('กรอกรายการ วัสดุ'!G73&gt;0,'กรอกรายการ วัสดุ'!G73,IF('กรอกรายการ วัสดุ'!G73=0,"-"))</f>
        <v>-</v>
      </c>
      <c r="K149" s="45" t="str">
        <f>IF('กรอกรายการ วัสดุ'!H73&gt;0,'กรอกรายการ วัสดุ'!H73,IF('กรอกรายการ วัสดุ'!H73=0,"-"))</f>
        <v>-</v>
      </c>
      <c r="L149" s="45" t="str">
        <f>IF('กรอกรายการ วัสดุ'!I73&gt;0,'กรอกรายการ วัสดุ'!I73,IF('กรอกรายการ วัสดุ'!I1002=0,"-"))</f>
        <v>-</v>
      </c>
      <c r="M149" s="76"/>
    </row>
    <row r="150" spans="1:13" x14ac:dyDescent="0.55000000000000004">
      <c r="A150" s="9" t="str">
        <f>IF('กรอกรายการ วัสดุ'!A74&gt;0,'กรอกรายการ วัสดุ'!A86,IF('กรอกรายการ วัสดุ'!A86=0," "))</f>
        <v xml:space="preserve"> </v>
      </c>
      <c r="B150" s="637" t="str">
        <f>IF('กรอกรายการ วัสดุ'!B74&gt;0,'กรอกรายการ วัสดุ'!B74,IF('กรอกรายการ วัสดุ'!B74=0,"-"))</f>
        <v>-</v>
      </c>
      <c r="C150" s="637"/>
      <c r="D150" s="637"/>
      <c r="E150" s="637"/>
      <c r="F150" s="12" t="str">
        <f>IF('กรอกรายการ วัสดุ'!C74&gt;0,'กรอกรายการ วัสดุ'!C74,IF('กรอกรายการ วัสดุ'!C74=0,"-"))</f>
        <v>-</v>
      </c>
      <c r="G150" s="12" t="str">
        <f>IF('กรอกรายการ วัสดุ'!D74&gt;0,'กรอกรายการ วัสดุ'!D74,IF('กรอกรายการ วัสดุ'!D74=0,"-"))</f>
        <v>-</v>
      </c>
      <c r="H150" s="45" t="str">
        <f>IF('กรอกรายการ วัสดุ'!E74&gt;0,'กรอกรายการ วัสดุ'!E74,IF('กรอกรายการ วัสดุ'!E74=0,"-"))</f>
        <v>-</v>
      </c>
      <c r="I150" s="45" t="str">
        <f>IF('กรอกรายการ วัสดุ'!F74&gt;0,'กรอกรายการ วัสดุ'!F74,IF('กรอกรายการ วัสดุ'!F74=0,"-"))</f>
        <v>-</v>
      </c>
      <c r="J150" s="45" t="str">
        <f>IF('กรอกรายการ วัสดุ'!G74&gt;0,'กรอกรายการ วัสดุ'!G74,IF('กรอกรายการ วัสดุ'!G74=0,"-"))</f>
        <v>-</v>
      </c>
      <c r="K150" s="45" t="str">
        <f>IF('กรอกรายการ วัสดุ'!H74&gt;0,'กรอกรายการ วัสดุ'!H74,IF('กรอกรายการ วัสดุ'!H74=0,"-"))</f>
        <v>-</v>
      </c>
      <c r="L150" s="45" t="str">
        <f>IF('กรอกรายการ วัสดุ'!I74&gt;0,'กรอกรายการ วัสดุ'!I74,IF('กรอกรายการ วัสดุ'!I1003=0,"-"))</f>
        <v>-</v>
      </c>
      <c r="M150" s="76"/>
    </row>
    <row r="151" spans="1:13" x14ac:dyDescent="0.55000000000000004">
      <c r="A151" s="9" t="str">
        <f>IF('กรอกรายการ วัสดุ'!A75&gt;0,'กรอกรายการ วัสดุ'!A87,IF('กรอกรายการ วัสดุ'!A87=0," "))</f>
        <v xml:space="preserve"> </v>
      </c>
      <c r="B151" s="637" t="str">
        <f>IF('กรอกรายการ วัสดุ'!B75&gt;0,'กรอกรายการ วัสดุ'!B75,IF('กรอกรายการ วัสดุ'!B75=0,"-"))</f>
        <v>-</v>
      </c>
      <c r="C151" s="637"/>
      <c r="D151" s="637"/>
      <c r="E151" s="637"/>
      <c r="F151" s="12" t="str">
        <f>IF('กรอกรายการ วัสดุ'!C75&gt;0,'กรอกรายการ วัสดุ'!C75,IF('กรอกรายการ วัสดุ'!C75=0,"-"))</f>
        <v>-</v>
      </c>
      <c r="G151" s="12" t="str">
        <f>IF('กรอกรายการ วัสดุ'!D75&gt;0,'กรอกรายการ วัสดุ'!D75,IF('กรอกรายการ วัสดุ'!D75=0,"-"))</f>
        <v>-</v>
      </c>
      <c r="H151" s="45" t="str">
        <f>IF('กรอกรายการ วัสดุ'!E75&gt;0,'กรอกรายการ วัสดุ'!E75,IF('กรอกรายการ วัสดุ'!E75=0,"-"))</f>
        <v>-</v>
      </c>
      <c r="I151" s="45" t="str">
        <f>IF('กรอกรายการ วัสดุ'!F75&gt;0,'กรอกรายการ วัสดุ'!F75,IF('กรอกรายการ วัสดุ'!F75=0,"-"))</f>
        <v>-</v>
      </c>
      <c r="J151" s="45" t="str">
        <f>IF('กรอกรายการ วัสดุ'!G75&gt;0,'กรอกรายการ วัสดุ'!G75,IF('กรอกรายการ วัสดุ'!G75=0,"-"))</f>
        <v>-</v>
      </c>
      <c r="K151" s="45" t="str">
        <f>IF('กรอกรายการ วัสดุ'!H75&gt;0,'กรอกรายการ วัสดุ'!H75,IF('กรอกรายการ วัสดุ'!H75=0,"-"))</f>
        <v>-</v>
      </c>
      <c r="L151" s="45" t="str">
        <f>IF('กรอกรายการ วัสดุ'!I75&gt;0,'กรอกรายการ วัสดุ'!I75,IF('กรอกรายการ วัสดุ'!I1004=0,"-"))</f>
        <v>-</v>
      </c>
      <c r="M151" s="76"/>
    </row>
    <row r="152" spans="1:13" x14ac:dyDescent="0.55000000000000004">
      <c r="A152" s="9"/>
      <c r="B152" s="637" t="str">
        <f>IF('กรอกรายการ วัสดุ'!B76&gt;0,'กรอกรายการ วัสดุ'!B76,IF('กรอกรายการ วัสดุ'!B76=0,"-"))</f>
        <v>-</v>
      </c>
      <c r="C152" s="637"/>
      <c r="D152" s="637"/>
      <c r="E152" s="637"/>
      <c r="F152" s="12" t="str">
        <f>IF('กรอกรายการ วัสดุ'!C76&gt;0,'กรอกรายการ วัสดุ'!C76,IF('กรอกรายการ วัสดุ'!C76=0,"-"))</f>
        <v>-</v>
      </c>
      <c r="G152" s="12" t="str">
        <f>IF('กรอกรายการ วัสดุ'!D76&gt;0,'กรอกรายการ วัสดุ'!D76,IF('กรอกรายการ วัสดุ'!D76=0,"-"))</f>
        <v>-</v>
      </c>
      <c r="H152" s="45" t="str">
        <f>IF('กรอกรายการ วัสดุ'!E76&gt;0,'กรอกรายการ วัสดุ'!E76,IF('กรอกรายการ วัสดุ'!E76=0,"-"))</f>
        <v>-</v>
      </c>
      <c r="I152" s="45" t="str">
        <f>IF('กรอกรายการ วัสดุ'!F76&gt;0,'กรอกรายการ วัสดุ'!F76,IF('กรอกรายการ วัสดุ'!F76=0,"-"))</f>
        <v>-</v>
      </c>
      <c r="J152" s="45" t="str">
        <f>IF('กรอกรายการ วัสดุ'!G76&gt;0,'กรอกรายการ วัสดุ'!G76,IF('กรอกรายการ วัสดุ'!G76=0,"-"))</f>
        <v>-</v>
      </c>
      <c r="K152" s="45" t="str">
        <f>IF('กรอกรายการ วัสดุ'!H76&gt;0,'กรอกรายการ วัสดุ'!H76,IF('กรอกรายการ วัสดุ'!H76=0,"-"))</f>
        <v>-</v>
      </c>
      <c r="L152" s="45" t="str">
        <f>IF('กรอกรายการ วัสดุ'!I76&gt;0,'กรอกรายการ วัสดุ'!I76,IF('กรอกรายการ วัสดุ'!I1005=0,"-"))</f>
        <v>-</v>
      </c>
      <c r="M152" s="76"/>
    </row>
    <row r="153" spans="1:13" x14ac:dyDescent="0.55000000000000004">
      <c r="A153" s="9"/>
      <c r="B153" s="637" t="str">
        <f>IF('กรอกรายการ วัสดุ'!B77&gt;0,'กรอกรายการ วัสดุ'!B77,IF('กรอกรายการ วัสดุ'!B77=0,"-"))</f>
        <v>-</v>
      </c>
      <c r="C153" s="637"/>
      <c r="D153" s="637"/>
      <c r="E153" s="637"/>
      <c r="F153" s="12" t="str">
        <f>IF('กรอกรายการ วัสดุ'!C77&gt;0,'กรอกรายการ วัสดุ'!C77,IF('กรอกรายการ วัสดุ'!C77=0,"-"))</f>
        <v>-</v>
      </c>
      <c r="G153" s="12" t="str">
        <f>IF('กรอกรายการ วัสดุ'!D77&gt;0,'กรอกรายการ วัสดุ'!D77,IF('กรอกรายการ วัสดุ'!D77=0,"-"))</f>
        <v>-</v>
      </c>
      <c r="H153" s="45" t="str">
        <f>IF('กรอกรายการ วัสดุ'!E77&gt;0,'กรอกรายการ วัสดุ'!E77,IF('กรอกรายการ วัสดุ'!E77=0,"-"))</f>
        <v>-</v>
      </c>
      <c r="I153" s="45" t="str">
        <f>IF('กรอกรายการ วัสดุ'!F77&gt;0,'กรอกรายการ วัสดุ'!F77,IF('กรอกรายการ วัสดุ'!F77=0,"-"))</f>
        <v>-</v>
      </c>
      <c r="J153" s="45" t="str">
        <f>IF('กรอกรายการ วัสดุ'!G77&gt;0,'กรอกรายการ วัสดุ'!G77,IF('กรอกรายการ วัสดุ'!G77=0,"-"))</f>
        <v>-</v>
      </c>
      <c r="K153" s="45" t="str">
        <f>IF('กรอกรายการ วัสดุ'!H77&gt;0,'กรอกรายการ วัสดุ'!H77,IF('กรอกรายการ วัสดุ'!H77=0,"-"))</f>
        <v>-</v>
      </c>
      <c r="L153" s="45" t="str">
        <f>IF('กรอกรายการ วัสดุ'!I77&gt;0,'กรอกรายการ วัสดุ'!I77,IF('กรอกรายการ วัสดุ'!I1006=0,"-"))</f>
        <v>-</v>
      </c>
      <c r="M153" s="76"/>
    </row>
    <row r="154" spans="1:13" ht="22.5" customHeight="1" x14ac:dyDescent="0.55000000000000004">
      <c r="A154" s="9"/>
      <c r="B154" s="637" t="str">
        <f>IF('กรอกรายการ วัสดุ'!B78&gt;0,'กรอกรายการ วัสดุ'!B78,IF('กรอกรายการ วัสดุ'!B78=0,"-"))</f>
        <v>-</v>
      </c>
      <c r="C154" s="637"/>
      <c r="D154" s="637"/>
      <c r="E154" s="637"/>
      <c r="F154" s="12" t="str">
        <f>IF('กรอกรายการ วัสดุ'!C78&gt;0,'กรอกรายการ วัสดุ'!C78,IF('กรอกรายการ วัสดุ'!C78=0,"-"))</f>
        <v>-</v>
      </c>
      <c r="G154" s="12" t="str">
        <f>IF('กรอกรายการ วัสดุ'!D78&gt;0,'กรอกรายการ วัสดุ'!D78,IF('กรอกรายการ วัสดุ'!D78=0,"-"))</f>
        <v>-</v>
      </c>
      <c r="H154" s="45" t="str">
        <f>IF('กรอกรายการ วัสดุ'!E78&gt;0,'กรอกรายการ วัสดุ'!E78,IF('กรอกรายการ วัสดุ'!E78=0,"-"))</f>
        <v>-</v>
      </c>
      <c r="I154" s="45" t="str">
        <f>IF('กรอกรายการ วัสดุ'!F78&gt;0,'กรอกรายการ วัสดุ'!F78,IF('กรอกรายการ วัสดุ'!F78=0,"-"))</f>
        <v>-</v>
      </c>
      <c r="J154" s="45" t="str">
        <f>IF('กรอกรายการ วัสดุ'!G78&gt;0,'กรอกรายการ วัสดุ'!G78,IF('กรอกรายการ วัสดุ'!G78=0,"-"))</f>
        <v>-</v>
      </c>
      <c r="K154" s="45" t="str">
        <f>IF('กรอกรายการ วัสดุ'!H78&gt;0,'กรอกรายการ วัสดุ'!H78,IF('กรอกรายการ วัสดุ'!H78=0,"-"))</f>
        <v>-</v>
      </c>
      <c r="L154" s="45" t="str">
        <f>IF('กรอกรายการ วัสดุ'!I78&gt;0,'กรอกรายการ วัสดุ'!I78,IF('กรอกรายการ วัสดุ'!I1007=0,"-"))</f>
        <v>-</v>
      </c>
      <c r="M154" s="76"/>
    </row>
    <row r="155" spans="1:13" ht="24.75" thickBot="1" x14ac:dyDescent="0.6">
      <c r="A155" s="117"/>
      <c r="B155" s="688" t="str">
        <f>IF('กรอกรายการ วัสดุ'!B79&gt;0,'กรอกรายการ วัสดุ'!B79,IF('กรอกรายการ วัสดุ'!B79=0,"-"))</f>
        <v>-</v>
      </c>
      <c r="C155" s="688"/>
      <c r="D155" s="688"/>
      <c r="E155" s="688"/>
      <c r="F155" s="12" t="str">
        <f>IF('กรอกรายการ วัสดุ'!C79&gt;0,'กรอกรายการ วัสดุ'!C79,IF('กรอกรายการ วัสดุ'!C79=0,"-"))</f>
        <v>-</v>
      </c>
      <c r="G155" s="12" t="str">
        <f>IF('กรอกรายการ วัสดุ'!D79&gt;0,'กรอกรายการ วัสดุ'!D79,IF('กรอกรายการ วัสดุ'!D79=0,"-"))</f>
        <v>-</v>
      </c>
      <c r="H155" s="45" t="str">
        <f>IF('กรอกรายการ วัสดุ'!E79&gt;0,'กรอกรายการ วัสดุ'!E79,IF('กรอกรายการ วัสดุ'!E79=0,"-"))</f>
        <v>-</v>
      </c>
      <c r="I155" s="45" t="str">
        <f>IF('กรอกรายการ วัสดุ'!F79&gt;0,'กรอกรายการ วัสดุ'!F79,IF('กรอกรายการ วัสดุ'!F79=0,"-"))</f>
        <v>-</v>
      </c>
      <c r="J155" s="45" t="str">
        <f>IF('กรอกรายการ วัสดุ'!G79&gt;0,'กรอกรายการ วัสดุ'!G79,IF('กรอกรายการ วัสดุ'!G79=0,"-"))</f>
        <v>-</v>
      </c>
      <c r="K155" s="45" t="str">
        <f>IF('กรอกรายการ วัสดุ'!H79&gt;0,'กรอกรายการ วัสดุ'!H79,IF('กรอกรายการ วัสดุ'!H79=0,"-"))</f>
        <v>-</v>
      </c>
      <c r="L155" s="45" t="str">
        <f>IF('กรอกรายการ วัสดุ'!I79&gt;0,'กรอกรายการ วัสดุ'!I79,IF('กรอกรายการ วัสดุ'!I1008=0,"-"))</f>
        <v>-</v>
      </c>
      <c r="M155" s="75"/>
    </row>
    <row r="156" spans="1:13" ht="24.75" thickBot="1" x14ac:dyDescent="0.6">
      <c r="A156" s="657" t="s">
        <v>99</v>
      </c>
      <c r="B156" s="658"/>
      <c r="C156" s="658"/>
      <c r="D156" s="658"/>
      <c r="E156" s="658"/>
      <c r="F156" s="658"/>
      <c r="G156" s="658"/>
      <c r="H156" s="659"/>
      <c r="I156" s="153">
        <f>SUM(I146:I155)</f>
        <v>0</v>
      </c>
      <c r="J156" s="19"/>
      <c r="K156" s="46">
        <f t="shared" ref="K156:L156" si="6">SUM(K146:K155)</f>
        <v>0</v>
      </c>
      <c r="L156" s="46">
        <f t="shared" si="6"/>
        <v>0</v>
      </c>
      <c r="M156" s="14"/>
    </row>
    <row r="157" spans="1:13" ht="24.75" thickBot="1" x14ac:dyDescent="0.6">
      <c r="A157" s="657" t="s">
        <v>100</v>
      </c>
      <c r="B157" s="658"/>
      <c r="C157" s="658"/>
      <c r="D157" s="658"/>
      <c r="E157" s="658"/>
      <c r="F157" s="658"/>
      <c r="G157" s="658"/>
      <c r="H157" s="659"/>
      <c r="I157" s="153">
        <f>I156+I145</f>
        <v>236226</v>
      </c>
      <c r="J157" s="15"/>
      <c r="K157" s="46">
        <f t="shared" ref="K157:L157" si="7">K156+K145</f>
        <v>43986.5</v>
      </c>
      <c r="L157" s="46">
        <f t="shared" si="7"/>
        <v>280212.5</v>
      </c>
      <c r="M157" s="14"/>
    </row>
    <row r="158" spans="1:13" x14ac:dyDescent="0.55000000000000004">
      <c r="A158" s="13"/>
      <c r="B158" s="13"/>
      <c r="C158" s="13"/>
      <c r="D158" s="13"/>
      <c r="E158" s="13"/>
      <c r="F158" s="13"/>
      <c r="G158" s="13"/>
      <c r="H158" s="13"/>
      <c r="I158" s="6"/>
      <c r="J158" s="6"/>
      <c r="K158" s="6"/>
      <c r="L158" s="6"/>
      <c r="M158" s="6"/>
    </row>
    <row r="159" spans="1:13" x14ac:dyDescent="0.55000000000000004">
      <c r="A159" s="279"/>
      <c r="B159" s="2"/>
      <c r="C159" s="118"/>
      <c r="D159" s="118" t="s">
        <v>28</v>
      </c>
      <c r="E159" s="118" t="s">
        <v>29</v>
      </c>
      <c r="F159" s="2" t="s">
        <v>30</v>
      </c>
      <c r="G159" s="2"/>
      <c r="H159" s="119" t="s">
        <v>28</v>
      </c>
      <c r="I159" s="118" t="s">
        <v>33</v>
      </c>
      <c r="J159" s="2"/>
      <c r="K159" s="2"/>
      <c r="L159" s="2"/>
      <c r="M159" s="2"/>
    </row>
    <row r="160" spans="1:13" x14ac:dyDescent="0.55000000000000004">
      <c r="A160" s="279"/>
      <c r="B160" s="118"/>
      <c r="C160" s="118"/>
      <c r="D160" s="119"/>
      <c r="E160" s="279" t="str">
        <f>E138</f>
        <v>(นายอำพร จานเก่า)</v>
      </c>
      <c r="F160" s="2"/>
      <c r="G160" s="2"/>
      <c r="H160" s="119"/>
      <c r="I160" s="655" t="str">
        <f>I138</f>
        <v>(นางสาวจริยา ขัดแก้ว)</v>
      </c>
      <c r="J160" s="655"/>
      <c r="K160" s="2"/>
      <c r="L160" s="2"/>
      <c r="M160" s="2"/>
    </row>
    <row r="161" spans="1:13" s="2" customFormat="1" x14ac:dyDescent="0.55000000000000004">
      <c r="A161" s="279"/>
      <c r="C161" s="118"/>
      <c r="D161" s="655" t="str">
        <f>D139</f>
        <v>ช่าง ระดับ 4</v>
      </c>
      <c r="E161" s="655"/>
      <c r="F161" s="655"/>
      <c r="H161" s="655" t="str">
        <f>H139</f>
        <v>ผู้อำนวยการกลุ่มอำนวยการ</v>
      </c>
      <c r="I161" s="655"/>
      <c r="J161" s="655"/>
      <c r="K161" s="655"/>
    </row>
    <row r="162" spans="1:13" ht="27.75" x14ac:dyDescent="0.65">
      <c r="A162" s="2"/>
      <c r="B162" s="2"/>
      <c r="C162" s="636" t="s">
        <v>23</v>
      </c>
      <c r="D162" s="636"/>
      <c r="E162" s="636"/>
      <c r="F162" s="636"/>
      <c r="G162" s="636"/>
      <c r="H162" s="636"/>
      <c r="I162" s="636"/>
      <c r="J162" s="636"/>
      <c r="K162" s="636"/>
      <c r="L162" s="135" t="s">
        <v>25</v>
      </c>
      <c r="M162" s="136"/>
    </row>
    <row r="163" spans="1:13" x14ac:dyDescent="0.55000000000000004">
      <c r="A163" s="639" t="str">
        <f>A141</f>
        <v>ซ่อมแซมสำนักงาน สพป.ลำปาง เขต 3</v>
      </c>
      <c r="B163" s="639"/>
      <c r="C163" s="639"/>
      <c r="D163" s="640" t="str">
        <f>D119</f>
        <v>อาคารอาคารสำนักงาน สพป.ลำปาง เขต 3</v>
      </c>
      <c r="E163" s="640"/>
      <c r="F163" s="640"/>
      <c r="G163" s="640"/>
      <c r="H163" s="640"/>
      <c r="I163" s="1" t="s">
        <v>26</v>
      </c>
      <c r="J163" s="277" t="str">
        <f>J141</f>
        <v>ลำปาง เขต  3</v>
      </c>
      <c r="M163" s="1" t="s">
        <v>107</v>
      </c>
    </row>
    <row r="164" spans="1:13" ht="24.75" thickBot="1" x14ac:dyDescent="0.6">
      <c r="A164" s="277" t="s">
        <v>0</v>
      </c>
      <c r="D164" s="640" t="str">
        <f>D120</f>
        <v>สพป.ลำปาง เขต 3</v>
      </c>
      <c r="E164" s="640"/>
      <c r="F164" s="640"/>
      <c r="G164" s="640"/>
      <c r="H164" s="640"/>
      <c r="K164" s="641"/>
      <c r="L164" s="641"/>
    </row>
    <row r="165" spans="1:13" x14ac:dyDescent="0.55000000000000004">
      <c r="A165" s="642" t="s">
        <v>2</v>
      </c>
      <c r="B165" s="644" t="s">
        <v>3</v>
      </c>
      <c r="C165" s="645"/>
      <c r="D165" s="645"/>
      <c r="E165" s="646"/>
      <c r="F165" s="650" t="s">
        <v>4</v>
      </c>
      <c r="G165" s="650" t="s">
        <v>5</v>
      </c>
      <c r="H165" s="650" t="s">
        <v>6</v>
      </c>
      <c r="I165" s="650"/>
      <c r="J165" s="650" t="s">
        <v>7</v>
      </c>
      <c r="K165" s="650"/>
      <c r="L165" s="650" t="s">
        <v>24</v>
      </c>
      <c r="M165" s="661" t="s">
        <v>9</v>
      </c>
    </row>
    <row r="166" spans="1:13" x14ac:dyDescent="0.55000000000000004">
      <c r="A166" s="643"/>
      <c r="B166" s="647"/>
      <c r="C166" s="648"/>
      <c r="D166" s="648"/>
      <c r="E166" s="649"/>
      <c r="F166" s="651"/>
      <c r="G166" s="651"/>
      <c r="H166" s="278" t="s">
        <v>10</v>
      </c>
      <c r="I166" s="278" t="s">
        <v>11</v>
      </c>
      <c r="J166" s="278" t="s">
        <v>10</v>
      </c>
      <c r="K166" s="278" t="s">
        <v>11</v>
      </c>
      <c r="L166" s="651"/>
      <c r="M166" s="662"/>
    </row>
    <row r="167" spans="1:13" x14ac:dyDescent="0.55000000000000004">
      <c r="A167" s="685" t="s">
        <v>108</v>
      </c>
      <c r="B167" s="686"/>
      <c r="C167" s="686"/>
      <c r="D167" s="686"/>
      <c r="E167" s="686"/>
      <c r="F167" s="686"/>
      <c r="G167" s="686"/>
      <c r="H167" s="687"/>
      <c r="I167" s="152">
        <f>I157</f>
        <v>236226</v>
      </c>
      <c r="J167" s="49"/>
      <c r="K167" s="48">
        <f>K157</f>
        <v>43986.5</v>
      </c>
      <c r="L167" s="48">
        <f>L157</f>
        <v>280212.5</v>
      </c>
      <c r="M167" s="8"/>
    </row>
    <row r="168" spans="1:13" x14ac:dyDescent="0.55000000000000004">
      <c r="A168" s="7" t="str">
        <f>IF('กรอกรายการ วัสดุ'!A230&gt;0,'กรอกรายการ วัสดุ'!A242,IF('กรอกรายการ วัสดุ'!A242=0," "))</f>
        <v xml:space="preserve"> </v>
      </c>
      <c r="B168" s="638" t="str">
        <f>IF('กรอกรายการ วัสดุ'!B80&gt;0,'กรอกรายการ วัสดุ'!B80,IF('กรอกรายการ วัสดุ'!B80=0,"-"))</f>
        <v>-</v>
      </c>
      <c r="C168" s="638"/>
      <c r="D168" s="638"/>
      <c r="E168" s="638"/>
      <c r="F168" s="12" t="str">
        <f>IF('กรอกรายการ วัสดุ'!C80&gt;0,'กรอกรายการ วัสดุ'!C80,IF('กรอกรายการ วัสดุ'!C80=0,"-"))</f>
        <v>-</v>
      </c>
      <c r="G168" s="12" t="str">
        <f>IF('กรอกรายการ วัสดุ'!D80&gt;0,'กรอกรายการ วัสดุ'!D80,IF('กรอกรายการ วัสดุ'!D80=0,"-"))</f>
        <v>-</v>
      </c>
      <c r="H168" s="12" t="str">
        <f>IF('กรอกรายการ วัสดุ'!E80&gt;0,'กรอกรายการ วัสดุ'!E80,IF('กรอกรายการ วัสดุ'!E80=0,"-"))</f>
        <v>-</v>
      </c>
      <c r="I168" s="45" t="str">
        <f>IF('กรอกรายการ วัสดุ'!F80&gt;0,'กรอกรายการ วัสดุ'!F80,IF('กรอกรายการ วัสดุ'!F80=0,"-"))</f>
        <v>-</v>
      </c>
      <c r="J168" s="12" t="str">
        <f>IF('กรอกรายการ วัสดุ'!G80&gt;0,'กรอกรายการ วัสดุ'!G80,IF('กรอกรายการ วัสดุ'!G80=0,"-"))</f>
        <v>-</v>
      </c>
      <c r="K168" s="12" t="str">
        <f>IF('กรอกรายการ วัสดุ'!H80&gt;0,'กรอกรายการ วัสดุ'!H80,IF('กรอกรายการ วัสดุ'!H80=0,"-"))</f>
        <v>-</v>
      </c>
      <c r="L168" s="45" t="str">
        <f>IF('กรอกรายการ วัสดุ'!I80&gt;0,'กรอกรายการ วัสดุ'!I80,IF('กรอกรายการ วัสดุ'!I80=0,"-"))</f>
        <v>-</v>
      </c>
      <c r="M168" s="76"/>
    </row>
    <row r="169" spans="1:13" x14ac:dyDescent="0.55000000000000004">
      <c r="A169" s="9" t="str">
        <f>IF('กรอกรายการ วัสดุ'!A231&gt;0,'กรอกรายการ วัสดุ'!A243,IF('กรอกรายการ วัสดุ'!A243=0," "))</f>
        <v xml:space="preserve"> </v>
      </c>
      <c r="B169" s="637" t="str">
        <f>IF('กรอกรายการ วัสดุ'!B81&gt;0,'กรอกรายการ วัสดุ'!B81,IF('กรอกรายการ วัสดุ'!B81=0,"-"))</f>
        <v>-</v>
      </c>
      <c r="C169" s="637"/>
      <c r="D169" s="637"/>
      <c r="E169" s="637"/>
      <c r="F169" s="12" t="str">
        <f>IF('กรอกรายการ วัสดุ'!C81&gt;0,'กรอกรายการ วัสดุ'!C81,IF('กรอกรายการ วัสดุ'!C81=0,"-"))</f>
        <v>-</v>
      </c>
      <c r="G169" s="12" t="str">
        <f>IF('กรอกรายการ วัสดุ'!D81&gt;0,'กรอกรายการ วัสดุ'!D81,IF('กรอกรายการ วัสดุ'!D81=0,"-"))</f>
        <v>-</v>
      </c>
      <c r="H169" s="12" t="str">
        <f>IF('กรอกรายการ วัสดุ'!E81&gt;0,'กรอกรายการ วัสดุ'!E81,IF('กรอกรายการ วัสดุ'!E81=0,"-"))</f>
        <v>-</v>
      </c>
      <c r="I169" s="45" t="str">
        <f>IF('กรอกรายการ วัสดุ'!F81&gt;0,'กรอกรายการ วัสดุ'!F81,IF('กรอกรายการ วัสดุ'!F81=0,"-"))</f>
        <v>-</v>
      </c>
      <c r="J169" s="12" t="str">
        <f>IF('กรอกรายการ วัสดุ'!G81&gt;0,'กรอกรายการ วัสดุ'!G81,IF('กรอกรายการ วัสดุ'!G81=0,"-"))</f>
        <v>-</v>
      </c>
      <c r="K169" s="12" t="str">
        <f>IF('กรอกรายการ วัสดุ'!H81&gt;0,'กรอกรายการ วัสดุ'!H81,IF('กรอกรายการ วัสดุ'!H81=0,"-"))</f>
        <v>-</v>
      </c>
      <c r="L169" s="45" t="str">
        <f>IF('กรอกรายการ วัสดุ'!I81&gt;0,'กรอกรายการ วัสดุ'!I81,IF('กรอกรายการ วัสดุ'!I81=0,"-"))</f>
        <v>-</v>
      </c>
      <c r="M169" s="76"/>
    </row>
    <row r="170" spans="1:13" x14ac:dyDescent="0.55000000000000004">
      <c r="A170" s="9" t="str">
        <f>IF('กรอกรายการ วัสดุ'!A232&gt;0,'กรอกรายการ วัสดุ'!A244,IF('กรอกรายการ วัสดุ'!A244=0," "))</f>
        <v xml:space="preserve"> </v>
      </c>
      <c r="B170" s="637" t="str">
        <f>IF('กรอกรายการ วัสดุ'!B82&gt;0,'กรอกรายการ วัสดุ'!B82,IF('กรอกรายการ วัสดุ'!B82=0,"-"))</f>
        <v>-</v>
      </c>
      <c r="C170" s="637"/>
      <c r="D170" s="637"/>
      <c r="E170" s="637"/>
      <c r="F170" s="12" t="str">
        <f>IF('กรอกรายการ วัสดุ'!C82&gt;0,'กรอกรายการ วัสดุ'!C82,IF('กรอกรายการ วัสดุ'!C82=0,"-"))</f>
        <v>-</v>
      </c>
      <c r="G170" s="12" t="str">
        <f>IF('กรอกรายการ วัสดุ'!D82&gt;0,'กรอกรายการ วัสดุ'!D82,IF('กรอกรายการ วัสดุ'!D82=0,"-"))</f>
        <v>-</v>
      </c>
      <c r="H170" s="12" t="str">
        <f>IF('กรอกรายการ วัสดุ'!E82&gt;0,'กรอกรายการ วัสดุ'!E82,IF('กรอกรายการ วัสดุ'!E82=0,"-"))</f>
        <v>-</v>
      </c>
      <c r="I170" s="45" t="str">
        <f>IF('กรอกรายการ วัสดุ'!F82&gt;0,'กรอกรายการ วัสดุ'!F82,IF('กรอกรายการ วัสดุ'!F82=0,"-"))</f>
        <v>-</v>
      </c>
      <c r="J170" s="12" t="str">
        <f>IF('กรอกรายการ วัสดุ'!G82&gt;0,'กรอกรายการ วัสดุ'!G82,IF('กรอกรายการ วัสดุ'!G82=0,"-"))</f>
        <v>-</v>
      </c>
      <c r="K170" s="12" t="str">
        <f>IF('กรอกรายการ วัสดุ'!H82&gt;0,'กรอกรายการ วัสดุ'!H82,IF('กรอกรายการ วัสดุ'!H82=0,"-"))</f>
        <v>-</v>
      </c>
      <c r="L170" s="45" t="str">
        <f>IF('กรอกรายการ วัสดุ'!I82&gt;0,'กรอกรายการ วัสดุ'!I82,IF('กรอกรายการ วัสดุ'!I82=0,"-"))</f>
        <v>-</v>
      </c>
      <c r="M170" s="76"/>
    </row>
    <row r="171" spans="1:13" x14ac:dyDescent="0.55000000000000004">
      <c r="A171" s="9" t="str">
        <f>IF('กรอกรายการ วัสดุ'!A233&gt;0,'กรอกรายการ วัสดุ'!A245,IF('กรอกรายการ วัสดุ'!A245=0," "))</f>
        <v xml:space="preserve"> </v>
      </c>
      <c r="B171" s="637" t="str">
        <f>IF('กรอกรายการ วัสดุ'!B83&gt;0,'กรอกรายการ วัสดุ'!B83,IF('กรอกรายการ วัสดุ'!B83=0,"-"))</f>
        <v>-</v>
      </c>
      <c r="C171" s="637"/>
      <c r="D171" s="637"/>
      <c r="E171" s="637"/>
      <c r="F171" s="12" t="str">
        <f>IF('กรอกรายการ วัสดุ'!C83&gt;0,'กรอกรายการ วัสดุ'!C83,IF('กรอกรายการ วัสดุ'!C83=0,"-"))</f>
        <v>-</v>
      </c>
      <c r="G171" s="12" t="str">
        <f>IF('กรอกรายการ วัสดุ'!D83&gt;0,'กรอกรายการ วัสดุ'!D83,IF('กรอกรายการ วัสดุ'!D83=0,"-"))</f>
        <v>-</v>
      </c>
      <c r="H171" s="12" t="str">
        <f>IF('กรอกรายการ วัสดุ'!E83&gt;0,'กรอกรายการ วัสดุ'!E83,IF('กรอกรายการ วัสดุ'!E83=0,"-"))</f>
        <v>-</v>
      </c>
      <c r="I171" s="45" t="str">
        <f>IF('กรอกรายการ วัสดุ'!F83&gt;0,'กรอกรายการ วัสดุ'!F83,IF('กรอกรายการ วัสดุ'!F83=0,"-"))</f>
        <v>-</v>
      </c>
      <c r="J171" s="12" t="str">
        <f>IF('กรอกรายการ วัสดุ'!G83&gt;0,'กรอกรายการ วัสดุ'!G83,IF('กรอกรายการ วัสดุ'!G83=0,"-"))</f>
        <v>-</v>
      </c>
      <c r="K171" s="12" t="str">
        <f>IF('กรอกรายการ วัสดุ'!H83&gt;0,'กรอกรายการ วัสดุ'!H83,IF('กรอกรายการ วัสดุ'!H83=0,"-"))</f>
        <v>-</v>
      </c>
      <c r="L171" s="45" t="str">
        <f>IF('กรอกรายการ วัสดุ'!I83&gt;0,'กรอกรายการ วัสดุ'!I83,IF('กรอกรายการ วัสดุ'!I83=0,"-"))</f>
        <v>-</v>
      </c>
      <c r="M171" s="76"/>
    </row>
    <row r="172" spans="1:13" x14ac:dyDescent="0.55000000000000004">
      <c r="A172" s="9" t="str">
        <f>IF('กรอกรายการ วัสดุ'!A234&gt;0,'กรอกรายการ วัสดุ'!A246,IF('กรอกรายการ วัสดุ'!A246=0," "))</f>
        <v xml:space="preserve"> </v>
      </c>
      <c r="B172" s="637" t="str">
        <f>IF('กรอกรายการ วัสดุ'!B84&gt;0,'กรอกรายการ วัสดุ'!B84,IF('กรอกรายการ วัสดุ'!B84=0,"-"))</f>
        <v>-</v>
      </c>
      <c r="C172" s="637"/>
      <c r="D172" s="637"/>
      <c r="E172" s="637"/>
      <c r="F172" s="12" t="str">
        <f>IF('กรอกรายการ วัสดุ'!C84&gt;0,'กรอกรายการ วัสดุ'!C84,IF('กรอกรายการ วัสดุ'!C84=0,"-"))</f>
        <v>-</v>
      </c>
      <c r="G172" s="12" t="str">
        <f>IF('กรอกรายการ วัสดุ'!D84&gt;0,'กรอกรายการ วัสดุ'!D84,IF('กรอกรายการ วัสดุ'!D84=0,"-"))</f>
        <v>-</v>
      </c>
      <c r="H172" s="12" t="str">
        <f>IF('กรอกรายการ วัสดุ'!E84&gt;0,'กรอกรายการ วัสดุ'!E84,IF('กรอกรายการ วัสดุ'!E84=0,"-"))</f>
        <v>-</v>
      </c>
      <c r="I172" s="45" t="str">
        <f>IF('กรอกรายการ วัสดุ'!F84&gt;0,'กรอกรายการ วัสดุ'!F84,IF('กรอกรายการ วัสดุ'!F84=0,"-"))</f>
        <v>-</v>
      </c>
      <c r="J172" s="12" t="str">
        <f>IF('กรอกรายการ วัสดุ'!G84&gt;0,'กรอกรายการ วัสดุ'!G84,IF('กรอกรายการ วัสดุ'!G84=0,"-"))</f>
        <v>-</v>
      </c>
      <c r="K172" s="12" t="str">
        <f>IF('กรอกรายการ วัสดุ'!H84&gt;0,'กรอกรายการ วัสดุ'!H84,IF('กรอกรายการ วัสดุ'!H84=0,"-"))</f>
        <v>-</v>
      </c>
      <c r="L172" s="45" t="str">
        <f>IF('กรอกรายการ วัสดุ'!I84&gt;0,'กรอกรายการ วัสดุ'!I84,IF('กรอกรายการ วัสดุ'!I84=0,"-"))</f>
        <v>-</v>
      </c>
      <c r="M172" s="76"/>
    </row>
    <row r="173" spans="1:13" x14ac:dyDescent="0.55000000000000004">
      <c r="A173" s="9" t="str">
        <f>IF('กรอกรายการ วัสดุ'!A235&gt;0,'กรอกรายการ วัสดุ'!A247,IF('กรอกรายการ วัสดุ'!A247=0," "))</f>
        <v xml:space="preserve"> </v>
      </c>
      <c r="B173" s="637" t="str">
        <f>IF('กรอกรายการ วัสดุ'!B85&gt;0,'กรอกรายการ วัสดุ'!B85,IF('กรอกรายการ วัสดุ'!B85=0,"-"))</f>
        <v>-</v>
      </c>
      <c r="C173" s="637"/>
      <c r="D173" s="637"/>
      <c r="E173" s="637"/>
      <c r="F173" s="12" t="str">
        <f>IF('กรอกรายการ วัสดุ'!C85&gt;0,'กรอกรายการ วัสดุ'!C85,IF('กรอกรายการ วัสดุ'!C85=0,"-"))</f>
        <v>-</v>
      </c>
      <c r="G173" s="12" t="str">
        <f>IF('กรอกรายการ วัสดุ'!D85&gt;0,'กรอกรายการ วัสดุ'!D85,IF('กรอกรายการ วัสดุ'!D85=0,"-"))</f>
        <v>-</v>
      </c>
      <c r="H173" s="12" t="str">
        <f>IF('กรอกรายการ วัสดุ'!E85&gt;0,'กรอกรายการ วัสดุ'!E85,IF('กรอกรายการ วัสดุ'!E85=0,"-"))</f>
        <v>-</v>
      </c>
      <c r="I173" s="45" t="str">
        <f>IF('กรอกรายการ วัสดุ'!F85&gt;0,'กรอกรายการ วัสดุ'!F85,IF('กรอกรายการ วัสดุ'!F85=0,"-"))</f>
        <v>-</v>
      </c>
      <c r="J173" s="12" t="str">
        <f>IF('กรอกรายการ วัสดุ'!G85&gt;0,'กรอกรายการ วัสดุ'!G85,IF('กรอกรายการ วัสดุ'!G85=0,"-"))</f>
        <v>-</v>
      </c>
      <c r="K173" s="12" t="str">
        <f>IF('กรอกรายการ วัสดุ'!H85&gt;0,'กรอกรายการ วัสดุ'!H85,IF('กรอกรายการ วัสดุ'!H85=0,"-"))</f>
        <v>-</v>
      </c>
      <c r="L173" s="45" t="str">
        <f>IF('กรอกรายการ วัสดุ'!I85&gt;0,'กรอกรายการ วัสดุ'!I85,IF('กรอกรายการ วัสดุ'!I85=0,"-"))</f>
        <v>-</v>
      </c>
      <c r="M173" s="76"/>
    </row>
    <row r="174" spans="1:13" x14ac:dyDescent="0.55000000000000004">
      <c r="A174" s="9" t="str">
        <f>IF('กรอกรายการ วัสดุ'!A236&gt;0,'กรอกรายการ วัสดุ'!A248,IF('กรอกรายการ วัสดุ'!A248=0," "))</f>
        <v xml:space="preserve"> </v>
      </c>
      <c r="B174" s="637" t="str">
        <f>IF('กรอกรายการ วัสดุ'!B86&gt;0,'กรอกรายการ วัสดุ'!B86,IF('กรอกรายการ วัสดุ'!B86=0,"-"))</f>
        <v>-</v>
      </c>
      <c r="C174" s="637"/>
      <c r="D174" s="637"/>
      <c r="E174" s="637"/>
      <c r="F174" s="12" t="str">
        <f>IF('กรอกรายการ วัสดุ'!C86&gt;0,'กรอกรายการ วัสดุ'!C86,IF('กรอกรายการ วัสดุ'!C86=0,"-"))</f>
        <v>-</v>
      </c>
      <c r="G174" s="12" t="str">
        <f>IF('กรอกรายการ วัสดุ'!D86&gt;0,'กรอกรายการ วัสดุ'!D86,IF('กรอกรายการ วัสดุ'!D86=0,"-"))</f>
        <v>-</v>
      </c>
      <c r="H174" s="12" t="str">
        <f>IF('กรอกรายการ วัสดุ'!E86&gt;0,'กรอกรายการ วัสดุ'!E86,IF('กรอกรายการ วัสดุ'!E86=0,"-"))</f>
        <v>-</v>
      </c>
      <c r="I174" s="45" t="str">
        <f>IF('กรอกรายการ วัสดุ'!F86&gt;0,'กรอกรายการ วัสดุ'!F86,IF('กรอกรายการ วัสดุ'!F86=0,"-"))</f>
        <v>-</v>
      </c>
      <c r="J174" s="12" t="str">
        <f>IF('กรอกรายการ วัสดุ'!G86&gt;0,'กรอกรายการ วัสดุ'!G86,IF('กรอกรายการ วัสดุ'!G86=0,"-"))</f>
        <v>-</v>
      </c>
      <c r="K174" s="12" t="str">
        <f>IF('กรอกรายการ วัสดุ'!H86&gt;0,'กรอกรายการ วัสดุ'!H86,IF('กรอกรายการ วัสดุ'!H86=0,"-"))</f>
        <v>-</v>
      </c>
      <c r="L174" s="45" t="str">
        <f>IF('กรอกรายการ วัสดุ'!I86&gt;0,'กรอกรายการ วัสดุ'!I86,IF('กรอกรายการ วัสดุ'!I86=0,"-"))</f>
        <v>-</v>
      </c>
      <c r="M174" s="76"/>
    </row>
    <row r="175" spans="1:13" x14ac:dyDescent="0.55000000000000004">
      <c r="A175" s="9" t="str">
        <f>IF('กรอกรายการ วัสดุ'!A237&gt;0,'กรอกรายการ วัสดุ'!A249,IF('กรอกรายการ วัสดุ'!A249=0," "))</f>
        <v xml:space="preserve"> </v>
      </c>
      <c r="B175" s="637" t="str">
        <f>IF('กรอกรายการ วัสดุ'!B87&gt;0,'กรอกรายการ วัสดุ'!B87,IF('กรอกรายการ วัสดุ'!B87=0,"-"))</f>
        <v>-</v>
      </c>
      <c r="C175" s="637"/>
      <c r="D175" s="637"/>
      <c r="E175" s="637"/>
      <c r="F175" s="12" t="str">
        <f>IF('กรอกรายการ วัสดุ'!C87&gt;0,'กรอกรายการ วัสดุ'!C87,IF('กรอกรายการ วัสดุ'!C87=0,"-"))</f>
        <v>-</v>
      </c>
      <c r="G175" s="12" t="str">
        <f>IF('กรอกรายการ วัสดุ'!D87&gt;0,'กรอกรายการ วัสดุ'!D87,IF('กรอกรายการ วัสดุ'!D87=0,"-"))</f>
        <v>-</v>
      </c>
      <c r="H175" s="12" t="str">
        <f>IF('กรอกรายการ วัสดุ'!E87&gt;0,'กรอกรายการ วัสดุ'!E87,IF('กรอกรายการ วัสดุ'!E87=0,"-"))</f>
        <v>-</v>
      </c>
      <c r="I175" s="45" t="str">
        <f>IF('กรอกรายการ วัสดุ'!F87&gt;0,'กรอกรายการ วัสดุ'!F87,IF('กรอกรายการ วัสดุ'!F87=0,"-"))</f>
        <v>-</v>
      </c>
      <c r="J175" s="12" t="str">
        <f>IF('กรอกรายการ วัสดุ'!G87&gt;0,'กรอกรายการ วัสดุ'!G87,IF('กรอกรายการ วัสดุ'!G87=0,"-"))</f>
        <v>-</v>
      </c>
      <c r="K175" s="12" t="str">
        <f>IF('กรอกรายการ วัสดุ'!H87&gt;0,'กรอกรายการ วัสดุ'!H87,IF('กรอกรายการ วัสดุ'!H87=0,"-"))</f>
        <v>-</v>
      </c>
      <c r="L175" s="45" t="str">
        <f>IF('กรอกรายการ วัสดุ'!I87&gt;0,'กรอกรายการ วัสดุ'!I87,IF('กรอกรายการ วัสดุ'!I87=0,"-"))</f>
        <v>-</v>
      </c>
      <c r="M175" s="76"/>
    </row>
    <row r="176" spans="1:13" x14ac:dyDescent="0.55000000000000004">
      <c r="A176" s="9" t="str">
        <f>IF('กรอกรายการ วัสดุ'!A238&gt;0,'กรอกรายการ วัสดุ'!A250,IF('กรอกรายการ วัสดุ'!A250=0," "))</f>
        <v xml:space="preserve"> </v>
      </c>
      <c r="B176" s="637" t="str">
        <f>IF('กรอกรายการ วัสดุ'!B88&gt;0,'กรอกรายการ วัสดุ'!B88,IF('กรอกรายการ วัสดุ'!B88=0,"-"))</f>
        <v>-</v>
      </c>
      <c r="C176" s="637"/>
      <c r="D176" s="637"/>
      <c r="E176" s="637"/>
      <c r="F176" s="12" t="str">
        <f>IF('กรอกรายการ วัสดุ'!C88&gt;0,'กรอกรายการ วัสดุ'!C88,IF('กรอกรายการ วัสดุ'!C88=0,"-"))</f>
        <v>-</v>
      </c>
      <c r="G176" s="12" t="str">
        <f>IF('กรอกรายการ วัสดุ'!D88&gt;0,'กรอกรายการ วัสดุ'!D88,IF('กรอกรายการ วัสดุ'!D88=0,"-"))</f>
        <v>-</v>
      </c>
      <c r="H176" s="12" t="str">
        <f>IF('กรอกรายการ วัสดุ'!E88&gt;0,'กรอกรายการ วัสดุ'!E88,IF('กรอกรายการ วัสดุ'!E88=0,"-"))</f>
        <v>-</v>
      </c>
      <c r="I176" s="45" t="str">
        <f>IF('กรอกรายการ วัสดุ'!F88&gt;0,'กรอกรายการ วัสดุ'!F88,IF('กรอกรายการ วัสดุ'!F88=0,"-"))</f>
        <v>-</v>
      </c>
      <c r="J176" s="12" t="str">
        <f>IF('กรอกรายการ วัสดุ'!G88&gt;0,'กรอกรายการ วัสดุ'!G88,IF('กรอกรายการ วัสดุ'!G88=0,"-"))</f>
        <v>-</v>
      </c>
      <c r="K176" s="12" t="str">
        <f>IF('กรอกรายการ วัสดุ'!H88&gt;0,'กรอกรายการ วัสดุ'!H88,IF('กรอกรายการ วัสดุ'!H88=0,"-"))</f>
        <v>-</v>
      </c>
      <c r="L176" s="45" t="str">
        <f>IF('กรอกรายการ วัสดุ'!I88&gt;0,'กรอกรายการ วัสดุ'!I88,IF('กรอกรายการ วัสดุ'!I88=0,"-"))</f>
        <v>-</v>
      </c>
      <c r="M176" s="76"/>
    </row>
    <row r="177" spans="1:13" ht="24.75" thickBot="1" x14ac:dyDescent="0.6">
      <c r="A177" s="117" t="str">
        <f>IF('กรอกรายการ วัสดุ'!A239&gt;0,'กรอกรายการ วัสดุ'!A251,IF('กรอกรายการ วัสดุ'!A251=0," "))</f>
        <v xml:space="preserve"> </v>
      </c>
      <c r="B177" s="688" t="str">
        <f>IF('กรอกรายการ วัสดุ'!B89&gt;0,'กรอกรายการ วัสดุ'!B89,IF('กรอกรายการ วัสดุ'!B89=0,"-"))</f>
        <v>-</v>
      </c>
      <c r="C177" s="688"/>
      <c r="D177" s="688"/>
      <c r="E177" s="688"/>
      <c r="F177" s="12" t="str">
        <f>IF('กรอกรายการ วัสดุ'!C89&gt;0,'กรอกรายการ วัสดุ'!C89,IF('กรอกรายการ วัสดุ'!C89=0,"-"))</f>
        <v>-</v>
      </c>
      <c r="G177" s="12" t="str">
        <f>IF('กรอกรายการ วัสดุ'!D89&gt;0,'กรอกรายการ วัสดุ'!D89,IF('กรอกรายการ วัสดุ'!D89=0,"-"))</f>
        <v>-</v>
      </c>
      <c r="H177" s="12" t="str">
        <f>IF('กรอกรายการ วัสดุ'!E89&gt;0,'กรอกรายการ วัสดุ'!E89,IF('กรอกรายการ วัสดุ'!E89=0,"-"))</f>
        <v>-</v>
      </c>
      <c r="I177" s="45" t="str">
        <f>IF('กรอกรายการ วัสดุ'!F89&gt;0,'กรอกรายการ วัสดุ'!F89,IF('กรอกรายการ วัสดุ'!F89=0,"-"))</f>
        <v>-</v>
      </c>
      <c r="J177" s="12" t="str">
        <f>IF('กรอกรายการ วัสดุ'!G89&gt;0,'กรอกรายการ วัสดุ'!G89,IF('กรอกรายการ วัสดุ'!G89=0,"-"))</f>
        <v>-</v>
      </c>
      <c r="K177" s="12" t="str">
        <f>IF('กรอกรายการ วัสดุ'!H89&gt;0,'กรอกรายการ วัสดุ'!H89,IF('กรอกรายการ วัสดุ'!H89=0,"-"))</f>
        <v>-</v>
      </c>
      <c r="L177" s="45" t="str">
        <f>IF('กรอกรายการ วัสดุ'!I89&gt;0,'กรอกรายการ วัสดุ'!I89,IF('กรอกรายการ วัสดุ'!I89=0,"-"))</f>
        <v>-</v>
      </c>
      <c r="M177" s="75"/>
    </row>
    <row r="178" spans="1:13" ht="24.75" thickBot="1" x14ac:dyDescent="0.6">
      <c r="A178" s="657" t="s">
        <v>109</v>
      </c>
      <c r="B178" s="658"/>
      <c r="C178" s="658"/>
      <c r="D178" s="658"/>
      <c r="E178" s="658"/>
      <c r="F178" s="658"/>
      <c r="G178" s="658"/>
      <c r="H178" s="659"/>
      <c r="I178" s="153">
        <f>SUM(I168:I177)</f>
        <v>0</v>
      </c>
      <c r="J178" s="19"/>
      <c r="K178" s="46">
        <f t="shared" ref="K178:L178" si="8">SUM(K168:K177)</f>
        <v>0</v>
      </c>
      <c r="L178" s="46">
        <f t="shared" si="8"/>
        <v>0</v>
      </c>
      <c r="M178" s="14"/>
    </row>
    <row r="179" spans="1:13" ht="24.75" thickBot="1" x14ac:dyDescent="0.6">
      <c r="A179" s="657" t="s">
        <v>110</v>
      </c>
      <c r="B179" s="658"/>
      <c r="C179" s="658"/>
      <c r="D179" s="658"/>
      <c r="E179" s="658"/>
      <c r="F179" s="658"/>
      <c r="G179" s="658"/>
      <c r="H179" s="659"/>
      <c r="I179" s="153">
        <f>I178+I167</f>
        <v>236226</v>
      </c>
      <c r="J179" s="15"/>
      <c r="K179" s="46">
        <f t="shared" ref="K179:L179" si="9">K178+K167</f>
        <v>43986.5</v>
      </c>
      <c r="L179" s="46">
        <f t="shared" si="9"/>
        <v>280212.5</v>
      </c>
      <c r="M179" s="14"/>
    </row>
    <row r="180" spans="1:13" x14ac:dyDescent="0.55000000000000004">
      <c r="A180" s="13"/>
      <c r="B180" s="13"/>
      <c r="C180" s="13"/>
      <c r="D180" s="13"/>
      <c r="E180" s="13"/>
      <c r="F180" s="13"/>
      <c r="G180" s="13"/>
      <c r="H180" s="13"/>
      <c r="I180" s="6"/>
      <c r="J180" s="6"/>
      <c r="K180" s="6"/>
      <c r="L180" s="6"/>
      <c r="M180" s="6"/>
    </row>
    <row r="181" spans="1:13" x14ac:dyDescent="0.55000000000000004">
      <c r="A181" s="279"/>
      <c r="B181" s="2"/>
      <c r="C181" s="118"/>
      <c r="D181" s="118" t="s">
        <v>28</v>
      </c>
      <c r="E181" s="118" t="s">
        <v>29</v>
      </c>
      <c r="F181" s="2" t="s">
        <v>30</v>
      </c>
      <c r="G181" s="2"/>
      <c r="H181" s="119" t="s">
        <v>28</v>
      </c>
      <c r="I181" s="118" t="s">
        <v>33</v>
      </c>
      <c r="J181" s="2"/>
      <c r="K181" s="2"/>
      <c r="L181" s="2"/>
      <c r="M181" s="2"/>
    </row>
    <row r="182" spans="1:13" x14ac:dyDescent="0.55000000000000004">
      <c r="A182" s="279"/>
      <c r="B182" s="118"/>
      <c r="C182" s="118"/>
      <c r="D182" s="119"/>
      <c r="E182" s="279" t="str">
        <f>E160</f>
        <v>(นายอำพร จานเก่า)</v>
      </c>
      <c r="F182" s="2"/>
      <c r="G182" s="2"/>
      <c r="H182" s="119"/>
      <c r="I182" s="655" t="str">
        <f>I160</f>
        <v>(นางสาวจริยา ขัดแก้ว)</v>
      </c>
      <c r="J182" s="655"/>
      <c r="K182" s="2"/>
      <c r="L182" s="2"/>
      <c r="M182" s="2"/>
    </row>
    <row r="183" spans="1:13" s="2" customFormat="1" x14ac:dyDescent="0.55000000000000004">
      <c r="A183" s="279"/>
      <c r="C183" s="118"/>
      <c r="D183" s="655" t="str">
        <f>D161</f>
        <v>ช่าง ระดับ 4</v>
      </c>
      <c r="E183" s="655"/>
      <c r="F183" s="655"/>
      <c r="H183" s="655" t="str">
        <f>H161</f>
        <v>ผู้อำนวยการกลุ่มอำนวยการ</v>
      </c>
      <c r="I183" s="655"/>
      <c r="J183" s="655"/>
      <c r="K183" s="655"/>
    </row>
    <row r="184" spans="1:13" ht="27.75" x14ac:dyDescent="0.65">
      <c r="A184" s="2"/>
      <c r="B184" s="2"/>
      <c r="C184" s="636" t="s">
        <v>23</v>
      </c>
      <c r="D184" s="636"/>
      <c r="E184" s="636"/>
      <c r="F184" s="636"/>
      <c r="G184" s="636"/>
      <c r="H184" s="636"/>
      <c r="I184" s="636"/>
      <c r="J184" s="636"/>
      <c r="K184" s="636"/>
      <c r="L184" s="135" t="s">
        <v>25</v>
      </c>
      <c r="M184" s="136"/>
    </row>
    <row r="185" spans="1:13" x14ac:dyDescent="0.55000000000000004">
      <c r="A185" s="639" t="str">
        <f>A163</f>
        <v>ซ่อมแซมสำนักงาน สพป.ลำปาง เขต 3</v>
      </c>
      <c r="B185" s="639"/>
      <c r="C185" s="639"/>
      <c r="D185" s="640" t="str">
        <f>D141</f>
        <v>อาคารอาคารสำนักงาน สพป.ลำปาง เขต 3</v>
      </c>
      <c r="E185" s="640"/>
      <c r="F185" s="640"/>
      <c r="G185" s="640"/>
      <c r="H185" s="640"/>
      <c r="I185" s="1" t="s">
        <v>26</v>
      </c>
      <c r="J185" s="277" t="str">
        <f>J163</f>
        <v>ลำปาง เขต  3</v>
      </c>
      <c r="M185" s="1" t="s">
        <v>111</v>
      </c>
    </row>
    <row r="186" spans="1:13" ht="24.75" thickBot="1" x14ac:dyDescent="0.6">
      <c r="A186" s="277" t="s">
        <v>0</v>
      </c>
      <c r="D186" s="640" t="str">
        <f>D142</f>
        <v>สพป.ลำปาง เขต 3</v>
      </c>
      <c r="E186" s="640"/>
      <c r="F186" s="640"/>
      <c r="G186" s="640"/>
      <c r="H186" s="640"/>
      <c r="K186" s="641"/>
      <c r="L186" s="641"/>
    </row>
    <row r="187" spans="1:13" x14ac:dyDescent="0.55000000000000004">
      <c r="A187" s="642" t="s">
        <v>2</v>
      </c>
      <c r="B187" s="644" t="s">
        <v>3</v>
      </c>
      <c r="C187" s="645"/>
      <c r="D187" s="645"/>
      <c r="E187" s="646"/>
      <c r="F187" s="650" t="s">
        <v>4</v>
      </c>
      <c r="G187" s="650" t="s">
        <v>5</v>
      </c>
      <c r="H187" s="650" t="s">
        <v>6</v>
      </c>
      <c r="I187" s="650"/>
      <c r="J187" s="650" t="s">
        <v>7</v>
      </c>
      <c r="K187" s="650"/>
      <c r="L187" s="650" t="s">
        <v>24</v>
      </c>
      <c r="M187" s="661" t="s">
        <v>9</v>
      </c>
    </row>
    <row r="188" spans="1:13" x14ac:dyDescent="0.55000000000000004">
      <c r="A188" s="643"/>
      <c r="B188" s="647"/>
      <c r="C188" s="648"/>
      <c r="D188" s="648"/>
      <c r="E188" s="649"/>
      <c r="F188" s="651"/>
      <c r="G188" s="651"/>
      <c r="H188" s="278" t="s">
        <v>10</v>
      </c>
      <c r="I188" s="278" t="s">
        <v>11</v>
      </c>
      <c r="J188" s="278" t="s">
        <v>10</v>
      </c>
      <c r="K188" s="278" t="s">
        <v>11</v>
      </c>
      <c r="L188" s="651"/>
      <c r="M188" s="662"/>
    </row>
    <row r="189" spans="1:13" x14ac:dyDescent="0.55000000000000004">
      <c r="A189" s="685" t="s">
        <v>112</v>
      </c>
      <c r="B189" s="686"/>
      <c r="C189" s="686"/>
      <c r="D189" s="686"/>
      <c r="E189" s="686"/>
      <c r="F189" s="686"/>
      <c r="G189" s="686"/>
      <c r="H189" s="687"/>
      <c r="I189" s="152">
        <f>I179</f>
        <v>236226</v>
      </c>
      <c r="J189" s="49"/>
      <c r="K189" s="48">
        <f>K179</f>
        <v>43986.5</v>
      </c>
      <c r="L189" s="48">
        <f>L179</f>
        <v>280212.5</v>
      </c>
      <c r="M189" s="8"/>
    </row>
    <row r="190" spans="1:13" x14ac:dyDescent="0.55000000000000004">
      <c r="A190" s="7" t="str">
        <f>IF('กรอกรายการ วัสดุ'!A252&gt;0,'กรอกรายการ วัสดุ'!A264,IF('กรอกรายการ วัสดุ'!A264=0," "))</f>
        <v xml:space="preserve"> </v>
      </c>
      <c r="B190" s="638" t="str">
        <f>IF('กรอกรายการ วัสดุ'!B90&gt;0,'กรอกรายการ วัสดุ'!B90,IF('กรอกรายการ วัสดุ'!B90=0,"-"))</f>
        <v>-</v>
      </c>
      <c r="C190" s="638"/>
      <c r="D190" s="638"/>
      <c r="E190" s="638"/>
      <c r="F190" s="12" t="str">
        <f>IF('กรอกรายการ วัสดุ'!C90&gt;0,'กรอกรายการ วัสดุ'!C90,IF('กรอกรายการ วัสดุ'!C90=0,"-"))</f>
        <v>-</v>
      </c>
      <c r="G190" s="12" t="str">
        <f>IF('กรอกรายการ วัสดุ'!D90&gt;0,'กรอกรายการ วัสดุ'!D90,IF('กรอกรายการ วัสดุ'!D90=0,"-"))</f>
        <v>-</v>
      </c>
      <c r="H190" s="12" t="str">
        <f>IF('กรอกรายการ วัสดุ'!E90&gt;0,'กรอกรายการ วัสดุ'!E90,IF('กรอกรายการ วัสดุ'!E90=0,"-"))</f>
        <v>-</v>
      </c>
      <c r="I190" s="45" t="str">
        <f>IF('กรอกรายการ วัสดุ'!F90&gt;0,'กรอกรายการ วัสดุ'!F90,IF('กรอกรายการ วัสดุ'!F90=0,"-"))</f>
        <v>-</v>
      </c>
      <c r="J190" s="12" t="str">
        <f>IF('กรอกรายการ วัสดุ'!G90&gt;0,'กรอกรายการ วัสดุ'!G90,IF('กรอกรายการ วัสดุ'!G90=0,"-"))</f>
        <v>-</v>
      </c>
      <c r="K190" s="12" t="str">
        <f>IF('กรอกรายการ วัสดุ'!H90&gt;0,'กรอกรายการ วัสดุ'!H90,IF('กรอกรายการ วัสดุ'!H90=0,"-"))</f>
        <v>-</v>
      </c>
      <c r="L190" s="45" t="str">
        <f>IF('กรอกรายการ วัสดุ'!I90&gt;0,'กรอกรายการ วัสดุ'!I90,IF('กรอกรายการ วัสดุ'!I90=0,"-"))</f>
        <v>-</v>
      </c>
      <c r="M190" s="76"/>
    </row>
    <row r="191" spans="1:13" x14ac:dyDescent="0.55000000000000004">
      <c r="A191" s="9" t="str">
        <f>IF('กรอกรายการ วัสดุ'!A253&gt;0,'กรอกรายการ วัสดุ'!A265,IF('กรอกรายการ วัสดุ'!A265=0," "))</f>
        <v xml:space="preserve"> </v>
      </c>
      <c r="B191" s="637" t="str">
        <f>IF('กรอกรายการ วัสดุ'!B91&gt;0,'กรอกรายการ วัสดุ'!B91,IF('กรอกรายการ วัสดุ'!B91=0,"-"))</f>
        <v>-</v>
      </c>
      <c r="C191" s="637"/>
      <c r="D191" s="637"/>
      <c r="E191" s="637"/>
      <c r="F191" s="12" t="str">
        <f>IF('กรอกรายการ วัสดุ'!C91&gt;0,'กรอกรายการ วัสดุ'!C91,IF('กรอกรายการ วัสดุ'!C91=0,"-"))</f>
        <v>-</v>
      </c>
      <c r="G191" s="12" t="str">
        <f>IF('กรอกรายการ วัสดุ'!D91&gt;0,'กรอกรายการ วัสดุ'!D91,IF('กรอกรายการ วัสดุ'!D91=0,"-"))</f>
        <v>-</v>
      </c>
      <c r="H191" s="12" t="str">
        <f>IF('กรอกรายการ วัสดุ'!E91&gt;0,'กรอกรายการ วัสดุ'!E91,IF('กรอกรายการ วัสดุ'!E91=0,"-"))</f>
        <v>-</v>
      </c>
      <c r="I191" s="45" t="str">
        <f>IF('กรอกรายการ วัสดุ'!F91&gt;0,'กรอกรายการ วัสดุ'!F91,IF('กรอกรายการ วัสดุ'!F91=0,"-"))</f>
        <v>-</v>
      </c>
      <c r="J191" s="12" t="str">
        <f>IF('กรอกรายการ วัสดุ'!G91&gt;0,'กรอกรายการ วัสดุ'!G91,IF('กรอกรายการ วัสดุ'!G91=0,"-"))</f>
        <v>-</v>
      </c>
      <c r="K191" s="12" t="str">
        <f>IF('กรอกรายการ วัสดุ'!H91&gt;0,'กรอกรายการ วัสดุ'!H91,IF('กรอกรายการ วัสดุ'!H91=0,"-"))</f>
        <v>-</v>
      </c>
      <c r="L191" s="45" t="str">
        <f>IF('กรอกรายการ วัสดุ'!I91&gt;0,'กรอกรายการ วัสดุ'!I91,IF('กรอกรายการ วัสดุ'!I91=0,"-"))</f>
        <v>-</v>
      </c>
      <c r="M191" s="76"/>
    </row>
    <row r="192" spans="1:13" x14ac:dyDescent="0.55000000000000004">
      <c r="A192" s="9" t="str">
        <f>IF('กรอกรายการ วัสดุ'!A254&gt;0,'กรอกรายการ วัสดุ'!A266,IF('กรอกรายการ วัสดุ'!A266=0," "))</f>
        <v xml:space="preserve"> </v>
      </c>
      <c r="B192" s="637" t="str">
        <f>IF('กรอกรายการ วัสดุ'!B92&gt;0,'กรอกรายการ วัสดุ'!B92,IF('กรอกรายการ วัสดุ'!B92=0,"-"))</f>
        <v>-</v>
      </c>
      <c r="C192" s="637"/>
      <c r="D192" s="637"/>
      <c r="E192" s="637"/>
      <c r="F192" s="12" t="str">
        <f>IF('กรอกรายการ วัสดุ'!C92&gt;0,'กรอกรายการ วัสดุ'!C92,IF('กรอกรายการ วัสดุ'!C92=0,"-"))</f>
        <v>-</v>
      </c>
      <c r="G192" s="12" t="str">
        <f>IF('กรอกรายการ วัสดุ'!D92&gt;0,'กรอกรายการ วัสดุ'!D92,IF('กรอกรายการ วัสดุ'!D92=0,"-"))</f>
        <v>-</v>
      </c>
      <c r="H192" s="12" t="str">
        <f>IF('กรอกรายการ วัสดุ'!E92&gt;0,'กรอกรายการ วัสดุ'!E92,IF('กรอกรายการ วัสดุ'!E92=0,"-"))</f>
        <v>-</v>
      </c>
      <c r="I192" s="45" t="str">
        <f>IF('กรอกรายการ วัสดุ'!F92&gt;0,'กรอกรายการ วัสดุ'!F92,IF('กรอกรายการ วัสดุ'!F92=0,"-"))</f>
        <v>-</v>
      </c>
      <c r="J192" s="12" t="str">
        <f>IF('กรอกรายการ วัสดุ'!G92&gt;0,'กรอกรายการ วัสดุ'!G92,IF('กรอกรายการ วัสดุ'!G92=0,"-"))</f>
        <v>-</v>
      </c>
      <c r="K192" s="12" t="str">
        <f>IF('กรอกรายการ วัสดุ'!H92&gt;0,'กรอกรายการ วัสดุ'!H92,IF('กรอกรายการ วัสดุ'!H92=0,"-"))</f>
        <v>-</v>
      </c>
      <c r="L192" s="45" t="str">
        <f>IF('กรอกรายการ วัสดุ'!I92&gt;0,'กรอกรายการ วัสดุ'!I92,IF('กรอกรายการ วัสดุ'!I92=0,"-"))</f>
        <v>-</v>
      </c>
      <c r="M192" s="76"/>
    </row>
    <row r="193" spans="1:13" x14ac:dyDescent="0.55000000000000004">
      <c r="A193" s="9" t="str">
        <f>IF('กรอกรายการ วัสดุ'!A255&gt;0,'กรอกรายการ วัสดุ'!A267,IF('กรอกรายการ วัสดุ'!A267=0," "))</f>
        <v xml:space="preserve"> </v>
      </c>
      <c r="B193" s="637" t="str">
        <f>IF('กรอกรายการ วัสดุ'!B93&gt;0,'กรอกรายการ วัสดุ'!B93,IF('กรอกรายการ วัสดุ'!B93=0,"-"))</f>
        <v>-</v>
      </c>
      <c r="C193" s="637"/>
      <c r="D193" s="637"/>
      <c r="E193" s="637"/>
      <c r="F193" s="12" t="str">
        <f>IF('กรอกรายการ วัสดุ'!C93&gt;0,'กรอกรายการ วัสดุ'!C93,IF('กรอกรายการ วัสดุ'!C93=0,"-"))</f>
        <v>-</v>
      </c>
      <c r="G193" s="12" t="str">
        <f>IF('กรอกรายการ วัสดุ'!D93&gt;0,'กรอกรายการ วัสดุ'!D93,IF('กรอกรายการ วัสดุ'!D93=0,"-"))</f>
        <v>-</v>
      </c>
      <c r="H193" s="12" t="str">
        <f>IF('กรอกรายการ วัสดุ'!E93&gt;0,'กรอกรายการ วัสดุ'!E93,IF('กรอกรายการ วัสดุ'!E93=0,"-"))</f>
        <v>-</v>
      </c>
      <c r="I193" s="45" t="str">
        <f>IF('กรอกรายการ วัสดุ'!F93&gt;0,'กรอกรายการ วัสดุ'!F93,IF('กรอกรายการ วัสดุ'!F93=0,"-"))</f>
        <v>-</v>
      </c>
      <c r="J193" s="12" t="str">
        <f>IF('กรอกรายการ วัสดุ'!G93&gt;0,'กรอกรายการ วัสดุ'!G93,IF('กรอกรายการ วัสดุ'!G93=0,"-"))</f>
        <v>-</v>
      </c>
      <c r="K193" s="12" t="str">
        <f>IF('กรอกรายการ วัสดุ'!H93&gt;0,'กรอกรายการ วัสดุ'!H93,IF('กรอกรายการ วัสดุ'!H93=0,"-"))</f>
        <v>-</v>
      </c>
      <c r="L193" s="45" t="str">
        <f>IF('กรอกรายการ วัสดุ'!I93&gt;0,'กรอกรายการ วัสดุ'!I93,IF('กรอกรายการ วัสดุ'!I93=0,"-"))</f>
        <v>-</v>
      </c>
      <c r="M193" s="76"/>
    </row>
    <row r="194" spans="1:13" x14ac:dyDescent="0.55000000000000004">
      <c r="A194" s="9" t="str">
        <f>IF('กรอกรายการ วัสดุ'!A256&gt;0,'กรอกรายการ วัสดุ'!A268,IF('กรอกรายการ วัสดุ'!A268=0," "))</f>
        <v xml:space="preserve"> </v>
      </c>
      <c r="B194" s="637" t="str">
        <f>IF('กรอกรายการ วัสดุ'!B94&gt;0,'กรอกรายการ วัสดุ'!B94,IF('กรอกรายการ วัสดุ'!B94=0,"-"))</f>
        <v>-</v>
      </c>
      <c r="C194" s="637"/>
      <c r="D194" s="637"/>
      <c r="E194" s="637"/>
      <c r="F194" s="12" t="str">
        <f>IF('กรอกรายการ วัสดุ'!C94&gt;0,'กรอกรายการ วัสดุ'!C94,IF('กรอกรายการ วัสดุ'!C94=0,"-"))</f>
        <v>-</v>
      </c>
      <c r="G194" s="12" t="str">
        <f>IF('กรอกรายการ วัสดุ'!D94&gt;0,'กรอกรายการ วัสดุ'!D94,IF('กรอกรายการ วัสดุ'!D94=0,"-"))</f>
        <v>-</v>
      </c>
      <c r="H194" s="12" t="str">
        <f>IF('กรอกรายการ วัสดุ'!E94&gt;0,'กรอกรายการ วัสดุ'!E94,IF('กรอกรายการ วัสดุ'!E94=0,"-"))</f>
        <v>-</v>
      </c>
      <c r="I194" s="45" t="str">
        <f>IF('กรอกรายการ วัสดุ'!F94&gt;0,'กรอกรายการ วัสดุ'!F94,IF('กรอกรายการ วัสดุ'!F94=0,"-"))</f>
        <v>-</v>
      </c>
      <c r="J194" s="12" t="str">
        <f>IF('กรอกรายการ วัสดุ'!G94&gt;0,'กรอกรายการ วัสดุ'!G94,IF('กรอกรายการ วัสดุ'!G94=0,"-"))</f>
        <v>-</v>
      </c>
      <c r="K194" s="12" t="str">
        <f>IF('กรอกรายการ วัสดุ'!H94&gt;0,'กรอกรายการ วัสดุ'!H94,IF('กรอกรายการ วัสดุ'!H94=0,"-"))</f>
        <v>-</v>
      </c>
      <c r="L194" s="45" t="str">
        <f>IF('กรอกรายการ วัสดุ'!I94&gt;0,'กรอกรายการ วัสดุ'!I94,IF('กรอกรายการ วัสดุ'!I94=0,"-"))</f>
        <v>-</v>
      </c>
      <c r="M194" s="76"/>
    </row>
    <row r="195" spans="1:13" x14ac:dyDescent="0.55000000000000004">
      <c r="A195" s="9" t="str">
        <f>IF('กรอกรายการ วัสดุ'!A257&gt;0,'กรอกรายการ วัสดุ'!A269,IF('กรอกรายการ วัสดุ'!A269=0," "))</f>
        <v xml:space="preserve"> </v>
      </c>
      <c r="B195" s="637" t="str">
        <f>IF('กรอกรายการ วัสดุ'!B95&gt;0,'กรอกรายการ วัสดุ'!B95,IF('กรอกรายการ วัสดุ'!B95=0,"-"))</f>
        <v>-</v>
      </c>
      <c r="C195" s="637"/>
      <c r="D195" s="637"/>
      <c r="E195" s="637"/>
      <c r="F195" s="12" t="str">
        <f>IF('กรอกรายการ วัสดุ'!C95&gt;0,'กรอกรายการ วัสดุ'!C95,IF('กรอกรายการ วัสดุ'!C95=0,"-"))</f>
        <v>-</v>
      </c>
      <c r="G195" s="12" t="str">
        <f>IF('กรอกรายการ วัสดุ'!D95&gt;0,'กรอกรายการ วัสดุ'!D95,IF('กรอกรายการ วัสดุ'!D95=0,"-"))</f>
        <v>-</v>
      </c>
      <c r="H195" s="12" t="str">
        <f>IF('กรอกรายการ วัสดุ'!E95&gt;0,'กรอกรายการ วัสดุ'!E95,IF('กรอกรายการ วัสดุ'!E95=0,"-"))</f>
        <v>-</v>
      </c>
      <c r="I195" s="45" t="str">
        <f>IF('กรอกรายการ วัสดุ'!F95&gt;0,'กรอกรายการ วัสดุ'!F95,IF('กรอกรายการ วัสดุ'!F95=0,"-"))</f>
        <v>-</v>
      </c>
      <c r="J195" s="12" t="str">
        <f>IF('กรอกรายการ วัสดุ'!G95&gt;0,'กรอกรายการ วัสดุ'!G95,IF('กรอกรายการ วัสดุ'!G95=0,"-"))</f>
        <v>-</v>
      </c>
      <c r="K195" s="12" t="str">
        <f>IF('กรอกรายการ วัสดุ'!H95&gt;0,'กรอกรายการ วัสดุ'!H95,IF('กรอกรายการ วัสดุ'!H95=0,"-"))</f>
        <v>-</v>
      </c>
      <c r="L195" s="45" t="str">
        <f>IF('กรอกรายการ วัสดุ'!I95&gt;0,'กรอกรายการ วัสดุ'!I95,IF('กรอกรายการ วัสดุ'!I95=0,"-"))</f>
        <v>-</v>
      </c>
      <c r="M195" s="76"/>
    </row>
    <row r="196" spans="1:13" x14ac:dyDescent="0.55000000000000004">
      <c r="A196" s="9" t="str">
        <f>IF('กรอกรายการ วัสดุ'!A258&gt;0,'กรอกรายการ วัสดุ'!A270,IF('กรอกรายการ วัสดุ'!A270=0," "))</f>
        <v xml:space="preserve"> </v>
      </c>
      <c r="B196" s="637" t="str">
        <f>IF('กรอกรายการ วัสดุ'!B96&gt;0,'กรอกรายการ วัสดุ'!B96,IF('กรอกรายการ วัสดุ'!B96=0,"-"))</f>
        <v>-</v>
      </c>
      <c r="C196" s="637"/>
      <c r="D196" s="637"/>
      <c r="E196" s="637"/>
      <c r="F196" s="12" t="str">
        <f>IF('กรอกรายการ วัสดุ'!C96&gt;0,'กรอกรายการ วัสดุ'!C96,IF('กรอกรายการ วัสดุ'!C96=0,"-"))</f>
        <v>-</v>
      </c>
      <c r="G196" s="12" t="str">
        <f>IF('กรอกรายการ วัสดุ'!D96&gt;0,'กรอกรายการ วัสดุ'!D96,IF('กรอกรายการ วัสดุ'!D96=0,"-"))</f>
        <v>-</v>
      </c>
      <c r="H196" s="12" t="str">
        <f>IF('กรอกรายการ วัสดุ'!E96&gt;0,'กรอกรายการ วัสดุ'!E96,IF('กรอกรายการ วัสดุ'!E96=0,"-"))</f>
        <v>-</v>
      </c>
      <c r="I196" s="45" t="str">
        <f>IF('กรอกรายการ วัสดุ'!F96&gt;0,'กรอกรายการ วัสดุ'!F96,IF('กรอกรายการ วัสดุ'!F96=0,"-"))</f>
        <v>-</v>
      </c>
      <c r="J196" s="12" t="str">
        <f>IF('กรอกรายการ วัสดุ'!G96&gt;0,'กรอกรายการ วัสดุ'!G96,IF('กรอกรายการ วัสดุ'!G96=0,"-"))</f>
        <v>-</v>
      </c>
      <c r="K196" s="12" t="str">
        <f>IF('กรอกรายการ วัสดุ'!H96&gt;0,'กรอกรายการ วัสดุ'!H96,IF('กรอกรายการ วัสดุ'!H96=0,"-"))</f>
        <v>-</v>
      </c>
      <c r="L196" s="45" t="str">
        <f>IF('กรอกรายการ วัสดุ'!I96&gt;0,'กรอกรายการ วัสดุ'!I96,IF('กรอกรายการ วัสดุ'!I96=0,"-"))</f>
        <v>-</v>
      </c>
      <c r="M196" s="76"/>
    </row>
    <row r="197" spans="1:13" x14ac:dyDescent="0.55000000000000004">
      <c r="A197" s="9" t="str">
        <f>IF('กรอกรายการ วัสดุ'!A259&gt;0,'กรอกรายการ วัสดุ'!A271,IF('กรอกรายการ วัสดุ'!A271=0," "))</f>
        <v xml:space="preserve"> </v>
      </c>
      <c r="B197" s="637" t="str">
        <f>IF('กรอกรายการ วัสดุ'!B97&gt;0,'กรอกรายการ วัสดุ'!B97,IF('กรอกรายการ วัสดุ'!B97=0,"-"))</f>
        <v>-</v>
      </c>
      <c r="C197" s="637"/>
      <c r="D197" s="637"/>
      <c r="E197" s="637"/>
      <c r="F197" s="12" t="str">
        <f>IF('กรอกรายการ วัสดุ'!C97&gt;0,'กรอกรายการ วัสดุ'!C97,IF('กรอกรายการ วัสดุ'!C97=0,"-"))</f>
        <v>-</v>
      </c>
      <c r="G197" s="12" t="str">
        <f>IF('กรอกรายการ วัสดุ'!D97&gt;0,'กรอกรายการ วัสดุ'!D97,IF('กรอกรายการ วัสดุ'!D97=0,"-"))</f>
        <v>-</v>
      </c>
      <c r="H197" s="12" t="str">
        <f>IF('กรอกรายการ วัสดุ'!E97&gt;0,'กรอกรายการ วัสดุ'!E97,IF('กรอกรายการ วัสดุ'!E97=0,"-"))</f>
        <v>-</v>
      </c>
      <c r="I197" s="45" t="str">
        <f>IF('กรอกรายการ วัสดุ'!F97&gt;0,'กรอกรายการ วัสดุ'!F97,IF('กรอกรายการ วัสดุ'!F97=0,"-"))</f>
        <v>-</v>
      </c>
      <c r="J197" s="12" t="str">
        <f>IF('กรอกรายการ วัสดุ'!G97&gt;0,'กรอกรายการ วัสดุ'!G97,IF('กรอกรายการ วัสดุ'!G97=0,"-"))</f>
        <v>-</v>
      </c>
      <c r="K197" s="12" t="str">
        <f>IF('กรอกรายการ วัสดุ'!H97&gt;0,'กรอกรายการ วัสดุ'!H97,IF('กรอกรายการ วัสดุ'!H97=0,"-"))</f>
        <v>-</v>
      </c>
      <c r="L197" s="45" t="str">
        <f>IF('กรอกรายการ วัสดุ'!I97&gt;0,'กรอกรายการ วัสดุ'!I97,IF('กรอกรายการ วัสดุ'!I97=0,"-"))</f>
        <v>-</v>
      </c>
      <c r="M197" s="76"/>
    </row>
    <row r="198" spans="1:13" x14ac:dyDescent="0.55000000000000004">
      <c r="A198" s="9" t="str">
        <f>IF('กรอกรายการ วัสดุ'!A260&gt;0,'กรอกรายการ วัสดุ'!A272,IF('กรอกรายการ วัสดุ'!A272=0," "))</f>
        <v xml:space="preserve"> </v>
      </c>
      <c r="B198" s="637" t="str">
        <f>IF('กรอกรายการ วัสดุ'!B98&gt;0,'กรอกรายการ วัสดุ'!B98,IF('กรอกรายการ วัสดุ'!B98=0,"-"))</f>
        <v>-</v>
      </c>
      <c r="C198" s="637"/>
      <c r="D198" s="637"/>
      <c r="E198" s="637"/>
      <c r="F198" s="12" t="str">
        <f>IF('กรอกรายการ วัสดุ'!C98&gt;0,'กรอกรายการ วัสดุ'!C98,IF('กรอกรายการ วัสดุ'!C98=0,"-"))</f>
        <v>-</v>
      </c>
      <c r="G198" s="12" t="str">
        <f>IF('กรอกรายการ วัสดุ'!D98&gt;0,'กรอกรายการ วัสดุ'!D98,IF('กรอกรายการ วัสดุ'!D98=0,"-"))</f>
        <v>-</v>
      </c>
      <c r="H198" s="12" t="str">
        <f>IF('กรอกรายการ วัสดุ'!E98&gt;0,'กรอกรายการ วัสดุ'!E98,IF('กรอกรายการ วัสดุ'!E98=0,"-"))</f>
        <v>-</v>
      </c>
      <c r="I198" s="45" t="str">
        <f>IF('กรอกรายการ วัสดุ'!F98&gt;0,'กรอกรายการ วัสดุ'!F98,IF('กรอกรายการ วัสดุ'!F98=0,"-"))</f>
        <v>-</v>
      </c>
      <c r="J198" s="12" t="str">
        <f>IF('กรอกรายการ วัสดุ'!G98&gt;0,'กรอกรายการ วัสดุ'!G98,IF('กรอกรายการ วัสดุ'!G98=0,"-"))</f>
        <v>-</v>
      </c>
      <c r="K198" s="12" t="str">
        <f>IF('กรอกรายการ วัสดุ'!H98&gt;0,'กรอกรายการ วัสดุ'!H98,IF('กรอกรายการ วัสดุ'!H98=0,"-"))</f>
        <v>-</v>
      </c>
      <c r="L198" s="45" t="str">
        <f>IF('กรอกรายการ วัสดุ'!I98&gt;0,'กรอกรายการ วัสดุ'!I98,IF('กรอกรายการ วัสดุ'!I98=0,"-"))</f>
        <v>-</v>
      </c>
      <c r="M198" s="76"/>
    </row>
    <row r="199" spans="1:13" ht="24.75" thickBot="1" x14ac:dyDescent="0.6">
      <c r="A199" s="117" t="str">
        <f>IF('กรอกรายการ วัสดุ'!A261&gt;0,'กรอกรายการ วัสดุ'!A273,IF('กรอกรายการ วัสดุ'!A273=0," "))</f>
        <v xml:space="preserve"> </v>
      </c>
      <c r="B199" s="688" t="str">
        <f>IF('กรอกรายการ วัสดุ'!B99&gt;0,'กรอกรายการ วัสดุ'!B99,IF('กรอกรายการ วัสดุ'!B99=0,"-"))</f>
        <v>-</v>
      </c>
      <c r="C199" s="688"/>
      <c r="D199" s="688"/>
      <c r="E199" s="688"/>
      <c r="F199" s="12" t="str">
        <f>IF('กรอกรายการ วัสดุ'!C99&gt;0,'กรอกรายการ วัสดุ'!C99,IF('กรอกรายการ วัสดุ'!C99=0,"-"))</f>
        <v>-</v>
      </c>
      <c r="G199" s="12" t="str">
        <f>IF('กรอกรายการ วัสดุ'!D99&gt;0,'กรอกรายการ วัสดุ'!D99,IF('กรอกรายการ วัสดุ'!D99=0,"-"))</f>
        <v>-</v>
      </c>
      <c r="H199" s="12" t="str">
        <f>IF('กรอกรายการ วัสดุ'!E99&gt;0,'กรอกรายการ วัสดุ'!E99,IF('กรอกรายการ วัสดุ'!E99=0,"-"))</f>
        <v>-</v>
      </c>
      <c r="I199" s="45" t="str">
        <f>IF('กรอกรายการ วัสดุ'!F99&gt;0,'กรอกรายการ วัสดุ'!F99,IF('กรอกรายการ วัสดุ'!F99=0,"-"))</f>
        <v>-</v>
      </c>
      <c r="J199" s="12" t="str">
        <f>IF('กรอกรายการ วัสดุ'!G99&gt;0,'กรอกรายการ วัสดุ'!G99,IF('กรอกรายการ วัสดุ'!G99=0,"-"))</f>
        <v>-</v>
      </c>
      <c r="K199" s="12" t="str">
        <f>IF('กรอกรายการ วัสดุ'!H99&gt;0,'กรอกรายการ วัสดุ'!H99,IF('กรอกรายการ วัสดุ'!H99=0,"-"))</f>
        <v>-</v>
      </c>
      <c r="L199" s="45" t="str">
        <f>IF('กรอกรายการ วัสดุ'!I99&gt;0,'กรอกรายการ วัสดุ'!I99,IF('กรอกรายการ วัสดุ'!I99=0,"-"))</f>
        <v>-</v>
      </c>
      <c r="M199" s="75"/>
    </row>
    <row r="200" spans="1:13" ht="24.75" thickBot="1" x14ac:dyDescent="0.6">
      <c r="A200" s="657" t="s">
        <v>113</v>
      </c>
      <c r="B200" s="658"/>
      <c r="C200" s="658"/>
      <c r="D200" s="658"/>
      <c r="E200" s="658"/>
      <c r="F200" s="658"/>
      <c r="G200" s="658"/>
      <c r="H200" s="659"/>
      <c r="I200" s="153">
        <f>SUM(I190:I199)</f>
        <v>0</v>
      </c>
      <c r="J200" s="19"/>
      <c r="K200" s="46">
        <f t="shared" ref="K200:L200" si="10">SUM(K190:K199)</f>
        <v>0</v>
      </c>
      <c r="L200" s="46">
        <f t="shared" si="10"/>
        <v>0</v>
      </c>
      <c r="M200" s="14"/>
    </row>
    <row r="201" spans="1:13" ht="24.75" thickBot="1" x14ac:dyDescent="0.6">
      <c r="A201" s="657" t="s">
        <v>114</v>
      </c>
      <c r="B201" s="658"/>
      <c r="C201" s="658"/>
      <c r="D201" s="658"/>
      <c r="E201" s="658"/>
      <c r="F201" s="658"/>
      <c r="G201" s="658"/>
      <c r="H201" s="659"/>
      <c r="I201" s="153">
        <f>I200+I189</f>
        <v>236226</v>
      </c>
      <c r="J201" s="15"/>
      <c r="K201" s="46">
        <f t="shared" ref="K201:L201" si="11">K200+K189</f>
        <v>43986.5</v>
      </c>
      <c r="L201" s="46">
        <f t="shared" si="11"/>
        <v>280212.5</v>
      </c>
      <c r="M201" s="14"/>
    </row>
    <row r="202" spans="1:13" x14ac:dyDescent="0.55000000000000004">
      <c r="A202" s="13"/>
      <c r="B202" s="13"/>
      <c r="C202" s="13"/>
      <c r="D202" s="13"/>
      <c r="E202" s="13"/>
      <c r="F202" s="13"/>
      <c r="G202" s="13"/>
      <c r="H202" s="13"/>
      <c r="I202" s="6"/>
      <c r="J202" s="6"/>
      <c r="K202" s="6"/>
      <c r="L202" s="6"/>
      <c r="M202" s="6"/>
    </row>
    <row r="203" spans="1:13" x14ac:dyDescent="0.55000000000000004">
      <c r="A203" s="279"/>
      <c r="B203" s="2"/>
      <c r="C203" s="118"/>
      <c r="D203" s="118" t="s">
        <v>28</v>
      </c>
      <c r="E203" s="118" t="s">
        <v>29</v>
      </c>
      <c r="F203" s="2" t="s">
        <v>30</v>
      </c>
      <c r="G203" s="2"/>
      <c r="H203" s="119" t="s">
        <v>28</v>
      </c>
      <c r="I203" s="118" t="s">
        <v>33</v>
      </c>
      <c r="J203" s="2"/>
      <c r="K203" s="2"/>
      <c r="L203" s="2"/>
      <c r="M203" s="2"/>
    </row>
    <row r="204" spans="1:13" x14ac:dyDescent="0.55000000000000004">
      <c r="A204" s="279"/>
      <c r="B204" s="118"/>
      <c r="C204" s="118"/>
      <c r="D204" s="119"/>
      <c r="E204" s="279" t="str">
        <f>E182</f>
        <v>(นายอำพร จานเก่า)</v>
      </c>
      <c r="F204" s="2"/>
      <c r="G204" s="2"/>
      <c r="H204" s="119"/>
      <c r="I204" s="655" t="str">
        <f>I182</f>
        <v>(นางสาวจริยา ขัดแก้ว)</v>
      </c>
      <c r="J204" s="655"/>
      <c r="K204" s="2"/>
      <c r="L204" s="2"/>
      <c r="M204" s="2"/>
    </row>
    <row r="205" spans="1:13" s="2" customFormat="1" x14ac:dyDescent="0.55000000000000004">
      <c r="A205" s="279"/>
      <c r="C205" s="118"/>
      <c r="D205" s="655" t="str">
        <f>D183</f>
        <v>ช่าง ระดับ 4</v>
      </c>
      <c r="E205" s="655"/>
      <c r="F205" s="655"/>
      <c r="H205" s="655" t="str">
        <f>H183</f>
        <v>ผู้อำนวยการกลุ่มอำนวยการ</v>
      </c>
      <c r="I205" s="655"/>
      <c r="J205" s="655"/>
      <c r="K205" s="655"/>
    </row>
    <row r="206" spans="1:13" ht="27.75" x14ac:dyDescent="0.65">
      <c r="A206" s="2"/>
      <c r="B206" s="2"/>
      <c r="C206" s="636" t="s">
        <v>23</v>
      </c>
      <c r="D206" s="636"/>
      <c r="E206" s="636"/>
      <c r="F206" s="636"/>
      <c r="G206" s="636"/>
      <c r="H206" s="636"/>
      <c r="I206" s="636"/>
      <c r="J206" s="636"/>
      <c r="K206" s="636"/>
      <c r="L206" s="135" t="s">
        <v>25</v>
      </c>
      <c r="M206" s="136"/>
    </row>
    <row r="207" spans="1:13" s="150" customFormat="1" x14ac:dyDescent="0.55000000000000004">
      <c r="A207" s="689" t="str">
        <f>A185</f>
        <v>ซ่อมแซมสำนักงาน สพป.ลำปาง เขต 3</v>
      </c>
      <c r="B207" s="689"/>
      <c r="C207" s="689"/>
      <c r="D207" s="690" t="str">
        <f>D163</f>
        <v>อาคารอาคารสำนักงาน สพป.ลำปาง เขต 3</v>
      </c>
      <c r="E207" s="690"/>
      <c r="F207" s="690"/>
      <c r="G207" s="690"/>
      <c r="H207" s="690"/>
      <c r="I207" s="150" t="s">
        <v>26</v>
      </c>
      <c r="J207" s="284" t="str">
        <f>J185</f>
        <v>ลำปาง เขต  3</v>
      </c>
      <c r="M207" s="150" t="s">
        <v>115</v>
      </c>
    </row>
    <row r="208" spans="1:13" ht="24.75" thickBot="1" x14ac:dyDescent="0.6">
      <c r="A208" s="277" t="s">
        <v>0</v>
      </c>
      <c r="D208" s="640" t="str">
        <f>D164</f>
        <v>สพป.ลำปาง เขต 3</v>
      </c>
      <c r="E208" s="640"/>
      <c r="F208" s="640"/>
      <c r="G208" s="640"/>
      <c r="H208" s="640"/>
      <c r="K208" s="641"/>
      <c r="L208" s="641"/>
    </row>
    <row r="209" spans="1:13" x14ac:dyDescent="0.55000000000000004">
      <c r="A209" s="642" t="s">
        <v>2</v>
      </c>
      <c r="B209" s="644" t="s">
        <v>3</v>
      </c>
      <c r="C209" s="645"/>
      <c r="D209" s="645"/>
      <c r="E209" s="646"/>
      <c r="F209" s="650" t="s">
        <v>4</v>
      </c>
      <c r="G209" s="650" t="s">
        <v>5</v>
      </c>
      <c r="H209" s="650" t="s">
        <v>6</v>
      </c>
      <c r="I209" s="650"/>
      <c r="J209" s="650" t="s">
        <v>7</v>
      </c>
      <c r="K209" s="650"/>
      <c r="L209" s="650" t="s">
        <v>24</v>
      </c>
      <c r="M209" s="661" t="s">
        <v>9</v>
      </c>
    </row>
    <row r="210" spans="1:13" x14ac:dyDescent="0.55000000000000004">
      <c r="A210" s="643"/>
      <c r="B210" s="647"/>
      <c r="C210" s="648"/>
      <c r="D210" s="648"/>
      <c r="E210" s="649"/>
      <c r="F210" s="651"/>
      <c r="G210" s="651"/>
      <c r="H210" s="278" t="s">
        <v>10</v>
      </c>
      <c r="I210" s="278" t="s">
        <v>11</v>
      </c>
      <c r="J210" s="278" t="s">
        <v>10</v>
      </c>
      <c r="K210" s="278" t="s">
        <v>11</v>
      </c>
      <c r="L210" s="651"/>
      <c r="M210" s="662"/>
    </row>
    <row r="211" spans="1:13" x14ac:dyDescent="0.55000000000000004">
      <c r="A211" s="685" t="s">
        <v>116</v>
      </c>
      <c r="B211" s="686"/>
      <c r="C211" s="686"/>
      <c r="D211" s="686"/>
      <c r="E211" s="686"/>
      <c r="F211" s="686"/>
      <c r="G211" s="686"/>
      <c r="H211" s="687"/>
      <c r="I211" s="152">
        <f>I201</f>
        <v>236226</v>
      </c>
      <c r="J211" s="49"/>
      <c r="K211" s="48">
        <f>K201</f>
        <v>43986.5</v>
      </c>
      <c r="L211" s="48">
        <f>L201</f>
        <v>280212.5</v>
      </c>
      <c r="M211" s="8"/>
    </row>
    <row r="212" spans="1:13" x14ac:dyDescent="0.55000000000000004">
      <c r="A212" s="7" t="str">
        <f>IF('กรอกรายการ วัสดุ'!A274&gt;0,'กรอกรายการ วัสดุ'!A286,IF('กรอกรายการ วัสดุ'!A286=0," "))</f>
        <v xml:space="preserve"> </v>
      </c>
      <c r="B212" s="638" t="str">
        <f>IF('กรอกรายการ วัสดุ'!B100&gt;0,'กรอกรายการ วัสดุ'!B100,IF('กรอกรายการ วัสดุ'!B100=0,"-"))</f>
        <v>-</v>
      </c>
      <c r="C212" s="638"/>
      <c r="D212" s="638"/>
      <c r="E212" s="638"/>
      <c r="F212" s="12" t="str">
        <f>IF('กรอกรายการ วัสดุ'!C100&gt;0,'กรอกรายการ วัสดุ'!C100,IF('กรอกรายการ วัสดุ'!C100=0,"-"))</f>
        <v>-</v>
      </c>
      <c r="G212" s="12" t="str">
        <f>IF('กรอกรายการ วัสดุ'!D100&gt;0,'กรอกรายการ วัสดุ'!D100,IF('กรอกรายการ วัสดุ'!D100=0,"-"))</f>
        <v>-</v>
      </c>
      <c r="H212" s="12" t="str">
        <f>IF('กรอกรายการ วัสดุ'!E100&gt;0,'กรอกรายการ วัสดุ'!E100,IF('กรอกรายการ วัสดุ'!E100=0,"-"))</f>
        <v>-</v>
      </c>
      <c r="I212" s="45" t="str">
        <f>IF('กรอกรายการ วัสดุ'!F100&gt;0,'กรอกรายการ วัสดุ'!F100,IF('กรอกรายการ วัสดุ'!F100=0,"-"))</f>
        <v>-</v>
      </c>
      <c r="J212" s="12" t="str">
        <f>IF('กรอกรายการ วัสดุ'!G100&gt;0,'กรอกรายการ วัสดุ'!G100,IF('กรอกรายการ วัสดุ'!G100=0,"-"))</f>
        <v>-</v>
      </c>
      <c r="K212" s="12" t="str">
        <f>IF('กรอกรายการ วัสดุ'!H100&gt;0,'กรอกรายการ วัสดุ'!H100,IF('กรอกรายการ วัสดุ'!H100=0,"-"))</f>
        <v>-</v>
      </c>
      <c r="L212" s="45" t="str">
        <f>IF('กรอกรายการ วัสดุ'!I100&gt;0,'กรอกรายการ วัสดุ'!I100,IF('กรอกรายการ วัสดุ'!I100=0,"-"))</f>
        <v>-</v>
      </c>
      <c r="M212" s="76"/>
    </row>
    <row r="213" spans="1:13" x14ac:dyDescent="0.55000000000000004">
      <c r="A213" s="9" t="str">
        <f>IF('กรอกรายการ วัสดุ'!A275&gt;0,'กรอกรายการ วัสดุ'!A287,IF('กรอกรายการ วัสดุ'!A287=0," "))</f>
        <v xml:space="preserve"> </v>
      </c>
      <c r="B213" s="637" t="str">
        <f>IF('กรอกรายการ วัสดุ'!B101&gt;0,'กรอกรายการ วัสดุ'!B101,IF('กรอกรายการ วัสดุ'!B101=0,"-"))</f>
        <v>งานทาสี</v>
      </c>
      <c r="C213" s="637"/>
      <c r="D213" s="637"/>
      <c r="E213" s="637"/>
      <c r="F213" s="12" t="str">
        <f>IF('กรอกรายการ วัสดุ'!C101&gt;0,'กรอกรายการ วัสดุ'!C101,IF('กรอกรายการ วัสดุ'!C101=0,"-"))</f>
        <v>-</v>
      </c>
      <c r="G213" s="12" t="str">
        <f>IF('กรอกรายการ วัสดุ'!D101&gt;0,'กรอกรายการ วัสดุ'!D101,IF('กรอกรายการ วัสดุ'!D101=0,"-"))</f>
        <v>-</v>
      </c>
      <c r="H213" s="12" t="str">
        <f>IF('กรอกรายการ วัสดุ'!E101&gt;0,'กรอกรายการ วัสดุ'!E101,IF('กรอกรายการ วัสดุ'!E101=0,"-"))</f>
        <v>-</v>
      </c>
      <c r="I213" s="45" t="str">
        <f>IF('กรอกรายการ วัสดุ'!F101&gt;0,'กรอกรายการ วัสดุ'!F101,IF('กรอกรายการ วัสดุ'!F101=0,"-"))</f>
        <v>-</v>
      </c>
      <c r="J213" s="12" t="str">
        <f>IF('กรอกรายการ วัสดุ'!G101&gt;0,'กรอกรายการ วัสดุ'!G101,IF('กรอกรายการ วัสดุ'!G101=0,"-"))</f>
        <v>-</v>
      </c>
      <c r="K213" s="12" t="str">
        <f>IF('กรอกรายการ วัสดุ'!H101&gt;0,'กรอกรายการ วัสดุ'!H101,IF('กรอกรายการ วัสดุ'!H101=0,"-"))</f>
        <v>-</v>
      </c>
      <c r="L213" s="45" t="str">
        <f>IF('กรอกรายการ วัสดุ'!I101&gt;0,'กรอกรายการ วัสดุ'!I101,IF('กรอกรายการ วัสดุ'!I101=0,"-"))</f>
        <v>-</v>
      </c>
      <c r="M213" s="76"/>
    </row>
    <row r="214" spans="1:13" x14ac:dyDescent="0.55000000000000004">
      <c r="A214" s="9" t="str">
        <f>IF('กรอกรายการ วัสดุ'!A276&gt;0,'กรอกรายการ วัสดุ'!A288,IF('กรอกรายการ วัสดุ'!A288=0," "))</f>
        <v xml:space="preserve"> </v>
      </c>
      <c r="B214" s="637" t="str">
        <f>IF('กรอกรายการ วัสดุ'!B102&gt;0,'กรอกรายการ วัสดุ'!B102,IF('กรอกรายการ วัสดุ'!B102=0,"-"))</f>
        <v>-</v>
      </c>
      <c r="C214" s="637"/>
      <c r="D214" s="637"/>
      <c r="E214" s="637"/>
      <c r="F214" s="12" t="str">
        <f>IF('กรอกรายการ วัสดุ'!C102&gt;0,'กรอกรายการ วัสดุ'!C102,IF('กรอกรายการ วัสดุ'!C102=0,"-"))</f>
        <v>-</v>
      </c>
      <c r="G214" s="12" t="str">
        <f>IF('กรอกรายการ วัสดุ'!D102&gt;0,'กรอกรายการ วัสดุ'!D102,IF('กรอกรายการ วัสดุ'!D102=0,"-"))</f>
        <v>-</v>
      </c>
      <c r="H214" s="12" t="str">
        <f>IF('กรอกรายการ วัสดุ'!E102&gt;0,'กรอกรายการ วัสดุ'!E102,IF('กรอกรายการ วัสดุ'!E102=0,"-"))</f>
        <v>-</v>
      </c>
      <c r="I214" s="45" t="str">
        <f>IF('กรอกรายการ วัสดุ'!F102&gt;0,'กรอกรายการ วัสดุ'!F102,IF('กรอกรายการ วัสดุ'!F102=0,"-"))</f>
        <v>-</v>
      </c>
      <c r="J214" s="12" t="str">
        <f>IF('กรอกรายการ วัสดุ'!G102&gt;0,'กรอกรายการ วัสดุ'!G102,IF('กรอกรายการ วัสดุ'!G102=0,"-"))</f>
        <v>-</v>
      </c>
      <c r="K214" s="12" t="str">
        <f>IF('กรอกรายการ วัสดุ'!H102&gt;0,'กรอกรายการ วัสดุ'!H102,IF('กรอกรายการ วัสดุ'!H102=0,"-"))</f>
        <v>-</v>
      </c>
      <c r="L214" s="45" t="str">
        <f>IF('กรอกรายการ วัสดุ'!I102&gt;0,'กรอกรายการ วัสดุ'!I102,IF('กรอกรายการ วัสดุ'!I102=0,"-"))</f>
        <v>-</v>
      </c>
      <c r="M214" s="76"/>
    </row>
    <row r="215" spans="1:13" x14ac:dyDescent="0.55000000000000004">
      <c r="A215" s="9" t="str">
        <f>IF('กรอกรายการ วัสดุ'!A277&gt;0,'กรอกรายการ วัสดุ'!A289,IF('กรอกรายการ วัสดุ'!A289=0," "))</f>
        <v xml:space="preserve"> </v>
      </c>
      <c r="B215" s="637" t="str">
        <f>IF('กรอกรายการ วัสดุ'!B103&gt;0,'กรอกรายการ วัสดุ'!B103,IF('กรอกรายการ วัสดุ'!B103=0,"-"))</f>
        <v>-</v>
      </c>
      <c r="C215" s="637"/>
      <c r="D215" s="637"/>
      <c r="E215" s="637"/>
      <c r="F215" s="12" t="str">
        <f>IF('กรอกรายการ วัสดุ'!C103&gt;0,'กรอกรายการ วัสดุ'!C103,IF('กรอกรายการ วัสดุ'!C103=0,"-"))</f>
        <v>-</v>
      </c>
      <c r="G215" s="12" t="str">
        <f>IF('กรอกรายการ วัสดุ'!D103&gt;0,'กรอกรายการ วัสดุ'!D103,IF('กรอกรายการ วัสดุ'!D103=0,"-"))</f>
        <v>-</v>
      </c>
      <c r="H215" s="12" t="str">
        <f>IF('กรอกรายการ วัสดุ'!E103&gt;0,'กรอกรายการ วัสดุ'!E103,IF('กรอกรายการ วัสดุ'!E103=0,"-"))</f>
        <v>-</v>
      </c>
      <c r="I215" s="45" t="str">
        <f>IF('กรอกรายการ วัสดุ'!F103&gt;0,'กรอกรายการ วัสดุ'!F103,IF('กรอกรายการ วัสดุ'!F103=0,"-"))</f>
        <v>-</v>
      </c>
      <c r="J215" s="12" t="str">
        <f>IF('กรอกรายการ วัสดุ'!G103&gt;0,'กรอกรายการ วัสดุ'!G103,IF('กรอกรายการ วัสดุ'!G103=0,"-"))</f>
        <v>-</v>
      </c>
      <c r="K215" s="12" t="str">
        <f>IF('กรอกรายการ วัสดุ'!H103&gt;0,'กรอกรายการ วัสดุ'!H103,IF('กรอกรายการ วัสดุ'!H103=0,"-"))</f>
        <v>-</v>
      </c>
      <c r="L215" s="45" t="str">
        <f>IF('กรอกรายการ วัสดุ'!I103&gt;0,'กรอกรายการ วัสดุ'!I103,IF('กรอกรายการ วัสดุ'!I103=0,"-"))</f>
        <v>-</v>
      </c>
      <c r="M215" s="76"/>
    </row>
    <row r="216" spans="1:13" x14ac:dyDescent="0.55000000000000004">
      <c r="A216" s="9" t="str">
        <f>IF('กรอกรายการ วัสดุ'!A278&gt;0,'กรอกรายการ วัสดุ'!A290,IF('กรอกรายการ วัสดุ'!A290=0," "))</f>
        <v xml:space="preserve"> </v>
      </c>
      <c r="B216" s="637" t="str">
        <f>IF('กรอกรายการ วัสดุ'!B104&gt;0,'กรอกรายการ วัสดุ'!B104,IF('กรอกรายการ วัสดุ'!B104=0,"-"))</f>
        <v>-</v>
      </c>
      <c r="C216" s="637"/>
      <c r="D216" s="637"/>
      <c r="E216" s="637"/>
      <c r="F216" s="12" t="str">
        <f>IF('กรอกรายการ วัสดุ'!C104&gt;0,'กรอกรายการ วัสดุ'!C104,IF('กรอกรายการ วัสดุ'!C104=0,"-"))</f>
        <v>-</v>
      </c>
      <c r="G216" s="12" t="str">
        <f>IF('กรอกรายการ วัสดุ'!D104&gt;0,'กรอกรายการ วัสดุ'!D104,IF('กรอกรายการ วัสดุ'!D104=0,"-"))</f>
        <v>-</v>
      </c>
      <c r="H216" s="12" t="str">
        <f>IF('กรอกรายการ วัสดุ'!E104&gt;0,'กรอกรายการ วัสดุ'!E104,IF('กรอกรายการ วัสดุ'!E104=0,"-"))</f>
        <v>-</v>
      </c>
      <c r="I216" s="45" t="str">
        <f>IF('กรอกรายการ วัสดุ'!F104&gt;0,'กรอกรายการ วัสดุ'!F104,IF('กรอกรายการ วัสดุ'!F104=0,"-"))</f>
        <v>-</v>
      </c>
      <c r="J216" s="12" t="str">
        <f>IF('กรอกรายการ วัสดุ'!G104&gt;0,'กรอกรายการ วัสดุ'!G104,IF('กรอกรายการ วัสดุ'!G104=0,"-"))</f>
        <v>-</v>
      </c>
      <c r="K216" s="12" t="str">
        <f>IF('กรอกรายการ วัสดุ'!H104&gt;0,'กรอกรายการ วัสดุ'!H104,IF('กรอกรายการ วัสดุ'!H104=0,"-"))</f>
        <v>-</v>
      </c>
      <c r="L216" s="45" t="str">
        <f>IF('กรอกรายการ วัสดุ'!I104&gt;0,'กรอกรายการ วัสดุ'!I104,IF('กรอกรายการ วัสดุ'!I104=0,"-"))</f>
        <v>-</v>
      </c>
      <c r="M216" s="76"/>
    </row>
    <row r="217" spans="1:13" x14ac:dyDescent="0.55000000000000004">
      <c r="A217" s="9" t="str">
        <f>IF('กรอกรายการ วัสดุ'!A279&gt;0,'กรอกรายการ วัสดุ'!A291,IF('กรอกรายการ วัสดุ'!A291=0," "))</f>
        <v xml:space="preserve"> </v>
      </c>
      <c r="B217" s="637" t="str">
        <f>IF('กรอกข้อมูล รร.'!L39&gt;0,'กรอกข้อมูล รร.'!L39,IF('กรอกข้อมูล รร.'!L39=0,"-"))</f>
        <v>-</v>
      </c>
      <c r="C217" s="637"/>
      <c r="D217" s="637"/>
      <c r="E217" s="637"/>
      <c r="F217" s="12" t="str">
        <f>IF('กรอกข้อมูล รร.'!M39&gt;0,'กรอกข้อมูล รร.'!M39,IF('กรอกข้อมูล รร.'!M39=0,"-"))</f>
        <v>-</v>
      </c>
      <c r="G217" s="12" t="str">
        <f>IF('กรอกข้อมูล รร.'!N39&gt;0,'กรอกข้อมูล รร.'!N39,IF('กรอกข้อมูล รร.'!N39=0,"-"))</f>
        <v>-</v>
      </c>
      <c r="H217" s="12" t="str">
        <f>IF('กรอกรายการ วัสดุ'!E105&gt;0,'กรอกรายการ วัสดุ'!E105,IF('กรอกรายการ วัสดุ'!E105=0,"-"))</f>
        <v>-</v>
      </c>
      <c r="I217" s="45" t="str">
        <f>IF('กรอกรายการ วัสดุ'!F105&gt;0,'กรอกรายการ วัสดุ'!F105,IF('กรอกรายการ วัสดุ'!F105=0,"-"))</f>
        <v>-</v>
      </c>
      <c r="J217" s="12" t="str">
        <f>IF('กรอกรายการ วัสดุ'!G105&gt;0,'กรอกรายการ วัสดุ'!G105,IF('กรอกรายการ วัสดุ'!G105=0,"-"))</f>
        <v>-</v>
      </c>
      <c r="K217" s="12" t="str">
        <f>IF('กรอกรายการ วัสดุ'!H105&gt;0,'กรอกรายการ วัสดุ'!H105,IF('กรอกรายการ วัสดุ'!H105=0,"-"))</f>
        <v>-</v>
      </c>
      <c r="L217" s="45" t="str">
        <f>IF('กรอกรายการ วัสดุ'!I105&gt;0,'กรอกรายการ วัสดุ'!I105,IF('กรอกรายการ วัสดุ'!I105=0,"-"))</f>
        <v>-</v>
      </c>
      <c r="M217" s="76"/>
    </row>
    <row r="218" spans="1:13" x14ac:dyDescent="0.55000000000000004">
      <c r="A218" s="9" t="str">
        <f>IF('กรอกรายการ วัสดุ'!A280&gt;0,'กรอกรายการ วัสดุ'!A292,IF('กรอกรายการ วัสดุ'!A292=0," "))</f>
        <v xml:space="preserve"> </v>
      </c>
      <c r="B218" s="637" t="str">
        <f>IF('กรอกข้อมูล รร.'!L40&gt;0,'กรอกข้อมูล รร.'!L40,IF('กรอกข้อมูล รร.'!L40=0,"-"))</f>
        <v>-</v>
      </c>
      <c r="C218" s="637"/>
      <c r="D218" s="637"/>
      <c r="E218" s="637"/>
      <c r="F218" s="12" t="str">
        <f>IF('กรอกข้อมูล รร.'!M40&gt;0,'กรอกข้อมูล รร.'!M40,IF('กรอกข้อมูล รร.'!M40=0,"-"))</f>
        <v>-</v>
      </c>
      <c r="G218" s="12" t="str">
        <f>IF('กรอกข้อมูล รร.'!N40&gt;0,'กรอกข้อมูล รร.'!N40,IF('กรอกข้อมูล รร.'!N40=0,"-"))</f>
        <v>-</v>
      </c>
      <c r="H218" s="12" t="str">
        <f>IF('กรอกรายการ วัสดุ'!E106&gt;0,'กรอกรายการ วัสดุ'!E106,IF('กรอกรายการ วัสดุ'!E106=0,"-"))</f>
        <v>-</v>
      </c>
      <c r="I218" s="45" t="str">
        <f>IF('กรอกรายการ วัสดุ'!F106&gt;0,'กรอกรายการ วัสดุ'!F106,IF('กรอกรายการ วัสดุ'!F106=0,"-"))</f>
        <v>-</v>
      </c>
      <c r="J218" s="12" t="str">
        <f>IF('กรอกรายการ วัสดุ'!G106&gt;0,'กรอกรายการ วัสดุ'!G106,IF('กรอกรายการ วัสดุ'!G106=0,"-"))</f>
        <v>-</v>
      </c>
      <c r="K218" s="12" t="str">
        <f>IF('กรอกรายการ วัสดุ'!H106&gt;0,'กรอกรายการ วัสดุ'!H106,IF('กรอกรายการ วัสดุ'!H106=0,"-"))</f>
        <v>-</v>
      </c>
      <c r="L218" s="45" t="str">
        <f>IF('กรอกรายการ วัสดุ'!I106&gt;0,'กรอกรายการ วัสดุ'!I106,IF('กรอกรายการ วัสดุ'!I106=0,"-"))</f>
        <v>-</v>
      </c>
      <c r="M218" s="76"/>
    </row>
    <row r="219" spans="1:13" x14ac:dyDescent="0.55000000000000004">
      <c r="A219" s="9" t="str">
        <f>IF('กรอกรายการ วัสดุ'!A281&gt;0,'กรอกรายการ วัสดุ'!A293,IF('กรอกรายการ วัสดุ'!A293=0," "))</f>
        <v xml:space="preserve"> </v>
      </c>
      <c r="B219" s="637" t="str">
        <f>IF('กรอกข้อมูล รร.'!L41&gt;0,'กรอกข้อมูล รร.'!L41,IF('กรอกข้อมูล รร.'!L41=0,"-"))</f>
        <v>-</v>
      </c>
      <c r="C219" s="637"/>
      <c r="D219" s="637"/>
      <c r="E219" s="637"/>
      <c r="F219" s="12" t="str">
        <f>IF('กรอกข้อมูล รร.'!M41&gt;0,'กรอกข้อมูล รร.'!M41,IF('กรอกข้อมูล รร.'!M41=0,"-"))</f>
        <v>-</v>
      </c>
      <c r="G219" s="12" t="str">
        <f>IF('กรอกข้อมูล รร.'!N41&gt;0,'กรอกข้อมูล รร.'!N41,IF('กรอกข้อมูล รร.'!N41=0,"-"))</f>
        <v>-</v>
      </c>
      <c r="H219" s="12" t="str">
        <f>IF('กรอกรายการ วัสดุ'!E107&gt;0,'กรอกรายการ วัสดุ'!E107,IF('กรอกรายการ วัสดุ'!E107=0,"-"))</f>
        <v>-</v>
      </c>
      <c r="I219" s="45" t="str">
        <f>IF('กรอกรายการ วัสดุ'!F107&gt;0,'กรอกรายการ วัสดุ'!F107,IF('กรอกรายการ วัสดุ'!F107=0,"-"))</f>
        <v>-</v>
      </c>
      <c r="J219" s="12" t="str">
        <f>IF('กรอกรายการ วัสดุ'!G107&gt;0,'กรอกรายการ วัสดุ'!G107,IF('กรอกรายการ วัสดุ'!G107=0,"-"))</f>
        <v>-</v>
      </c>
      <c r="K219" s="12" t="str">
        <f>IF('กรอกรายการ วัสดุ'!H107&gt;0,'กรอกรายการ วัสดุ'!H107,IF('กรอกรายการ วัสดุ'!H107=0,"-"))</f>
        <v>-</v>
      </c>
      <c r="L219" s="45" t="str">
        <f>IF('กรอกรายการ วัสดุ'!I107&gt;0,'กรอกรายการ วัสดุ'!I107,IF('กรอกรายการ วัสดุ'!I107=0,"-"))</f>
        <v>-</v>
      </c>
      <c r="M219" s="76"/>
    </row>
    <row r="220" spans="1:13" x14ac:dyDescent="0.55000000000000004">
      <c r="A220" s="9" t="str">
        <f>IF('กรอกรายการ วัสดุ'!A282&gt;0,'กรอกรายการ วัสดุ'!A294,IF('กรอกรายการ วัสดุ'!A294=0," "))</f>
        <v xml:space="preserve"> </v>
      </c>
      <c r="B220" s="637" t="str">
        <f>IF('กรอกข้อมูล รร.'!L42&gt;0,'กรอกข้อมูล รร.'!L42,IF('กรอกข้อมูล รร.'!L42=0,"-"))</f>
        <v>-</v>
      </c>
      <c r="C220" s="637"/>
      <c r="D220" s="637"/>
      <c r="E220" s="637"/>
      <c r="F220" s="12" t="str">
        <f>IF('กรอกข้อมูล รร.'!M42&gt;0,'กรอกข้อมูล รร.'!M42,IF('กรอกข้อมูล รร.'!M42=0,"-"))</f>
        <v>-</v>
      </c>
      <c r="G220" s="12" t="str">
        <f>IF('กรอกข้อมูล รร.'!N42&gt;0,'กรอกข้อมูล รร.'!N42,IF('กรอกข้อมูล รร.'!N42=0,"-"))</f>
        <v>-</v>
      </c>
      <c r="H220" s="12" t="str">
        <f>IF('กรอกรายการ วัสดุ'!E108&gt;0,'กรอกรายการ วัสดุ'!E108,IF('กรอกรายการ วัสดุ'!E108=0,"-"))</f>
        <v>-</v>
      </c>
      <c r="I220" s="45" t="str">
        <f>IF('กรอกรายการ วัสดุ'!F108&gt;0,'กรอกรายการ วัสดุ'!F108,IF('กรอกรายการ วัสดุ'!F108=0,"-"))</f>
        <v>-</v>
      </c>
      <c r="J220" s="12" t="str">
        <f>IF('กรอกรายการ วัสดุ'!G108&gt;0,'กรอกรายการ วัสดุ'!G108,IF('กรอกรายการ วัสดุ'!G108=0,"-"))</f>
        <v>-</v>
      </c>
      <c r="K220" s="12" t="str">
        <f>IF('กรอกรายการ วัสดุ'!H108&gt;0,'กรอกรายการ วัสดุ'!H108,IF('กรอกรายการ วัสดุ'!H108=0,"-"))</f>
        <v>-</v>
      </c>
      <c r="L220" s="45" t="str">
        <f>IF('กรอกรายการ วัสดุ'!I108&gt;0,'กรอกรายการ วัสดุ'!I108,IF('กรอกรายการ วัสดุ'!I108=0,"-"))</f>
        <v>-</v>
      </c>
      <c r="M220" s="76"/>
    </row>
    <row r="221" spans="1:13" ht="24.75" thickBot="1" x14ac:dyDescent="0.6">
      <c r="A221" s="117" t="str">
        <f>IF('กรอกรายการ วัสดุ'!A283&gt;0,'กรอกรายการ วัสดุ'!A295,IF('กรอกรายการ วัสดุ'!A295=0," "))</f>
        <v xml:space="preserve"> </v>
      </c>
      <c r="B221" s="688" t="str">
        <f>IF('กรอกข้อมูล รร.'!L43&gt;0,'กรอกข้อมูล รร.'!L43,IF('กรอกข้อมูล รร.'!L43=0,"-"))</f>
        <v>-</v>
      </c>
      <c r="C221" s="688"/>
      <c r="D221" s="688"/>
      <c r="E221" s="688"/>
      <c r="F221" s="12" t="str">
        <f>IF('กรอกข้อมูล รร.'!M43&gt;0,'กรอกข้อมูล รร.'!M43,IF('กรอกข้อมูล รร.'!M43=0,"-"))</f>
        <v>-</v>
      </c>
      <c r="G221" s="12" t="str">
        <f>IF('กรอกข้อมูล รร.'!N43&gt;0,'กรอกข้อมูล รร.'!N43,IF('กรอกข้อมูล รร.'!N43=0,"-"))</f>
        <v>-</v>
      </c>
      <c r="H221" s="12" t="str">
        <f>IF('กรอกรายการ วัสดุ'!E109&gt;0,'กรอกรายการ วัสดุ'!E109,IF('กรอกรายการ วัสดุ'!E109=0,"-"))</f>
        <v>-</v>
      </c>
      <c r="I221" s="45" t="str">
        <f>IF('กรอกรายการ วัสดุ'!F109&gt;0,'กรอกรายการ วัสดุ'!F109,IF('กรอกรายการ วัสดุ'!F109=0,"-"))</f>
        <v>-</v>
      </c>
      <c r="J221" s="12" t="str">
        <f>IF('กรอกรายการ วัสดุ'!G109&gt;0,'กรอกรายการ วัสดุ'!G109,IF('กรอกรายการ วัสดุ'!G109=0,"-"))</f>
        <v>-</v>
      </c>
      <c r="K221" s="12" t="str">
        <f>IF('กรอกรายการ วัสดุ'!H109&gt;0,'กรอกรายการ วัสดุ'!H109,IF('กรอกรายการ วัสดุ'!H109=0,"-"))</f>
        <v>-</v>
      </c>
      <c r="L221" s="45" t="str">
        <f>IF('กรอกรายการ วัสดุ'!I109&gt;0,'กรอกรายการ วัสดุ'!I109,IF('กรอกรายการ วัสดุ'!I109=0,"-"))</f>
        <v>-</v>
      </c>
      <c r="M221" s="75"/>
    </row>
    <row r="222" spans="1:13" ht="24.75" thickBot="1" x14ac:dyDescent="0.6">
      <c r="A222" s="657" t="s">
        <v>118</v>
      </c>
      <c r="B222" s="658"/>
      <c r="C222" s="658"/>
      <c r="D222" s="658"/>
      <c r="E222" s="658"/>
      <c r="F222" s="658"/>
      <c r="G222" s="658"/>
      <c r="H222" s="659"/>
      <c r="I222" s="153">
        <f>SUM(I212:I221)</f>
        <v>0</v>
      </c>
      <c r="J222" s="19"/>
      <c r="K222" s="46">
        <f t="shared" ref="K222:L222" si="12">SUM(K212:K221)</f>
        <v>0</v>
      </c>
      <c r="L222" s="46">
        <f t="shared" si="12"/>
        <v>0</v>
      </c>
      <c r="M222" s="14"/>
    </row>
    <row r="223" spans="1:13" ht="24.75" thickBot="1" x14ac:dyDescent="0.6">
      <c r="A223" s="657" t="s">
        <v>117</v>
      </c>
      <c r="B223" s="658"/>
      <c r="C223" s="658"/>
      <c r="D223" s="658"/>
      <c r="E223" s="658"/>
      <c r="F223" s="658"/>
      <c r="G223" s="658"/>
      <c r="H223" s="659"/>
      <c r="I223" s="153">
        <f>I222+I211</f>
        <v>236226</v>
      </c>
      <c r="J223" s="15"/>
      <c r="K223" s="46">
        <f t="shared" ref="K223:L223" si="13">K222+K211</f>
        <v>43986.5</v>
      </c>
      <c r="L223" s="46">
        <f t="shared" si="13"/>
        <v>280212.5</v>
      </c>
      <c r="M223" s="14"/>
    </row>
    <row r="224" spans="1:13" x14ac:dyDescent="0.55000000000000004">
      <c r="A224" s="13"/>
      <c r="B224" s="13"/>
      <c r="C224" s="13"/>
      <c r="D224" s="13"/>
      <c r="E224" s="13"/>
      <c r="F224" s="13"/>
      <c r="G224" s="13"/>
      <c r="H224" s="13"/>
      <c r="I224" s="6"/>
      <c r="J224" s="6"/>
      <c r="K224" s="6"/>
      <c r="L224" s="6"/>
      <c r="M224" s="6"/>
    </row>
    <row r="225" spans="1:13" x14ac:dyDescent="0.55000000000000004">
      <c r="A225" s="279"/>
      <c r="B225" s="2"/>
      <c r="C225" s="118"/>
      <c r="D225" s="118" t="s">
        <v>28</v>
      </c>
      <c r="E225" s="118" t="s">
        <v>29</v>
      </c>
      <c r="F225" s="2" t="s">
        <v>30</v>
      </c>
      <c r="G225" s="2"/>
      <c r="H225" s="119" t="s">
        <v>28</v>
      </c>
      <c r="I225" s="118" t="s">
        <v>33</v>
      </c>
      <c r="J225" s="2"/>
      <c r="K225" s="2"/>
      <c r="L225" s="2"/>
      <c r="M225" s="2"/>
    </row>
    <row r="226" spans="1:13" x14ac:dyDescent="0.55000000000000004">
      <c r="A226" s="279"/>
      <c r="B226" s="118"/>
      <c r="C226" s="118"/>
      <c r="D226" s="119"/>
      <c r="E226" s="279" t="str">
        <f>E204</f>
        <v>(นายอำพร จานเก่า)</v>
      </c>
      <c r="F226" s="2"/>
      <c r="G226" s="2"/>
      <c r="H226" s="119"/>
      <c r="I226" s="655" t="str">
        <f>I204</f>
        <v>(นางสาวจริยา ขัดแก้ว)</v>
      </c>
      <c r="J226" s="655"/>
      <c r="K226" s="2"/>
      <c r="L226" s="2"/>
      <c r="M226" s="2"/>
    </row>
    <row r="227" spans="1:13" s="2" customFormat="1" x14ac:dyDescent="0.55000000000000004">
      <c r="A227" s="279"/>
      <c r="C227" s="118"/>
      <c r="D227" s="655" t="str">
        <f>D205</f>
        <v>ช่าง ระดับ 4</v>
      </c>
      <c r="E227" s="655"/>
      <c r="F227" s="655"/>
      <c r="H227" s="655" t="str">
        <f>H205</f>
        <v>ผู้อำนวยการกลุ่มอำนวยการ</v>
      </c>
      <c r="I227" s="655"/>
      <c r="J227" s="655"/>
      <c r="K227" s="655"/>
    </row>
    <row r="228" spans="1:13" ht="27.75" x14ac:dyDescent="0.65">
      <c r="A228" s="2"/>
      <c r="B228" s="2"/>
      <c r="C228" s="636" t="s">
        <v>23</v>
      </c>
      <c r="D228" s="636"/>
      <c r="E228" s="636"/>
      <c r="F228" s="636"/>
      <c r="G228" s="636"/>
      <c r="H228" s="636"/>
      <c r="I228" s="636"/>
      <c r="J228" s="636"/>
      <c r="K228" s="636"/>
      <c r="L228" s="135" t="s">
        <v>25</v>
      </c>
      <c r="M228" s="136"/>
    </row>
    <row r="229" spans="1:13" x14ac:dyDescent="0.55000000000000004">
      <c r="A229" s="639" t="str">
        <f>A207</f>
        <v>ซ่อมแซมสำนักงาน สพป.ลำปาง เขต 3</v>
      </c>
      <c r="B229" s="639"/>
      <c r="C229" s="639"/>
      <c r="D229" s="640" t="str">
        <f>D185</f>
        <v>อาคารอาคารสำนักงาน สพป.ลำปาง เขต 3</v>
      </c>
      <c r="E229" s="640"/>
      <c r="F229" s="640"/>
      <c r="G229" s="640"/>
      <c r="H229" s="640"/>
      <c r="I229" s="1" t="s">
        <v>26</v>
      </c>
      <c r="J229" s="277" t="str">
        <f>J207</f>
        <v>ลำปาง เขต  3</v>
      </c>
      <c r="M229" s="1" t="s">
        <v>119</v>
      </c>
    </row>
    <row r="230" spans="1:13" ht="24.75" thickBot="1" x14ac:dyDescent="0.6">
      <c r="A230" s="277" t="s">
        <v>0</v>
      </c>
      <c r="D230" s="640" t="str">
        <f>D186</f>
        <v>สพป.ลำปาง เขต 3</v>
      </c>
      <c r="E230" s="640"/>
      <c r="F230" s="640"/>
      <c r="G230" s="640"/>
      <c r="H230" s="640"/>
      <c r="K230" s="641"/>
      <c r="L230" s="641"/>
    </row>
    <row r="231" spans="1:13" x14ac:dyDescent="0.55000000000000004">
      <c r="A231" s="642" t="s">
        <v>2</v>
      </c>
      <c r="B231" s="644" t="s">
        <v>3</v>
      </c>
      <c r="C231" s="645"/>
      <c r="D231" s="645"/>
      <c r="E231" s="646"/>
      <c r="F231" s="650" t="s">
        <v>4</v>
      </c>
      <c r="G231" s="650" t="s">
        <v>5</v>
      </c>
      <c r="H231" s="650" t="s">
        <v>6</v>
      </c>
      <c r="I231" s="650"/>
      <c r="J231" s="650" t="s">
        <v>7</v>
      </c>
      <c r="K231" s="650"/>
      <c r="L231" s="650" t="s">
        <v>24</v>
      </c>
      <c r="M231" s="661" t="s">
        <v>9</v>
      </c>
    </row>
    <row r="232" spans="1:13" x14ac:dyDescent="0.55000000000000004">
      <c r="A232" s="643"/>
      <c r="B232" s="647"/>
      <c r="C232" s="648"/>
      <c r="D232" s="648"/>
      <c r="E232" s="649"/>
      <c r="F232" s="651"/>
      <c r="G232" s="651"/>
      <c r="H232" s="278" t="s">
        <v>10</v>
      </c>
      <c r="I232" s="278" t="s">
        <v>11</v>
      </c>
      <c r="J232" s="278" t="s">
        <v>10</v>
      </c>
      <c r="K232" s="278" t="s">
        <v>11</v>
      </c>
      <c r="L232" s="651"/>
      <c r="M232" s="662"/>
    </row>
    <row r="233" spans="1:13" x14ac:dyDescent="0.55000000000000004">
      <c r="A233" s="685" t="s">
        <v>120</v>
      </c>
      <c r="B233" s="686"/>
      <c r="C233" s="686"/>
      <c r="D233" s="686"/>
      <c r="E233" s="686"/>
      <c r="F233" s="686"/>
      <c r="G233" s="686"/>
      <c r="H233" s="687"/>
      <c r="I233" s="152">
        <f>I223</f>
        <v>236226</v>
      </c>
      <c r="J233" s="49"/>
      <c r="K233" s="48">
        <f>K223</f>
        <v>43986.5</v>
      </c>
      <c r="L233" s="48">
        <f>L223</f>
        <v>280212.5</v>
      </c>
      <c r="M233" s="8"/>
    </row>
    <row r="234" spans="1:13" x14ac:dyDescent="0.55000000000000004">
      <c r="A234" s="7" t="str">
        <f>IF('กรอกรายการ วัสดุ'!A296&gt;0,'กรอกรายการ วัสดุ'!A308,IF('กรอกรายการ วัสดุ'!A308=0," "))</f>
        <v xml:space="preserve"> </v>
      </c>
      <c r="B234" s="638" t="str">
        <f>IF('กรอกรายการ วัสดุ'!B110&gt;0,'กรอกรายการ วัสดุ'!B110,IF('กรอกรายการ วัสดุ'!B110=0,"-"))</f>
        <v>-</v>
      </c>
      <c r="C234" s="638"/>
      <c r="D234" s="638"/>
      <c r="E234" s="638"/>
      <c r="F234" s="12" t="str">
        <f>IF('กรอกรายการ วัสดุ'!C110&gt;0,'กรอกรายการ วัสดุ'!C110,IF('กรอกรายการ วัสดุ'!C110=0,"-"))</f>
        <v>-</v>
      </c>
      <c r="G234" s="12" t="str">
        <f>IF('กรอกรายการ วัสดุ'!D110&gt;0,'กรอกรายการ วัสดุ'!D110,IF('กรอกรายการ วัสดุ'!D110=0,"-"))</f>
        <v>-</v>
      </c>
      <c r="H234" s="12" t="str">
        <f>IF('กรอกรายการ วัสดุ'!E110&gt;0,'กรอกรายการ วัสดุ'!E110,IF('กรอกรายการ วัสดุ'!E110=0,"-"))</f>
        <v>-</v>
      </c>
      <c r="I234" s="45" t="str">
        <f>IF('กรอกรายการ วัสดุ'!F110&gt;0,'กรอกรายการ วัสดุ'!F110,IF('กรอกรายการ วัสดุ'!F110=0,"-"))</f>
        <v>-</v>
      </c>
      <c r="J234" s="12" t="str">
        <f>IF('กรอกรายการ วัสดุ'!G110&gt;0,'กรอกรายการ วัสดุ'!G110,IF('กรอกรายการ วัสดุ'!G110=0,"-"))</f>
        <v>-</v>
      </c>
      <c r="K234" s="12" t="str">
        <f>IF('กรอกรายการ วัสดุ'!H110&gt;0,'กรอกรายการ วัสดุ'!H110,IF('กรอกรายการ วัสดุ'!H110=0,"-"))</f>
        <v>-</v>
      </c>
      <c r="L234" s="45" t="str">
        <f>IF('กรอกรายการ วัสดุ'!I110&gt;0,'กรอกรายการ วัสดุ'!I110,IF('กรอกรายการ วัสดุ'!I110=0,"-"))</f>
        <v>-</v>
      </c>
      <c r="M234" s="76"/>
    </row>
    <row r="235" spans="1:13" x14ac:dyDescent="0.55000000000000004">
      <c r="A235" s="9" t="str">
        <f>IF('กรอกรายการ วัสดุ'!A297&gt;0,'กรอกรายการ วัสดุ'!A309,IF('กรอกรายการ วัสดุ'!A309=0," "))</f>
        <v xml:space="preserve"> </v>
      </c>
      <c r="B235" s="637" t="str">
        <f>IF('กรอกรายการ วัสดุ'!B111&gt;0,'กรอกรายการ วัสดุ'!B111,IF('กรอกรายการ วัสดุ'!B111=0,"-"))</f>
        <v>-</v>
      </c>
      <c r="C235" s="637"/>
      <c r="D235" s="637"/>
      <c r="E235" s="637"/>
      <c r="F235" s="12" t="str">
        <f>IF('กรอกรายการ วัสดุ'!C111&gt;0,'กรอกรายการ วัสดุ'!C111,IF('กรอกรายการ วัสดุ'!C111=0,"-"))</f>
        <v>-</v>
      </c>
      <c r="G235" s="12" t="str">
        <f>IF('กรอกรายการ วัสดุ'!D111&gt;0,'กรอกรายการ วัสดุ'!D111,IF('กรอกรายการ วัสดุ'!D111=0,"-"))</f>
        <v>-</v>
      </c>
      <c r="H235" s="12" t="str">
        <f>IF('กรอกรายการ วัสดุ'!E111&gt;0,'กรอกรายการ วัสดุ'!E111,IF('กรอกรายการ วัสดุ'!E111=0,"-"))</f>
        <v>-</v>
      </c>
      <c r="I235" s="45" t="str">
        <f>IF('กรอกรายการ วัสดุ'!F111&gt;0,'กรอกรายการ วัสดุ'!F111,IF('กรอกรายการ วัสดุ'!F111=0,"-"))</f>
        <v>-</v>
      </c>
      <c r="J235" s="12" t="str">
        <f>IF('กรอกรายการ วัสดุ'!G111&gt;0,'กรอกรายการ วัสดุ'!G111,IF('กรอกรายการ วัสดุ'!G111=0,"-"))</f>
        <v>-</v>
      </c>
      <c r="K235" s="12" t="str">
        <f>IF('กรอกรายการ วัสดุ'!H111&gt;0,'กรอกรายการ วัสดุ'!H111,IF('กรอกรายการ วัสดุ'!H111=0,"-"))</f>
        <v>-</v>
      </c>
      <c r="L235" s="45" t="str">
        <f>IF('กรอกรายการ วัสดุ'!I111&gt;0,'กรอกรายการ วัสดุ'!I111,IF('กรอกรายการ วัสดุ'!I111=0,"-"))</f>
        <v>-</v>
      </c>
      <c r="M235" s="76"/>
    </row>
    <row r="236" spans="1:13" x14ac:dyDescent="0.55000000000000004">
      <c r="A236" s="9" t="str">
        <f>IF('กรอกรายการ วัสดุ'!A298&gt;0,'กรอกรายการ วัสดุ'!A310,IF('กรอกรายการ วัสดุ'!A310=0," "))</f>
        <v xml:space="preserve"> </v>
      </c>
      <c r="B236" s="637" t="str">
        <f>IF('กรอกรายการ วัสดุ'!B112&gt;0,'กรอกรายการ วัสดุ'!B112,IF('กรอกรายการ วัสดุ'!B112=0,"-"))</f>
        <v>-</v>
      </c>
      <c r="C236" s="637"/>
      <c r="D236" s="637"/>
      <c r="E236" s="637"/>
      <c r="F236" s="12" t="str">
        <f>IF('กรอกรายการ วัสดุ'!C112&gt;0,'กรอกรายการ วัสดุ'!C112,IF('กรอกรายการ วัสดุ'!C112=0,"-"))</f>
        <v>-</v>
      </c>
      <c r="G236" s="12" t="str">
        <f>IF('กรอกรายการ วัสดุ'!D112&gt;0,'กรอกรายการ วัสดุ'!D112,IF('กรอกรายการ วัสดุ'!D112=0,"-"))</f>
        <v>-</v>
      </c>
      <c r="H236" s="12" t="str">
        <f>IF('กรอกรายการ วัสดุ'!E112&gt;0,'กรอกรายการ วัสดุ'!E112,IF('กรอกรายการ วัสดุ'!E112=0,"-"))</f>
        <v>-</v>
      </c>
      <c r="I236" s="45" t="str">
        <f>IF('กรอกรายการ วัสดุ'!F112&gt;0,'กรอกรายการ วัสดุ'!F112,IF('กรอกรายการ วัสดุ'!F112=0,"-"))</f>
        <v>-</v>
      </c>
      <c r="J236" s="12" t="str">
        <f>IF('กรอกรายการ วัสดุ'!G112&gt;0,'กรอกรายการ วัสดุ'!G112,IF('กรอกรายการ วัสดุ'!G112=0,"-"))</f>
        <v>-</v>
      </c>
      <c r="K236" s="12" t="str">
        <f>IF('กรอกรายการ วัสดุ'!H112&gt;0,'กรอกรายการ วัสดุ'!H112,IF('กรอกรายการ วัสดุ'!H112=0,"-"))</f>
        <v>-</v>
      </c>
      <c r="L236" s="45" t="str">
        <f>IF('กรอกรายการ วัสดุ'!I112&gt;0,'กรอกรายการ วัสดุ'!I112,IF('กรอกรายการ วัสดุ'!I112=0,"-"))</f>
        <v>-</v>
      </c>
      <c r="M236" s="76"/>
    </row>
    <row r="237" spans="1:13" x14ac:dyDescent="0.55000000000000004">
      <c r="A237" s="9" t="str">
        <f>IF('กรอกรายการ วัสดุ'!A299&gt;0,'กรอกรายการ วัสดุ'!A311,IF('กรอกรายการ วัสดุ'!A311=0," "))</f>
        <v xml:space="preserve"> </v>
      </c>
      <c r="B237" s="637" t="str">
        <f>IF('กรอกรายการ วัสดุ'!B113&gt;0,'กรอกรายการ วัสดุ'!B113,IF('กรอกรายการ วัสดุ'!B113=0,"-"))</f>
        <v>-</v>
      </c>
      <c r="C237" s="637"/>
      <c r="D237" s="637"/>
      <c r="E237" s="637"/>
      <c r="F237" s="12" t="str">
        <f>IF('กรอกรายการ วัสดุ'!C113&gt;0,'กรอกรายการ วัสดุ'!C113,IF('กรอกรายการ วัสดุ'!C113=0,"-"))</f>
        <v>-</v>
      </c>
      <c r="G237" s="12" t="str">
        <f>IF('กรอกรายการ วัสดุ'!D113&gt;0,'กรอกรายการ วัสดุ'!D113,IF('กรอกรายการ วัสดุ'!D113=0,"-"))</f>
        <v>-</v>
      </c>
      <c r="H237" s="12" t="str">
        <f>IF('กรอกรายการ วัสดุ'!E113&gt;0,'กรอกรายการ วัสดุ'!E113,IF('กรอกรายการ วัสดุ'!E113=0,"-"))</f>
        <v>-</v>
      </c>
      <c r="I237" s="45" t="str">
        <f>IF('กรอกรายการ วัสดุ'!F113&gt;0,'กรอกรายการ วัสดุ'!F113,IF('กรอกรายการ วัสดุ'!F113=0,"-"))</f>
        <v>-</v>
      </c>
      <c r="J237" s="12" t="str">
        <f>IF('กรอกรายการ วัสดุ'!G113&gt;0,'กรอกรายการ วัสดุ'!G113,IF('กรอกรายการ วัสดุ'!G113=0,"-"))</f>
        <v>-</v>
      </c>
      <c r="K237" s="12" t="str">
        <f>IF('กรอกรายการ วัสดุ'!H113&gt;0,'กรอกรายการ วัสดุ'!H113,IF('กรอกรายการ วัสดุ'!H113=0,"-"))</f>
        <v>-</v>
      </c>
      <c r="L237" s="45" t="str">
        <f>IF('กรอกรายการ วัสดุ'!I113&gt;0,'กรอกรายการ วัสดุ'!I113,IF('กรอกรายการ วัสดุ'!I113=0,"-"))</f>
        <v>-</v>
      </c>
      <c r="M237" s="76"/>
    </row>
    <row r="238" spans="1:13" x14ac:dyDescent="0.55000000000000004">
      <c r="A238" s="9" t="str">
        <f>IF('กรอกรายการ วัสดุ'!A300&gt;0,'กรอกรายการ วัสดุ'!A312,IF('กรอกรายการ วัสดุ'!A312=0," "))</f>
        <v xml:space="preserve"> </v>
      </c>
      <c r="B238" s="637" t="str">
        <f>IF('กรอกรายการ วัสดุ'!B114&gt;0,'กรอกรายการ วัสดุ'!B114,IF('กรอกรายการ วัสดุ'!B114=0,"-"))</f>
        <v>-</v>
      </c>
      <c r="C238" s="637"/>
      <c r="D238" s="637"/>
      <c r="E238" s="637"/>
      <c r="F238" s="12" t="str">
        <f>IF('กรอกรายการ วัสดุ'!C114&gt;0,'กรอกรายการ วัสดุ'!C114,IF('กรอกรายการ วัสดุ'!C114=0,"-"))</f>
        <v>-</v>
      </c>
      <c r="G238" s="12" t="str">
        <f>IF('กรอกรายการ วัสดุ'!D114&gt;0,'กรอกรายการ วัสดุ'!D114,IF('กรอกรายการ วัสดุ'!D114=0,"-"))</f>
        <v>-</v>
      </c>
      <c r="H238" s="12" t="str">
        <f>IF('กรอกรายการ วัสดุ'!E114&gt;0,'กรอกรายการ วัสดุ'!E114,IF('กรอกรายการ วัสดุ'!E114=0,"-"))</f>
        <v>-</v>
      </c>
      <c r="I238" s="45" t="str">
        <f>IF('กรอกรายการ วัสดุ'!F114&gt;0,'กรอกรายการ วัสดุ'!F114,IF('กรอกรายการ วัสดุ'!F114=0,"-"))</f>
        <v>-</v>
      </c>
      <c r="J238" s="12" t="str">
        <f>IF('กรอกรายการ วัสดุ'!G114&gt;0,'กรอกรายการ วัสดุ'!G114,IF('กรอกรายการ วัสดุ'!G114=0,"-"))</f>
        <v>-</v>
      </c>
      <c r="K238" s="12" t="str">
        <f>IF('กรอกรายการ วัสดุ'!H114&gt;0,'กรอกรายการ วัสดุ'!H114,IF('กรอกรายการ วัสดุ'!H114=0,"-"))</f>
        <v>-</v>
      </c>
      <c r="L238" s="45" t="str">
        <f>IF('กรอกรายการ วัสดุ'!I114&gt;0,'กรอกรายการ วัสดุ'!I114,IF('กรอกรายการ วัสดุ'!I114=0,"-"))</f>
        <v>-</v>
      </c>
      <c r="M238" s="76"/>
    </row>
    <row r="239" spans="1:13" x14ac:dyDescent="0.55000000000000004">
      <c r="A239" s="9" t="str">
        <f>IF('กรอกรายการ วัสดุ'!A301&gt;0,'กรอกรายการ วัสดุ'!A313,IF('กรอกรายการ วัสดุ'!A313=0," "))</f>
        <v xml:space="preserve"> </v>
      </c>
      <c r="B239" s="637" t="str">
        <f>IF('กรอกรายการ วัสดุ'!B115&gt;0,'กรอกรายการ วัสดุ'!B115,IF('กรอกรายการ วัสดุ'!B115=0,"-"))</f>
        <v>-</v>
      </c>
      <c r="C239" s="637"/>
      <c r="D239" s="637"/>
      <c r="E239" s="637"/>
      <c r="F239" s="12" t="str">
        <f>IF('กรอกรายการ วัสดุ'!C115&gt;0,'กรอกรายการ วัสดุ'!C115,IF('กรอกรายการ วัสดุ'!C115=0,"-"))</f>
        <v>-</v>
      </c>
      <c r="G239" s="12" t="str">
        <f>IF('กรอกรายการ วัสดุ'!D115&gt;0,'กรอกรายการ วัสดุ'!D115,IF('กรอกรายการ วัสดุ'!D115=0,"-"))</f>
        <v>-</v>
      </c>
      <c r="H239" s="12" t="str">
        <f>IF('กรอกรายการ วัสดุ'!E115&gt;0,'กรอกรายการ วัสดุ'!E115,IF('กรอกรายการ วัสดุ'!E115=0,"-"))</f>
        <v>-</v>
      </c>
      <c r="I239" s="45" t="str">
        <f>IF('กรอกรายการ วัสดุ'!F115&gt;0,'กรอกรายการ วัสดุ'!F115,IF('กรอกรายการ วัสดุ'!F115=0,"-"))</f>
        <v>-</v>
      </c>
      <c r="J239" s="12" t="str">
        <f>IF('กรอกรายการ วัสดุ'!G115&gt;0,'กรอกรายการ วัสดุ'!G115,IF('กรอกรายการ วัสดุ'!G115=0,"-"))</f>
        <v>-</v>
      </c>
      <c r="K239" s="12" t="str">
        <f>IF('กรอกรายการ วัสดุ'!H115&gt;0,'กรอกรายการ วัสดุ'!H115,IF('กรอกรายการ วัสดุ'!H115=0,"-"))</f>
        <v>-</v>
      </c>
      <c r="L239" s="45" t="str">
        <f>IF('กรอกรายการ วัสดุ'!I115&gt;0,'กรอกรายการ วัสดุ'!I115,IF('กรอกรายการ วัสดุ'!I115=0,"-"))</f>
        <v>-</v>
      </c>
      <c r="M239" s="76"/>
    </row>
    <row r="240" spans="1:13" x14ac:dyDescent="0.55000000000000004">
      <c r="A240" s="9" t="str">
        <f>IF('กรอกรายการ วัสดุ'!A302&gt;0,'กรอกรายการ วัสดุ'!A314,IF('กรอกรายการ วัสดุ'!A314=0," "))</f>
        <v xml:space="preserve"> </v>
      </c>
      <c r="B240" s="637" t="str">
        <f>IF('กรอกรายการ วัสดุ'!B116&gt;0,'กรอกรายการ วัสดุ'!B116,IF('กรอกรายการ วัสดุ'!B116=0,"-"))</f>
        <v>-</v>
      </c>
      <c r="C240" s="637"/>
      <c r="D240" s="637"/>
      <c r="E240" s="637"/>
      <c r="F240" s="12" t="str">
        <f>IF('กรอกรายการ วัสดุ'!C116&gt;0,'กรอกรายการ วัสดุ'!C116,IF('กรอกรายการ วัสดุ'!C116=0,"-"))</f>
        <v>-</v>
      </c>
      <c r="G240" s="12" t="str">
        <f>IF('กรอกรายการ วัสดุ'!D116&gt;0,'กรอกรายการ วัสดุ'!D116,IF('กรอกรายการ วัสดุ'!D116=0,"-"))</f>
        <v>-</v>
      </c>
      <c r="H240" s="12" t="str">
        <f>IF('กรอกรายการ วัสดุ'!E116&gt;0,'กรอกรายการ วัสดุ'!E116,IF('กรอกรายการ วัสดุ'!E116=0,"-"))</f>
        <v>-</v>
      </c>
      <c r="I240" s="45" t="str">
        <f>IF('กรอกรายการ วัสดุ'!F116&gt;0,'กรอกรายการ วัสดุ'!F116,IF('กรอกรายการ วัสดุ'!F116=0,"-"))</f>
        <v>-</v>
      </c>
      <c r="J240" s="12" t="str">
        <f>IF('กรอกรายการ วัสดุ'!G116&gt;0,'กรอกรายการ วัสดุ'!G116,IF('กรอกรายการ วัสดุ'!G116=0,"-"))</f>
        <v>-</v>
      </c>
      <c r="K240" s="12" t="str">
        <f>IF('กรอกรายการ วัสดุ'!H116&gt;0,'กรอกรายการ วัสดุ'!H116,IF('กรอกรายการ วัสดุ'!H116=0,"-"))</f>
        <v>-</v>
      </c>
      <c r="L240" s="45" t="str">
        <f>IF('กรอกรายการ วัสดุ'!I116&gt;0,'กรอกรายการ วัสดุ'!I116,IF('กรอกรายการ วัสดุ'!I116=0,"-"))</f>
        <v>-</v>
      </c>
      <c r="M240" s="76"/>
    </row>
    <row r="241" spans="1:13" x14ac:dyDescent="0.55000000000000004">
      <c r="A241" s="9" t="str">
        <f>IF('กรอกรายการ วัสดุ'!A303&gt;0,'กรอกรายการ วัสดุ'!A315,IF('กรอกรายการ วัสดุ'!A315=0," "))</f>
        <v xml:space="preserve"> </v>
      </c>
      <c r="B241" s="637" t="str">
        <f>IF('กรอกรายการ วัสดุ'!B117&gt;0,'กรอกรายการ วัสดุ'!B117,IF('กรอกรายการ วัสดุ'!B117=0,"-"))</f>
        <v>-</v>
      </c>
      <c r="C241" s="637"/>
      <c r="D241" s="637"/>
      <c r="E241" s="637"/>
      <c r="F241" s="12" t="str">
        <f>IF('กรอกรายการ วัสดุ'!C117&gt;0,'กรอกรายการ วัสดุ'!C117,IF('กรอกรายการ วัสดุ'!C117=0,"-"))</f>
        <v>-</v>
      </c>
      <c r="G241" s="12" t="str">
        <f>IF('กรอกรายการ วัสดุ'!D117&gt;0,'กรอกรายการ วัสดุ'!D117,IF('กรอกรายการ วัสดุ'!D117=0,"-"))</f>
        <v>-</v>
      </c>
      <c r="H241" s="12" t="str">
        <f>IF('กรอกรายการ วัสดุ'!E117&gt;0,'กรอกรายการ วัสดุ'!E117,IF('กรอกรายการ วัสดุ'!E117=0,"-"))</f>
        <v>-</v>
      </c>
      <c r="I241" s="45" t="str">
        <f>IF('กรอกรายการ วัสดุ'!F117&gt;0,'กรอกรายการ วัสดุ'!F117,IF('กรอกรายการ วัสดุ'!F117=0,"-"))</f>
        <v>-</v>
      </c>
      <c r="J241" s="12" t="str">
        <f>IF('กรอกรายการ วัสดุ'!G117&gt;0,'กรอกรายการ วัสดุ'!G117,IF('กรอกรายการ วัสดุ'!G117=0,"-"))</f>
        <v>-</v>
      </c>
      <c r="K241" s="12" t="str">
        <f>IF('กรอกรายการ วัสดุ'!H117&gt;0,'กรอกรายการ วัสดุ'!H117,IF('กรอกรายการ วัสดุ'!H117=0,"-"))</f>
        <v>-</v>
      </c>
      <c r="L241" s="45" t="str">
        <f>IF('กรอกรายการ วัสดุ'!I117&gt;0,'กรอกรายการ วัสดุ'!I117,IF('กรอกรายการ วัสดุ'!I117=0,"-"))</f>
        <v>-</v>
      </c>
      <c r="M241" s="76"/>
    </row>
    <row r="242" spans="1:13" x14ac:dyDescent="0.55000000000000004">
      <c r="A242" s="9" t="str">
        <f>IF('กรอกรายการ วัสดุ'!A304&gt;0,'กรอกรายการ วัสดุ'!A316,IF('กรอกรายการ วัสดุ'!A316=0," "))</f>
        <v xml:space="preserve"> </v>
      </c>
      <c r="B242" s="637" t="str">
        <f>IF('กรอกรายการ วัสดุ'!B118&gt;0,'กรอกรายการ วัสดุ'!B118,IF('กรอกรายการ วัสดุ'!B118=0,"-"))</f>
        <v>-</v>
      </c>
      <c r="C242" s="637"/>
      <c r="D242" s="637"/>
      <c r="E242" s="637"/>
      <c r="F242" s="12" t="str">
        <f>IF('กรอกรายการ วัสดุ'!C118&gt;0,'กรอกรายการ วัสดุ'!C118,IF('กรอกรายการ วัสดุ'!C118=0,"-"))</f>
        <v>-</v>
      </c>
      <c r="G242" s="12" t="str">
        <f>IF('กรอกรายการ วัสดุ'!D118&gt;0,'กรอกรายการ วัสดุ'!D118,IF('กรอกรายการ วัสดุ'!D118=0,"-"))</f>
        <v>-</v>
      </c>
      <c r="H242" s="12" t="str">
        <f>IF('กรอกรายการ วัสดุ'!E118&gt;0,'กรอกรายการ วัสดุ'!E118,IF('กรอกรายการ วัสดุ'!E118=0,"-"))</f>
        <v>-</v>
      </c>
      <c r="I242" s="45" t="str">
        <f>IF('กรอกรายการ วัสดุ'!F118&gt;0,'กรอกรายการ วัสดุ'!F118,IF('กรอกรายการ วัสดุ'!F118=0,"-"))</f>
        <v>-</v>
      </c>
      <c r="J242" s="12" t="str">
        <f>IF('กรอกรายการ วัสดุ'!G118&gt;0,'กรอกรายการ วัสดุ'!G118,IF('กรอกรายการ วัสดุ'!G118=0,"-"))</f>
        <v>-</v>
      </c>
      <c r="K242" s="12" t="str">
        <f>IF('กรอกรายการ วัสดุ'!H118&gt;0,'กรอกรายการ วัสดุ'!H118,IF('กรอกรายการ วัสดุ'!H118=0,"-"))</f>
        <v>-</v>
      </c>
      <c r="L242" s="45" t="str">
        <f>IF('กรอกรายการ วัสดุ'!I118&gt;0,'กรอกรายการ วัสดุ'!I118,IF('กรอกรายการ วัสดุ'!I118=0,"-"))</f>
        <v>-</v>
      </c>
      <c r="M242" s="76"/>
    </row>
    <row r="243" spans="1:13" ht="24.75" thickBot="1" x14ac:dyDescent="0.6">
      <c r="A243" s="117" t="str">
        <f>IF('กรอกรายการ วัสดุ'!A305&gt;0,'กรอกรายการ วัสดุ'!A317,IF('กรอกรายการ วัสดุ'!A317=0," "))</f>
        <v xml:space="preserve"> </v>
      </c>
      <c r="B243" s="688" t="str">
        <f>IF('กรอกรายการ วัสดุ'!B119&gt;0,'กรอกรายการ วัสดุ'!B119,IF('กรอกรายการ วัสดุ'!B119=0,"-"))</f>
        <v>-</v>
      </c>
      <c r="C243" s="688"/>
      <c r="D243" s="688"/>
      <c r="E243" s="688"/>
      <c r="F243" s="12" t="str">
        <f>IF('กรอกรายการ วัสดุ'!C119&gt;0,'กรอกรายการ วัสดุ'!C119,IF('กรอกรายการ วัสดุ'!C119=0,"-"))</f>
        <v>-</v>
      </c>
      <c r="G243" s="12" t="str">
        <f>IF('กรอกรายการ วัสดุ'!D119&gt;0,'กรอกรายการ วัสดุ'!D119,IF('กรอกรายการ วัสดุ'!D119=0,"-"))</f>
        <v>-</v>
      </c>
      <c r="H243" s="12" t="str">
        <f>IF('กรอกรายการ วัสดุ'!E119&gt;0,'กรอกรายการ วัสดุ'!E119,IF('กรอกรายการ วัสดุ'!E119=0,"-"))</f>
        <v>-</v>
      </c>
      <c r="I243" s="45" t="str">
        <f>IF('กรอกรายการ วัสดุ'!F119&gt;0,'กรอกรายการ วัสดุ'!F119,IF('กรอกรายการ วัสดุ'!F119=0,"-"))</f>
        <v>-</v>
      </c>
      <c r="J243" s="12" t="str">
        <f>IF('กรอกรายการ วัสดุ'!G119&gt;0,'กรอกรายการ วัสดุ'!G119,IF('กรอกรายการ วัสดุ'!G119=0,"-"))</f>
        <v>-</v>
      </c>
      <c r="K243" s="12" t="str">
        <f>IF('กรอกรายการ วัสดุ'!H119&gt;0,'กรอกรายการ วัสดุ'!H119,IF('กรอกรายการ วัสดุ'!H119=0,"-"))</f>
        <v>-</v>
      </c>
      <c r="L243" s="45" t="str">
        <f>IF('กรอกรายการ วัสดุ'!I119&gt;0,'กรอกรายการ วัสดุ'!I119,IF('กรอกรายการ วัสดุ'!I119=0,"-"))</f>
        <v>-</v>
      </c>
      <c r="M243" s="75"/>
    </row>
    <row r="244" spans="1:13" ht="24.75" thickBot="1" x14ac:dyDescent="0.6">
      <c r="A244" s="657" t="s">
        <v>121</v>
      </c>
      <c r="B244" s="658"/>
      <c r="C244" s="658"/>
      <c r="D244" s="658"/>
      <c r="E244" s="658"/>
      <c r="F244" s="658"/>
      <c r="G244" s="658"/>
      <c r="H244" s="659"/>
      <c r="I244" s="153">
        <f>SUM(I234:I243)</f>
        <v>0</v>
      </c>
      <c r="J244" s="19"/>
      <c r="K244" s="46">
        <f t="shared" ref="K244:L244" si="14">SUM(K234:K243)</f>
        <v>0</v>
      </c>
      <c r="L244" s="46">
        <f t="shared" si="14"/>
        <v>0</v>
      </c>
      <c r="M244" s="14"/>
    </row>
    <row r="245" spans="1:13" ht="24.75" thickBot="1" x14ac:dyDescent="0.6">
      <c r="A245" s="657" t="s">
        <v>122</v>
      </c>
      <c r="B245" s="658"/>
      <c r="C245" s="658"/>
      <c r="D245" s="658"/>
      <c r="E245" s="658"/>
      <c r="F245" s="658"/>
      <c r="G245" s="658"/>
      <c r="H245" s="659"/>
      <c r="I245" s="153">
        <f>I244+I233</f>
        <v>236226</v>
      </c>
      <c r="J245" s="15"/>
      <c r="K245" s="46">
        <f t="shared" ref="K245:L245" si="15">K244+K233</f>
        <v>43986.5</v>
      </c>
      <c r="L245" s="46">
        <f t="shared" si="15"/>
        <v>280212.5</v>
      </c>
      <c r="M245" s="14"/>
    </row>
    <row r="246" spans="1:13" x14ac:dyDescent="0.55000000000000004">
      <c r="A246" s="13"/>
      <c r="B246" s="13"/>
      <c r="C246" s="13"/>
      <c r="D246" s="13"/>
      <c r="E246" s="13"/>
      <c r="F246" s="13"/>
      <c r="G246" s="13"/>
      <c r="H246" s="13"/>
      <c r="I246" s="6"/>
      <c r="J246" s="6"/>
      <c r="K246" s="6"/>
      <c r="L246" s="6"/>
      <c r="M246" s="6"/>
    </row>
    <row r="247" spans="1:13" x14ac:dyDescent="0.55000000000000004">
      <c r="A247" s="279"/>
      <c r="B247" s="2"/>
      <c r="C247" s="118"/>
      <c r="D247" s="118" t="s">
        <v>28</v>
      </c>
      <c r="E247" s="118" t="s">
        <v>29</v>
      </c>
      <c r="F247" s="2" t="s">
        <v>30</v>
      </c>
      <c r="G247" s="2"/>
      <c r="H247" s="119" t="s">
        <v>28</v>
      </c>
      <c r="I247" s="118" t="s">
        <v>33</v>
      </c>
      <c r="J247" s="2"/>
      <c r="K247" s="2"/>
      <c r="L247" s="2"/>
      <c r="M247" s="2"/>
    </row>
    <row r="248" spans="1:13" x14ac:dyDescent="0.55000000000000004">
      <c r="A248" s="279"/>
      <c r="B248" s="118"/>
      <c r="C248" s="118"/>
      <c r="D248" s="119"/>
      <c r="E248" s="279" t="str">
        <f>E226</f>
        <v>(นายอำพร จานเก่า)</v>
      </c>
      <c r="F248" s="2"/>
      <c r="G248" s="2"/>
      <c r="H248" s="119"/>
      <c r="I248" s="655" t="str">
        <f>I226</f>
        <v>(นางสาวจริยา ขัดแก้ว)</v>
      </c>
      <c r="J248" s="655"/>
      <c r="K248" s="2"/>
      <c r="L248" s="2"/>
      <c r="M248" s="2"/>
    </row>
    <row r="249" spans="1:13" s="2" customFormat="1" x14ac:dyDescent="0.55000000000000004">
      <c r="A249" s="279"/>
      <c r="C249" s="118"/>
      <c r="D249" s="655" t="str">
        <f>D227</f>
        <v>ช่าง ระดับ 4</v>
      </c>
      <c r="E249" s="655"/>
      <c r="F249" s="655"/>
      <c r="H249" s="655" t="str">
        <f>H227</f>
        <v>ผู้อำนวยการกลุ่มอำนวยการ</v>
      </c>
      <c r="I249" s="655"/>
      <c r="J249" s="655"/>
      <c r="K249" s="655"/>
    </row>
    <row r="250" spans="1:13" ht="27.75" x14ac:dyDescent="0.65">
      <c r="A250" s="2"/>
      <c r="B250" s="2"/>
      <c r="C250" s="636" t="s">
        <v>23</v>
      </c>
      <c r="D250" s="636"/>
      <c r="E250" s="636"/>
      <c r="F250" s="636"/>
      <c r="G250" s="636"/>
      <c r="H250" s="636"/>
      <c r="I250" s="636"/>
      <c r="J250" s="636"/>
      <c r="K250" s="636"/>
      <c r="L250" s="135" t="s">
        <v>25</v>
      </c>
      <c r="M250" s="136"/>
    </row>
    <row r="251" spans="1:13" x14ac:dyDescent="0.55000000000000004">
      <c r="A251" s="639" t="str">
        <f>A229</f>
        <v>ซ่อมแซมสำนักงาน สพป.ลำปาง เขต 3</v>
      </c>
      <c r="B251" s="639"/>
      <c r="C251" s="639"/>
      <c r="D251" s="640" t="str">
        <f>D207</f>
        <v>อาคารอาคารสำนักงาน สพป.ลำปาง เขต 3</v>
      </c>
      <c r="E251" s="640"/>
      <c r="F251" s="640"/>
      <c r="G251" s="640"/>
      <c r="H251" s="640"/>
      <c r="I251" s="1" t="s">
        <v>26</v>
      </c>
      <c r="J251" s="277" t="str">
        <f>J229</f>
        <v>ลำปาง เขต  3</v>
      </c>
      <c r="M251" s="1" t="s">
        <v>123</v>
      </c>
    </row>
    <row r="252" spans="1:13" ht="24.75" thickBot="1" x14ac:dyDescent="0.6">
      <c r="A252" s="277" t="s">
        <v>0</v>
      </c>
      <c r="D252" s="640" t="str">
        <f>D208</f>
        <v>สพป.ลำปาง เขต 3</v>
      </c>
      <c r="E252" s="640"/>
      <c r="F252" s="640"/>
      <c r="G252" s="640"/>
      <c r="H252" s="640"/>
      <c r="K252" s="641"/>
      <c r="L252" s="641"/>
    </row>
    <row r="253" spans="1:13" x14ac:dyDescent="0.55000000000000004">
      <c r="A253" s="642" t="s">
        <v>2</v>
      </c>
      <c r="B253" s="644" t="s">
        <v>3</v>
      </c>
      <c r="C253" s="645"/>
      <c r="D253" s="645"/>
      <c r="E253" s="646"/>
      <c r="F253" s="650" t="s">
        <v>4</v>
      </c>
      <c r="G253" s="650" t="s">
        <v>5</v>
      </c>
      <c r="H253" s="650" t="s">
        <v>6</v>
      </c>
      <c r="I253" s="650"/>
      <c r="J253" s="650" t="s">
        <v>7</v>
      </c>
      <c r="K253" s="650"/>
      <c r="L253" s="650" t="s">
        <v>24</v>
      </c>
      <c r="M253" s="661" t="s">
        <v>9</v>
      </c>
    </row>
    <row r="254" spans="1:13" x14ac:dyDescent="0.55000000000000004">
      <c r="A254" s="643"/>
      <c r="B254" s="647"/>
      <c r="C254" s="648"/>
      <c r="D254" s="648"/>
      <c r="E254" s="649"/>
      <c r="F254" s="651"/>
      <c r="G254" s="651"/>
      <c r="H254" s="278" t="s">
        <v>10</v>
      </c>
      <c r="I254" s="278" t="s">
        <v>11</v>
      </c>
      <c r="J254" s="278" t="s">
        <v>10</v>
      </c>
      <c r="K254" s="278" t="s">
        <v>11</v>
      </c>
      <c r="L254" s="651"/>
      <c r="M254" s="662"/>
    </row>
    <row r="255" spans="1:13" x14ac:dyDescent="0.55000000000000004">
      <c r="A255" s="685" t="s">
        <v>124</v>
      </c>
      <c r="B255" s="686"/>
      <c r="C255" s="686"/>
      <c r="D255" s="686"/>
      <c r="E255" s="686"/>
      <c r="F255" s="686"/>
      <c r="G255" s="686"/>
      <c r="H255" s="687"/>
      <c r="I255" s="152">
        <f>I245</f>
        <v>236226</v>
      </c>
      <c r="J255" s="49"/>
      <c r="K255" s="48">
        <f>K245</f>
        <v>43986.5</v>
      </c>
      <c r="L255" s="48">
        <f>L245</f>
        <v>280212.5</v>
      </c>
      <c r="M255" s="8"/>
    </row>
    <row r="256" spans="1:13" x14ac:dyDescent="0.55000000000000004">
      <c r="A256" s="7" t="str">
        <f>IF('กรอกรายการ วัสดุ'!A318&gt;0,'กรอกรายการ วัสดุ'!A330,IF('กรอกรายการ วัสดุ'!A330=0," "))</f>
        <v xml:space="preserve"> </v>
      </c>
      <c r="B256" s="638" t="str">
        <f>IF('กรอกรายการ วัสดุ'!B120&gt;0,'กรอกรายการ วัสดุ'!B120,IF('กรอกรายการ วัสดุ'!B120=0,"-"))</f>
        <v>-</v>
      </c>
      <c r="C256" s="638"/>
      <c r="D256" s="638"/>
      <c r="E256" s="638"/>
      <c r="F256" s="12" t="str">
        <f>IF('กรอกรายการ วัสดุ'!C120&gt;0,'กรอกรายการ วัสดุ'!C120,IF('กรอกรายการ วัสดุ'!C120=0,"-"))</f>
        <v>-</v>
      </c>
      <c r="G256" s="12" t="str">
        <f>IF('กรอกรายการ วัสดุ'!D120&gt;0,'กรอกรายการ วัสดุ'!D120,IF('กรอกรายการ วัสดุ'!D120=0,"-"))</f>
        <v>-</v>
      </c>
      <c r="H256" s="12" t="str">
        <f>IF('กรอกรายการ วัสดุ'!E120&gt;0,'กรอกรายการ วัสดุ'!E120,IF('กรอกรายการ วัสดุ'!E120=0,"-"))</f>
        <v>-</v>
      </c>
      <c r="I256" s="45" t="str">
        <f>IF('กรอกรายการ วัสดุ'!F120&gt;0,'กรอกรายการ วัสดุ'!F120,IF('กรอกรายการ วัสดุ'!F120=0,"-"))</f>
        <v>-</v>
      </c>
      <c r="J256" s="12" t="str">
        <f>IF('กรอกรายการ วัสดุ'!G120&gt;0,'กรอกรายการ วัสดุ'!G120,IF('กรอกรายการ วัสดุ'!G120=0,"-"))</f>
        <v>-</v>
      </c>
      <c r="K256" s="12" t="str">
        <f>IF('กรอกรายการ วัสดุ'!H120&gt;0,'กรอกรายการ วัสดุ'!H120,IF('กรอกรายการ วัสดุ'!H120=0,"-"))</f>
        <v>-</v>
      </c>
      <c r="L256" s="45" t="str">
        <f>IF('กรอกรายการ วัสดุ'!I120&gt;0,'กรอกรายการ วัสดุ'!I120,IF('กรอกรายการ วัสดุ'!I120=0,"-"))</f>
        <v>-</v>
      </c>
      <c r="M256" s="76"/>
    </row>
    <row r="257" spans="1:13" x14ac:dyDescent="0.55000000000000004">
      <c r="A257" s="9" t="str">
        <f>IF('กรอกรายการ วัสดุ'!A319&gt;0,'กรอกรายการ วัสดุ'!A331,IF('กรอกรายการ วัสดุ'!A331=0," "))</f>
        <v xml:space="preserve"> </v>
      </c>
      <c r="B257" s="637" t="str">
        <f>IF('กรอกรายการ วัสดุ'!B121&gt;0,'กรอกรายการ วัสดุ'!B121,IF('กรอกรายการ วัสดุ'!B121=0,"-"))</f>
        <v>-</v>
      </c>
      <c r="C257" s="637"/>
      <c r="D257" s="637"/>
      <c r="E257" s="637"/>
      <c r="F257" s="12" t="str">
        <f>IF('กรอกรายการ วัสดุ'!C121&gt;0,'กรอกรายการ วัสดุ'!C121,IF('กรอกรายการ วัสดุ'!C121=0,"-"))</f>
        <v>-</v>
      </c>
      <c r="G257" s="12" t="str">
        <f>IF('กรอกรายการ วัสดุ'!D121&gt;0,'กรอกรายการ วัสดุ'!D121,IF('กรอกรายการ วัสดุ'!D121=0,"-"))</f>
        <v>-</v>
      </c>
      <c r="H257" s="12" t="str">
        <f>IF('กรอกรายการ วัสดุ'!E121&gt;0,'กรอกรายการ วัสดุ'!E121,IF('กรอกรายการ วัสดุ'!E121=0,"-"))</f>
        <v>-</v>
      </c>
      <c r="I257" s="45" t="str">
        <f>IF('กรอกรายการ วัสดุ'!F121&gt;0,'กรอกรายการ วัสดุ'!F121,IF('กรอกรายการ วัสดุ'!F121=0,"-"))</f>
        <v>-</v>
      </c>
      <c r="J257" s="12" t="str">
        <f>IF('กรอกรายการ วัสดุ'!G121&gt;0,'กรอกรายการ วัสดุ'!G121,IF('กรอกรายการ วัสดุ'!G121=0,"-"))</f>
        <v>-</v>
      </c>
      <c r="K257" s="12" t="str">
        <f>IF('กรอกรายการ วัสดุ'!H121&gt;0,'กรอกรายการ วัสดุ'!H121,IF('กรอกรายการ วัสดุ'!H121=0,"-"))</f>
        <v>-</v>
      </c>
      <c r="L257" s="45" t="str">
        <f>IF('กรอกรายการ วัสดุ'!I121&gt;0,'กรอกรายการ วัสดุ'!I121,IF('กรอกรายการ วัสดุ'!I121=0,"-"))</f>
        <v>-</v>
      </c>
      <c r="M257" s="76"/>
    </row>
    <row r="258" spans="1:13" x14ac:dyDescent="0.55000000000000004">
      <c r="A258" s="9" t="str">
        <f>IF('กรอกรายการ วัสดุ'!A320&gt;0,'กรอกรายการ วัสดุ'!A332,IF('กรอกรายการ วัสดุ'!A332=0," "))</f>
        <v xml:space="preserve"> </v>
      </c>
      <c r="B258" s="637" t="str">
        <f>IF('กรอกรายการ วัสดุ'!B122&gt;0,'กรอกรายการ วัสดุ'!B122,IF('กรอกรายการ วัสดุ'!B122=0,"-"))</f>
        <v>-</v>
      </c>
      <c r="C258" s="637"/>
      <c r="D258" s="637"/>
      <c r="E258" s="637"/>
      <c r="F258" s="12" t="str">
        <f>IF('กรอกรายการ วัสดุ'!C122&gt;0,'กรอกรายการ วัสดุ'!C122,IF('กรอกรายการ วัสดุ'!C122=0,"-"))</f>
        <v>-</v>
      </c>
      <c r="G258" s="12" t="str">
        <f>IF('กรอกรายการ วัสดุ'!D122&gt;0,'กรอกรายการ วัสดุ'!D122,IF('กรอกรายการ วัสดุ'!D122=0,"-"))</f>
        <v>-</v>
      </c>
      <c r="H258" s="12" t="str">
        <f>IF('กรอกรายการ วัสดุ'!E122&gt;0,'กรอกรายการ วัสดุ'!E122,IF('กรอกรายการ วัสดุ'!E122=0,"-"))</f>
        <v>-</v>
      </c>
      <c r="I258" s="45" t="str">
        <f>IF('กรอกรายการ วัสดุ'!F122&gt;0,'กรอกรายการ วัสดุ'!F122,IF('กรอกรายการ วัสดุ'!F122=0,"-"))</f>
        <v>-</v>
      </c>
      <c r="J258" s="12" t="str">
        <f>IF('กรอกรายการ วัสดุ'!G122&gt;0,'กรอกรายการ วัสดุ'!G122,IF('กรอกรายการ วัสดุ'!G122=0,"-"))</f>
        <v>-</v>
      </c>
      <c r="K258" s="12" t="str">
        <f>IF('กรอกรายการ วัสดุ'!H122&gt;0,'กรอกรายการ วัสดุ'!H122,IF('กรอกรายการ วัสดุ'!H122=0,"-"))</f>
        <v>-</v>
      </c>
      <c r="L258" s="45" t="str">
        <f>IF('กรอกรายการ วัสดุ'!I122&gt;0,'กรอกรายการ วัสดุ'!I122,IF('กรอกรายการ วัสดุ'!I122=0,"-"))</f>
        <v>-</v>
      </c>
      <c r="M258" s="76"/>
    </row>
    <row r="259" spans="1:13" x14ac:dyDescent="0.55000000000000004">
      <c r="A259" s="9" t="str">
        <f>IF('กรอกรายการ วัสดุ'!A321&gt;0,'กรอกรายการ วัสดุ'!A333,IF('กรอกรายการ วัสดุ'!A333=0," "))</f>
        <v xml:space="preserve"> </v>
      </c>
      <c r="B259" s="637" t="str">
        <f>IF('กรอกรายการ วัสดุ'!B123&gt;0,'กรอกรายการ วัสดุ'!B123,IF('กรอกรายการ วัสดุ'!B123=0,"-"))</f>
        <v>-</v>
      </c>
      <c r="C259" s="637"/>
      <c r="D259" s="637"/>
      <c r="E259" s="637"/>
      <c r="F259" s="12" t="str">
        <f>IF('กรอกรายการ วัสดุ'!C123&gt;0,'กรอกรายการ วัสดุ'!C123,IF('กรอกรายการ วัสดุ'!C123=0,"-"))</f>
        <v>-</v>
      </c>
      <c r="G259" s="12" t="str">
        <f>IF('กรอกรายการ วัสดุ'!D123&gt;0,'กรอกรายการ วัสดุ'!D123,IF('กรอกรายการ วัสดุ'!D123=0,"-"))</f>
        <v>-</v>
      </c>
      <c r="H259" s="12" t="str">
        <f>IF('กรอกรายการ วัสดุ'!E123&gt;0,'กรอกรายการ วัสดุ'!E123,IF('กรอกรายการ วัสดุ'!E123=0,"-"))</f>
        <v>-</v>
      </c>
      <c r="I259" s="45" t="str">
        <f>IF('กรอกรายการ วัสดุ'!F123&gt;0,'กรอกรายการ วัสดุ'!F123,IF('กรอกรายการ วัสดุ'!F123=0,"-"))</f>
        <v>-</v>
      </c>
      <c r="J259" s="12" t="str">
        <f>IF('กรอกรายการ วัสดุ'!G123&gt;0,'กรอกรายการ วัสดุ'!G123,IF('กรอกรายการ วัสดุ'!G123=0,"-"))</f>
        <v>-</v>
      </c>
      <c r="K259" s="12" t="str">
        <f>IF('กรอกรายการ วัสดุ'!H123&gt;0,'กรอกรายการ วัสดุ'!H123,IF('กรอกรายการ วัสดุ'!H123=0,"-"))</f>
        <v>-</v>
      </c>
      <c r="L259" s="45" t="str">
        <f>IF('กรอกรายการ วัสดุ'!I123&gt;0,'กรอกรายการ วัสดุ'!I123,IF('กรอกรายการ วัสดุ'!I123=0,"-"))</f>
        <v>-</v>
      </c>
      <c r="M259" s="76"/>
    </row>
    <row r="260" spans="1:13" x14ac:dyDescent="0.55000000000000004">
      <c r="A260" s="9" t="str">
        <f>IF('กรอกรายการ วัสดุ'!A322&gt;0,'กรอกรายการ วัสดุ'!A334,IF('กรอกรายการ วัสดุ'!A334=0," "))</f>
        <v xml:space="preserve"> </v>
      </c>
      <c r="B260" s="637" t="str">
        <f>IF('กรอกรายการ วัสดุ'!B124&gt;0,'กรอกรายการ วัสดุ'!B124,IF('กรอกรายการ วัสดุ'!B124=0,"-"))</f>
        <v>-</v>
      </c>
      <c r="C260" s="637"/>
      <c r="D260" s="637"/>
      <c r="E260" s="637"/>
      <c r="F260" s="12" t="str">
        <f>IF('กรอกรายการ วัสดุ'!C124&gt;0,'กรอกรายการ วัสดุ'!C124,IF('กรอกรายการ วัสดุ'!C124=0,"-"))</f>
        <v>-</v>
      </c>
      <c r="G260" s="12" t="str">
        <f>IF('กรอกรายการ วัสดุ'!D124&gt;0,'กรอกรายการ วัสดุ'!D124,IF('กรอกรายการ วัสดุ'!D124=0,"-"))</f>
        <v>-</v>
      </c>
      <c r="H260" s="12" t="str">
        <f>IF('กรอกรายการ วัสดุ'!E124&gt;0,'กรอกรายการ วัสดุ'!E124,IF('กรอกรายการ วัสดุ'!E124=0,"-"))</f>
        <v>-</v>
      </c>
      <c r="I260" s="45" t="str">
        <f>IF('กรอกรายการ วัสดุ'!F124&gt;0,'กรอกรายการ วัสดุ'!F124,IF('กรอกรายการ วัสดุ'!F124=0,"-"))</f>
        <v>-</v>
      </c>
      <c r="J260" s="12" t="str">
        <f>IF('กรอกรายการ วัสดุ'!G124&gt;0,'กรอกรายการ วัสดุ'!G124,IF('กรอกรายการ วัสดุ'!G124=0,"-"))</f>
        <v>-</v>
      </c>
      <c r="K260" s="12" t="str">
        <f>IF('กรอกรายการ วัสดุ'!H124&gt;0,'กรอกรายการ วัสดุ'!H124,IF('กรอกรายการ วัสดุ'!H124=0,"-"))</f>
        <v>-</v>
      </c>
      <c r="L260" s="45" t="str">
        <f>IF('กรอกรายการ วัสดุ'!I124&gt;0,'กรอกรายการ วัสดุ'!I124,IF('กรอกรายการ วัสดุ'!I124=0,"-"))</f>
        <v>-</v>
      </c>
      <c r="M260" s="76"/>
    </row>
    <row r="261" spans="1:13" x14ac:dyDescent="0.55000000000000004">
      <c r="A261" s="9" t="str">
        <f>IF('กรอกรายการ วัสดุ'!A323&gt;0,'กรอกรายการ วัสดุ'!A335,IF('กรอกรายการ วัสดุ'!A335=0," "))</f>
        <v xml:space="preserve"> </v>
      </c>
      <c r="B261" s="637" t="str">
        <f>IF('กรอกรายการ วัสดุ'!B125&gt;0,'กรอกรายการ วัสดุ'!B125,IF('กรอกรายการ วัสดุ'!B125=0,"-"))</f>
        <v>-</v>
      </c>
      <c r="C261" s="637"/>
      <c r="D261" s="637"/>
      <c r="E261" s="637"/>
      <c r="F261" s="12" t="str">
        <f>IF('กรอกรายการ วัสดุ'!C125&gt;0,'กรอกรายการ วัสดุ'!C125,IF('กรอกรายการ วัสดุ'!C125=0,"-"))</f>
        <v>-</v>
      </c>
      <c r="G261" s="12" t="str">
        <f>IF('กรอกรายการ วัสดุ'!D125&gt;0,'กรอกรายการ วัสดุ'!D125,IF('กรอกรายการ วัสดุ'!D125=0,"-"))</f>
        <v>-</v>
      </c>
      <c r="H261" s="12" t="str">
        <f>IF('กรอกรายการ วัสดุ'!E125&gt;0,'กรอกรายการ วัสดุ'!E125,IF('กรอกรายการ วัสดุ'!E125=0,"-"))</f>
        <v>-</v>
      </c>
      <c r="I261" s="45" t="str">
        <f>IF('กรอกรายการ วัสดุ'!F125&gt;0,'กรอกรายการ วัสดุ'!F125,IF('กรอกรายการ วัสดุ'!F125=0,"-"))</f>
        <v>-</v>
      </c>
      <c r="J261" s="12" t="str">
        <f>IF('กรอกรายการ วัสดุ'!G125&gt;0,'กรอกรายการ วัสดุ'!G125,IF('กรอกรายการ วัสดุ'!G125=0,"-"))</f>
        <v>-</v>
      </c>
      <c r="K261" s="12" t="str">
        <f>IF('กรอกรายการ วัสดุ'!H125&gt;0,'กรอกรายการ วัสดุ'!H125,IF('กรอกรายการ วัสดุ'!H125=0,"-"))</f>
        <v>-</v>
      </c>
      <c r="L261" s="45" t="str">
        <f>IF('กรอกรายการ วัสดุ'!I125&gt;0,'กรอกรายการ วัสดุ'!I125,IF('กรอกรายการ วัสดุ'!I125=0,"-"))</f>
        <v>-</v>
      </c>
      <c r="M261" s="76"/>
    </row>
    <row r="262" spans="1:13" x14ac:dyDescent="0.55000000000000004">
      <c r="A262" s="9" t="str">
        <f>IF('กรอกรายการ วัสดุ'!A324&gt;0,'กรอกรายการ วัสดุ'!A336,IF('กรอกรายการ วัสดุ'!A336=0," "))</f>
        <v xml:space="preserve"> </v>
      </c>
      <c r="B262" s="637" t="str">
        <f>IF('กรอกรายการ วัสดุ'!B126&gt;0,'กรอกรายการ วัสดุ'!B126,IF('กรอกรายการ วัสดุ'!B126=0,"-"))</f>
        <v>-</v>
      </c>
      <c r="C262" s="637"/>
      <c r="D262" s="637"/>
      <c r="E262" s="637"/>
      <c r="F262" s="12" t="str">
        <f>IF('กรอกรายการ วัสดุ'!C126&gt;0,'กรอกรายการ วัสดุ'!C126,IF('กรอกรายการ วัสดุ'!C126=0,"-"))</f>
        <v>-</v>
      </c>
      <c r="G262" s="12" t="str">
        <f>IF('กรอกรายการ วัสดุ'!D126&gt;0,'กรอกรายการ วัสดุ'!D126,IF('กรอกรายการ วัสดุ'!D126=0,"-"))</f>
        <v>-</v>
      </c>
      <c r="H262" s="12" t="str">
        <f>IF('กรอกรายการ วัสดุ'!E126&gt;0,'กรอกรายการ วัสดุ'!E126,IF('กรอกรายการ วัสดุ'!E126=0,"-"))</f>
        <v>-</v>
      </c>
      <c r="I262" s="45" t="str">
        <f>IF('กรอกรายการ วัสดุ'!F126&gt;0,'กรอกรายการ วัสดุ'!F126,IF('กรอกรายการ วัสดุ'!F126=0,"-"))</f>
        <v>-</v>
      </c>
      <c r="J262" s="12" t="str">
        <f>IF('กรอกรายการ วัสดุ'!G126&gt;0,'กรอกรายการ วัสดุ'!G126,IF('กรอกรายการ วัสดุ'!G126=0,"-"))</f>
        <v>-</v>
      </c>
      <c r="K262" s="12" t="str">
        <f>IF('กรอกรายการ วัสดุ'!H126&gt;0,'กรอกรายการ วัสดุ'!H126,IF('กรอกรายการ วัสดุ'!H126=0,"-"))</f>
        <v>-</v>
      </c>
      <c r="L262" s="45" t="str">
        <f>IF('กรอกรายการ วัสดุ'!I126&gt;0,'กรอกรายการ วัสดุ'!I126,IF('กรอกรายการ วัสดุ'!I126=0,"-"))</f>
        <v>-</v>
      </c>
      <c r="M262" s="76"/>
    </row>
    <row r="263" spans="1:13" x14ac:dyDescent="0.55000000000000004">
      <c r="A263" s="9" t="str">
        <f>IF('กรอกรายการ วัสดุ'!A325&gt;0,'กรอกรายการ วัสดุ'!A337,IF('กรอกรายการ วัสดุ'!A337=0," "))</f>
        <v xml:space="preserve"> </v>
      </c>
      <c r="B263" s="637" t="str">
        <f>IF('กรอกรายการ วัสดุ'!B127&gt;0,'กรอกรายการ วัสดุ'!B127,IF('กรอกรายการ วัสดุ'!B127=0,"-"))</f>
        <v>-</v>
      </c>
      <c r="C263" s="637"/>
      <c r="D263" s="637"/>
      <c r="E263" s="637"/>
      <c r="F263" s="12" t="str">
        <f>IF('กรอกรายการ วัสดุ'!C127&gt;0,'กรอกรายการ วัสดุ'!C127,IF('กรอกรายการ วัสดุ'!C127=0,"-"))</f>
        <v>-</v>
      </c>
      <c r="G263" s="12" t="str">
        <f>IF('กรอกรายการ วัสดุ'!D127&gt;0,'กรอกรายการ วัสดุ'!D127,IF('กรอกรายการ วัสดุ'!D127=0,"-"))</f>
        <v>-</v>
      </c>
      <c r="H263" s="12" t="str">
        <f>IF('กรอกรายการ วัสดุ'!E127&gt;0,'กรอกรายการ วัสดุ'!E127,IF('กรอกรายการ วัสดุ'!E127=0,"-"))</f>
        <v>-</v>
      </c>
      <c r="I263" s="45" t="str">
        <f>IF('กรอกรายการ วัสดุ'!F127&gt;0,'กรอกรายการ วัสดุ'!F127,IF('กรอกรายการ วัสดุ'!F127=0,"-"))</f>
        <v>-</v>
      </c>
      <c r="J263" s="12" t="str">
        <f>IF('กรอกรายการ วัสดุ'!G127&gt;0,'กรอกรายการ วัสดุ'!G127,IF('กรอกรายการ วัสดุ'!G127=0,"-"))</f>
        <v>-</v>
      </c>
      <c r="K263" s="12" t="str">
        <f>IF('กรอกรายการ วัสดุ'!H127&gt;0,'กรอกรายการ วัสดุ'!H127,IF('กรอกรายการ วัสดุ'!H127=0,"-"))</f>
        <v>-</v>
      </c>
      <c r="L263" s="45" t="str">
        <f>IF('กรอกรายการ วัสดุ'!I127&gt;0,'กรอกรายการ วัสดุ'!I127,IF('กรอกรายการ วัสดุ'!I127=0,"-"))</f>
        <v>-</v>
      </c>
      <c r="M263" s="76"/>
    </row>
    <row r="264" spans="1:13" x14ac:dyDescent="0.55000000000000004">
      <c r="A264" s="9" t="str">
        <f>IF('กรอกรายการ วัสดุ'!A326&gt;0,'กรอกรายการ วัสดุ'!A338,IF('กรอกรายการ วัสดุ'!A338=0," "))</f>
        <v xml:space="preserve"> </v>
      </c>
      <c r="B264" s="637" t="str">
        <f>IF('กรอกรายการ วัสดุ'!B128&gt;0,'กรอกรายการ วัสดุ'!B128,IF('กรอกรายการ วัสดุ'!B128=0,"-"))</f>
        <v>-</v>
      </c>
      <c r="C264" s="637"/>
      <c r="D264" s="637"/>
      <c r="E264" s="637"/>
      <c r="F264" s="12" t="str">
        <f>IF('กรอกรายการ วัสดุ'!C128&gt;0,'กรอกรายการ วัสดุ'!C128,IF('กรอกรายการ วัสดุ'!C128=0,"-"))</f>
        <v>-</v>
      </c>
      <c r="G264" s="12" t="str">
        <f>IF('กรอกรายการ วัสดุ'!D128&gt;0,'กรอกรายการ วัสดุ'!D128,IF('กรอกรายการ วัสดุ'!D128=0,"-"))</f>
        <v>-</v>
      </c>
      <c r="H264" s="12" t="str">
        <f>IF('กรอกรายการ วัสดุ'!E128&gt;0,'กรอกรายการ วัสดุ'!E128,IF('กรอกรายการ วัสดุ'!E128=0,"-"))</f>
        <v>-</v>
      </c>
      <c r="I264" s="45" t="str">
        <f>IF('กรอกรายการ วัสดุ'!F128&gt;0,'กรอกรายการ วัสดุ'!F128,IF('กรอกรายการ วัสดุ'!F128=0,"-"))</f>
        <v>-</v>
      </c>
      <c r="J264" s="12" t="str">
        <f>IF('กรอกรายการ วัสดุ'!G128&gt;0,'กรอกรายการ วัสดุ'!G128,IF('กรอกรายการ วัสดุ'!G128=0,"-"))</f>
        <v>-</v>
      </c>
      <c r="K264" s="12" t="str">
        <f>IF('กรอกรายการ วัสดุ'!H128&gt;0,'กรอกรายการ วัสดุ'!H128,IF('กรอกรายการ วัสดุ'!H128=0,"-"))</f>
        <v>-</v>
      </c>
      <c r="L264" s="45" t="str">
        <f>IF('กรอกรายการ วัสดุ'!I128&gt;0,'กรอกรายการ วัสดุ'!I128,IF('กรอกรายการ วัสดุ'!I128=0,"-"))</f>
        <v>-</v>
      </c>
      <c r="M264" s="76"/>
    </row>
    <row r="265" spans="1:13" ht="24.75" thickBot="1" x14ac:dyDescent="0.6">
      <c r="A265" s="117" t="str">
        <f>IF('กรอกรายการ วัสดุ'!A327&gt;0,'กรอกรายการ วัสดุ'!A339,IF('กรอกรายการ วัสดุ'!A339=0," "))</f>
        <v xml:space="preserve"> </v>
      </c>
      <c r="B265" s="688" t="str">
        <f>IF('กรอกรายการ วัสดุ'!B129&gt;0,'กรอกรายการ วัสดุ'!B129,IF('กรอกรายการ วัสดุ'!B129=0,"-"))</f>
        <v>-</v>
      </c>
      <c r="C265" s="688"/>
      <c r="D265" s="688"/>
      <c r="E265" s="688"/>
      <c r="F265" s="12" t="str">
        <f>IF('กรอกรายการ วัสดุ'!C129&gt;0,'กรอกรายการ วัสดุ'!C129,IF('กรอกรายการ วัสดุ'!C129=0,"-"))</f>
        <v>-</v>
      </c>
      <c r="G265" s="12" t="str">
        <f>IF('กรอกรายการ วัสดุ'!D129&gt;0,'กรอกรายการ วัสดุ'!D129,IF('กรอกรายการ วัสดุ'!D129=0,"-"))</f>
        <v>-</v>
      </c>
      <c r="H265" s="12" t="str">
        <f>IF('กรอกรายการ วัสดุ'!E129&gt;0,'กรอกรายการ วัสดุ'!E129,IF('กรอกรายการ วัสดุ'!E129=0,"-"))</f>
        <v>-</v>
      </c>
      <c r="I265" s="45" t="str">
        <f>IF('กรอกรายการ วัสดุ'!F129&gt;0,'กรอกรายการ วัสดุ'!F129,IF('กรอกรายการ วัสดุ'!F129=0,"-"))</f>
        <v>-</v>
      </c>
      <c r="J265" s="12" t="str">
        <f>IF('กรอกรายการ วัสดุ'!G129&gt;0,'กรอกรายการ วัสดุ'!G129,IF('กรอกรายการ วัสดุ'!G129=0,"-"))</f>
        <v>-</v>
      </c>
      <c r="K265" s="12" t="str">
        <f>IF('กรอกรายการ วัสดุ'!H129&gt;0,'กรอกรายการ วัสดุ'!H129,IF('กรอกรายการ วัสดุ'!H129=0,"-"))</f>
        <v>-</v>
      </c>
      <c r="L265" s="45" t="str">
        <f>IF('กรอกรายการ วัสดุ'!I129&gt;0,'กรอกรายการ วัสดุ'!I129,IF('กรอกรายการ วัสดุ'!I129=0,"-"))</f>
        <v>-</v>
      </c>
      <c r="M265" s="75"/>
    </row>
    <row r="266" spans="1:13" ht="24.75" thickBot="1" x14ac:dyDescent="0.6">
      <c r="A266" s="657" t="s">
        <v>125</v>
      </c>
      <c r="B266" s="658"/>
      <c r="C266" s="658"/>
      <c r="D266" s="658"/>
      <c r="E266" s="658"/>
      <c r="F266" s="658"/>
      <c r="G266" s="658"/>
      <c r="H266" s="659"/>
      <c r="I266" s="153">
        <f>SUM(I256:I265)</f>
        <v>0</v>
      </c>
      <c r="J266" s="19"/>
      <c r="K266" s="46">
        <f t="shared" ref="K266:L266" si="16">SUM(K256:K265)</f>
        <v>0</v>
      </c>
      <c r="L266" s="46">
        <f t="shared" si="16"/>
        <v>0</v>
      </c>
      <c r="M266" s="14"/>
    </row>
    <row r="267" spans="1:13" ht="24.75" thickBot="1" x14ac:dyDescent="0.6">
      <c r="A267" s="657" t="s">
        <v>126</v>
      </c>
      <c r="B267" s="658"/>
      <c r="C267" s="658"/>
      <c r="D267" s="658"/>
      <c r="E267" s="658"/>
      <c r="F267" s="658"/>
      <c r="G267" s="658"/>
      <c r="H267" s="659"/>
      <c r="I267" s="153">
        <f>I266+I255</f>
        <v>236226</v>
      </c>
      <c r="J267" s="15"/>
      <c r="K267" s="46">
        <f t="shared" ref="K267:L267" si="17">K266+K255</f>
        <v>43986.5</v>
      </c>
      <c r="L267" s="46">
        <f t="shared" si="17"/>
        <v>280212.5</v>
      </c>
      <c r="M267" s="14"/>
    </row>
    <row r="268" spans="1:13" x14ac:dyDescent="0.55000000000000004">
      <c r="A268" s="13"/>
      <c r="B268" s="13"/>
      <c r="C268" s="13"/>
      <c r="D268" s="13"/>
      <c r="E268" s="13"/>
      <c r="F268" s="13"/>
      <c r="G268" s="13"/>
      <c r="H268" s="13"/>
      <c r="I268" s="6"/>
      <c r="J268" s="6"/>
      <c r="K268" s="6"/>
      <c r="L268" s="6"/>
      <c r="M268" s="6"/>
    </row>
    <row r="269" spans="1:13" x14ac:dyDescent="0.55000000000000004">
      <c r="A269" s="279"/>
      <c r="B269" s="2"/>
      <c r="C269" s="118"/>
      <c r="D269" s="118" t="s">
        <v>28</v>
      </c>
      <c r="E269" s="118" t="s">
        <v>29</v>
      </c>
      <c r="F269" s="2" t="s">
        <v>30</v>
      </c>
      <c r="G269" s="2"/>
      <c r="H269" s="119" t="s">
        <v>28</v>
      </c>
      <c r="I269" s="118" t="s">
        <v>33</v>
      </c>
      <c r="J269" s="2"/>
      <c r="K269" s="2"/>
      <c r="L269" s="2"/>
      <c r="M269" s="2"/>
    </row>
    <row r="270" spans="1:13" x14ac:dyDescent="0.55000000000000004">
      <c r="A270" s="279"/>
      <c r="B270" s="118"/>
      <c r="C270" s="118"/>
      <c r="D270" s="119"/>
      <c r="E270" s="279" t="str">
        <f>E248</f>
        <v>(นายอำพร จานเก่า)</v>
      </c>
      <c r="F270" s="2"/>
      <c r="G270" s="2"/>
      <c r="H270" s="119"/>
      <c r="I270" s="655" t="str">
        <f>I248</f>
        <v>(นางสาวจริยา ขัดแก้ว)</v>
      </c>
      <c r="J270" s="655"/>
      <c r="K270" s="2"/>
      <c r="L270" s="2"/>
      <c r="M270" s="2"/>
    </row>
    <row r="271" spans="1:13" x14ac:dyDescent="0.55000000000000004">
      <c r="A271" s="279"/>
      <c r="B271" s="2"/>
      <c r="C271" s="118"/>
      <c r="D271" s="655" t="str">
        <f>D249</f>
        <v>ช่าง ระดับ 4</v>
      </c>
      <c r="E271" s="655"/>
      <c r="F271" s="118"/>
      <c r="G271" s="2"/>
      <c r="H271" s="655" t="str">
        <f>H249</f>
        <v>ผู้อำนวยการกลุ่มอำนวยการ</v>
      </c>
      <c r="I271" s="655"/>
      <c r="J271" s="655"/>
      <c r="K271" s="655"/>
      <c r="L271" s="2"/>
      <c r="M271" s="2"/>
    </row>
    <row r="272" spans="1:13" ht="27.75" x14ac:dyDescent="0.65">
      <c r="A272" s="2"/>
      <c r="B272" s="2"/>
      <c r="C272" s="636" t="s">
        <v>23</v>
      </c>
      <c r="D272" s="636"/>
      <c r="E272" s="636"/>
      <c r="F272" s="636"/>
      <c r="G272" s="636"/>
      <c r="H272" s="636"/>
      <c r="I272" s="636"/>
      <c r="J272" s="636"/>
      <c r="K272" s="636"/>
      <c r="L272" s="135" t="s">
        <v>25</v>
      </c>
      <c r="M272" s="136"/>
    </row>
    <row r="273" spans="1:13" x14ac:dyDescent="0.55000000000000004">
      <c r="A273" s="639" t="str">
        <f>A251</f>
        <v>ซ่อมแซมสำนักงาน สพป.ลำปาง เขต 3</v>
      </c>
      <c r="B273" s="639"/>
      <c r="C273" s="639"/>
      <c r="D273" s="640" t="str">
        <f>D229</f>
        <v>อาคารอาคารสำนักงาน สพป.ลำปาง เขต 3</v>
      </c>
      <c r="E273" s="640"/>
      <c r="F273" s="640"/>
      <c r="G273" s="640"/>
      <c r="H273" s="640"/>
      <c r="I273" s="1" t="s">
        <v>26</v>
      </c>
      <c r="J273" s="277" t="str">
        <f>J251</f>
        <v>ลำปาง เขต  3</v>
      </c>
      <c r="M273" s="1" t="s">
        <v>127</v>
      </c>
    </row>
    <row r="274" spans="1:13" ht="24.75" thickBot="1" x14ac:dyDescent="0.6">
      <c r="A274" s="277" t="s">
        <v>0</v>
      </c>
      <c r="D274" s="640" t="str">
        <f>D230</f>
        <v>สพป.ลำปาง เขต 3</v>
      </c>
      <c r="E274" s="640"/>
      <c r="F274" s="640"/>
      <c r="G274" s="640"/>
      <c r="H274" s="640"/>
      <c r="K274" s="641"/>
      <c r="L274" s="641"/>
    </row>
    <row r="275" spans="1:13" x14ac:dyDescent="0.55000000000000004">
      <c r="A275" s="642" t="s">
        <v>2</v>
      </c>
      <c r="B275" s="644" t="s">
        <v>3</v>
      </c>
      <c r="C275" s="645"/>
      <c r="D275" s="645"/>
      <c r="E275" s="646"/>
      <c r="F275" s="650" t="s">
        <v>4</v>
      </c>
      <c r="G275" s="650" t="s">
        <v>5</v>
      </c>
      <c r="H275" s="650" t="s">
        <v>6</v>
      </c>
      <c r="I275" s="650"/>
      <c r="J275" s="650" t="s">
        <v>7</v>
      </c>
      <c r="K275" s="650"/>
      <c r="L275" s="650" t="s">
        <v>24</v>
      </c>
      <c r="M275" s="661" t="s">
        <v>9</v>
      </c>
    </row>
    <row r="276" spans="1:13" x14ac:dyDescent="0.55000000000000004">
      <c r="A276" s="643"/>
      <c r="B276" s="647"/>
      <c r="C276" s="648"/>
      <c r="D276" s="648"/>
      <c r="E276" s="649"/>
      <c r="F276" s="651"/>
      <c r="G276" s="651"/>
      <c r="H276" s="278" t="s">
        <v>10</v>
      </c>
      <c r="I276" s="278" t="s">
        <v>11</v>
      </c>
      <c r="J276" s="278" t="s">
        <v>10</v>
      </c>
      <c r="K276" s="278" t="s">
        <v>11</v>
      </c>
      <c r="L276" s="651"/>
      <c r="M276" s="662"/>
    </row>
    <row r="277" spans="1:13" x14ac:dyDescent="0.55000000000000004">
      <c r="A277" s="685" t="s">
        <v>128</v>
      </c>
      <c r="B277" s="686"/>
      <c r="C277" s="686"/>
      <c r="D277" s="686"/>
      <c r="E277" s="686"/>
      <c r="F277" s="686"/>
      <c r="G277" s="686"/>
      <c r="H277" s="687"/>
      <c r="I277" s="152">
        <f>I267</f>
        <v>236226</v>
      </c>
      <c r="J277" s="49"/>
      <c r="K277" s="48">
        <f>K267</f>
        <v>43986.5</v>
      </c>
      <c r="L277" s="48">
        <f>L267</f>
        <v>280212.5</v>
      </c>
      <c r="M277" s="8"/>
    </row>
    <row r="278" spans="1:13" x14ac:dyDescent="0.55000000000000004">
      <c r="A278" s="7" t="str">
        <f>IF('กรอกรายการ วัสดุ'!A340&gt;0,'กรอกรายการ วัสดุ'!A352,IF('กรอกรายการ วัสดุ'!A352=0," "))</f>
        <v xml:space="preserve"> </v>
      </c>
      <c r="B278" s="638" t="str">
        <f>IF('กรอกรายการ วัสดุ'!B130&gt;0,'กรอกรายการ วัสดุ'!B130,IF('กรอกรายการ วัสดุ'!B130=0,"-"))</f>
        <v>-</v>
      </c>
      <c r="C278" s="638"/>
      <c r="D278" s="638"/>
      <c r="E278" s="638"/>
      <c r="F278" s="12" t="str">
        <f>IF('กรอกรายการ วัสดุ'!C130&gt;0,'กรอกรายการ วัสดุ'!C130,IF('กรอกรายการ วัสดุ'!C130=0,"-"))</f>
        <v>-</v>
      </c>
      <c r="G278" s="12" t="str">
        <f>IF('กรอกรายการ วัสดุ'!D130&gt;0,'กรอกรายการ วัสดุ'!D130,IF('กรอกรายการ วัสดุ'!D130=0,"-"))</f>
        <v>-</v>
      </c>
      <c r="H278" s="12" t="str">
        <f>IF('กรอกรายการ วัสดุ'!E130&gt;0,'กรอกรายการ วัสดุ'!E130,IF('กรอกรายการ วัสดุ'!E130=0,"-"))</f>
        <v>-</v>
      </c>
      <c r="I278" s="45" t="str">
        <f>IF('กรอกรายการ วัสดุ'!F130&gt;0,'กรอกรายการ วัสดุ'!F130,IF('กรอกรายการ วัสดุ'!F130=0,"-"))</f>
        <v>-</v>
      </c>
      <c r="J278" s="12" t="str">
        <f>IF('กรอกรายการ วัสดุ'!G130&gt;0,'กรอกรายการ วัสดุ'!G130,IF('กรอกรายการ วัสดุ'!G130=0,"-"))</f>
        <v>-</v>
      </c>
      <c r="K278" s="12" t="str">
        <f>IF('กรอกรายการ วัสดุ'!H130&gt;0,'กรอกรายการ วัสดุ'!H130,IF('กรอกรายการ วัสดุ'!H130=0,"-"))</f>
        <v>-</v>
      </c>
      <c r="L278" s="45" t="str">
        <f>IF('กรอกรายการ วัสดุ'!I130&gt;0,'กรอกรายการ วัสดุ'!I130,IF('กรอกรายการ วัสดุ'!I130=0,"-"))</f>
        <v>-</v>
      </c>
      <c r="M278" s="12" t="str">
        <f>IF('กรอกรายการ วัสดุ'!J130&gt;0,'กรอกรายการ วัสดุ'!J130,IF('กรอกรายการ วัสดุ'!J130=0,"-"))</f>
        <v>-</v>
      </c>
    </row>
    <row r="279" spans="1:13" x14ac:dyDescent="0.55000000000000004">
      <c r="A279" s="9" t="str">
        <f>IF('กรอกรายการ วัสดุ'!A341&gt;0,'กรอกรายการ วัสดุ'!A353,IF('กรอกรายการ วัสดุ'!A353=0," "))</f>
        <v xml:space="preserve"> </v>
      </c>
      <c r="B279" s="637" t="str">
        <f>IF('กรอกรายการ วัสดุ'!B131&gt;0,'กรอกรายการ วัสดุ'!B131,IF('กรอกรายการ วัสดุ'!B131=0,"-"))</f>
        <v>-</v>
      </c>
      <c r="C279" s="637"/>
      <c r="D279" s="637"/>
      <c r="E279" s="637"/>
      <c r="F279" s="12" t="str">
        <f>IF('กรอกรายการ วัสดุ'!C131&gt;0,'กรอกรายการ วัสดุ'!C131,IF('กรอกรายการ วัสดุ'!C131=0,"-"))</f>
        <v>-</v>
      </c>
      <c r="G279" s="12" t="str">
        <f>IF('กรอกรายการ วัสดุ'!D131&gt;0,'กรอกรายการ วัสดุ'!D131,IF('กรอกรายการ วัสดุ'!D131=0,"-"))</f>
        <v>-</v>
      </c>
      <c r="H279" s="12" t="str">
        <f>IF('กรอกรายการ วัสดุ'!E131&gt;0,'กรอกรายการ วัสดุ'!E131,IF('กรอกรายการ วัสดุ'!E131=0,"-"))</f>
        <v>-</v>
      </c>
      <c r="I279" s="45" t="str">
        <f>IF('กรอกรายการ วัสดุ'!F131&gt;0,'กรอกรายการ วัสดุ'!F131,IF('กรอกรายการ วัสดุ'!F131=0,"-"))</f>
        <v>-</v>
      </c>
      <c r="J279" s="12" t="str">
        <f>IF('กรอกรายการ วัสดุ'!G131&gt;0,'กรอกรายการ วัสดุ'!G131,IF('กรอกรายการ วัสดุ'!G131=0,"-"))</f>
        <v>-</v>
      </c>
      <c r="K279" s="12" t="str">
        <f>IF('กรอกรายการ วัสดุ'!H131&gt;0,'กรอกรายการ วัสดุ'!H131,IF('กรอกรายการ วัสดุ'!H131=0,"-"))</f>
        <v>-</v>
      </c>
      <c r="L279" s="45" t="str">
        <f>IF('กรอกรายการ วัสดุ'!I131&gt;0,'กรอกรายการ วัสดุ'!I131,IF('กรอกรายการ วัสดุ'!I131=0,"-"))</f>
        <v>-</v>
      </c>
      <c r="M279" s="12" t="str">
        <f>IF('กรอกรายการ วัสดุ'!J131&gt;0,'กรอกรายการ วัสดุ'!J131,IF('กรอกรายการ วัสดุ'!J131=0,"-"))</f>
        <v>-</v>
      </c>
    </row>
    <row r="280" spans="1:13" x14ac:dyDescent="0.55000000000000004">
      <c r="A280" s="9" t="str">
        <f>IF('กรอกรายการ วัสดุ'!A342&gt;0,'กรอกรายการ วัสดุ'!A354,IF('กรอกรายการ วัสดุ'!A354=0," "))</f>
        <v xml:space="preserve"> </v>
      </c>
      <c r="B280" s="637" t="str">
        <f>IF('กรอกรายการ วัสดุ'!B132&gt;0,'กรอกรายการ วัสดุ'!B132,IF('กรอกรายการ วัสดุ'!B132=0,"-"))</f>
        <v>-</v>
      </c>
      <c r="C280" s="637"/>
      <c r="D280" s="637"/>
      <c r="E280" s="637"/>
      <c r="F280" s="12" t="str">
        <f>IF('กรอกรายการ วัสดุ'!C132&gt;0,'กรอกรายการ วัสดุ'!C132,IF('กรอกรายการ วัสดุ'!C132=0,"-"))</f>
        <v>-</v>
      </c>
      <c r="G280" s="12" t="str">
        <f>IF('กรอกรายการ วัสดุ'!D132&gt;0,'กรอกรายการ วัสดุ'!D132,IF('กรอกรายการ วัสดุ'!D132=0,"-"))</f>
        <v>-</v>
      </c>
      <c r="H280" s="12" t="str">
        <f>IF('กรอกรายการ วัสดุ'!E132&gt;0,'กรอกรายการ วัสดุ'!E132,IF('กรอกรายการ วัสดุ'!E132=0,"-"))</f>
        <v>-</v>
      </c>
      <c r="I280" s="45" t="str">
        <f>IF('กรอกรายการ วัสดุ'!F132&gt;0,'กรอกรายการ วัสดุ'!F132,IF('กรอกรายการ วัสดุ'!F132=0,"-"))</f>
        <v>-</v>
      </c>
      <c r="J280" s="12" t="str">
        <f>IF('กรอกรายการ วัสดุ'!G132&gt;0,'กรอกรายการ วัสดุ'!G132,IF('กรอกรายการ วัสดุ'!G132=0,"-"))</f>
        <v>-</v>
      </c>
      <c r="K280" s="12" t="str">
        <f>IF('กรอกรายการ วัสดุ'!H132&gt;0,'กรอกรายการ วัสดุ'!H132,IF('กรอกรายการ วัสดุ'!H132=0,"-"))</f>
        <v>-</v>
      </c>
      <c r="L280" s="45" t="str">
        <f>IF('กรอกรายการ วัสดุ'!I132&gt;0,'กรอกรายการ วัสดุ'!I132,IF('กรอกรายการ วัสดุ'!I132=0,"-"))</f>
        <v>-</v>
      </c>
      <c r="M280" s="12" t="str">
        <f>IF('กรอกรายการ วัสดุ'!J132&gt;0,'กรอกรายการ วัสดุ'!J132,IF('กรอกรายการ วัสดุ'!J132=0,"-"))</f>
        <v>-</v>
      </c>
    </row>
    <row r="281" spans="1:13" x14ac:dyDescent="0.55000000000000004">
      <c r="A281" s="9" t="str">
        <f>IF('กรอกรายการ วัสดุ'!A343&gt;0,'กรอกรายการ วัสดุ'!A355,IF('กรอกรายการ วัสดุ'!A355=0," "))</f>
        <v xml:space="preserve"> </v>
      </c>
      <c r="B281" s="637" t="str">
        <f>IF('กรอกรายการ วัสดุ'!B133&gt;0,'กรอกรายการ วัสดุ'!B133,IF('กรอกรายการ วัสดุ'!B133=0,"-"))</f>
        <v>-</v>
      </c>
      <c r="C281" s="637"/>
      <c r="D281" s="637"/>
      <c r="E281" s="637"/>
      <c r="F281" s="12" t="str">
        <f>IF('กรอกรายการ วัสดุ'!C133&gt;0,'กรอกรายการ วัสดุ'!C133,IF('กรอกรายการ วัสดุ'!C133=0,"-"))</f>
        <v>-</v>
      </c>
      <c r="G281" s="12" t="str">
        <f>IF('กรอกรายการ วัสดุ'!D133&gt;0,'กรอกรายการ วัสดุ'!D133,IF('กรอกรายการ วัสดุ'!D133=0,"-"))</f>
        <v>-</v>
      </c>
      <c r="H281" s="12" t="str">
        <f>IF('กรอกรายการ วัสดุ'!E133&gt;0,'กรอกรายการ วัสดุ'!E133,IF('กรอกรายการ วัสดุ'!E133=0,"-"))</f>
        <v>-</v>
      </c>
      <c r="I281" s="45" t="str">
        <f>IF('กรอกรายการ วัสดุ'!F133&gt;0,'กรอกรายการ วัสดุ'!F133,IF('กรอกรายการ วัสดุ'!F133=0,"-"))</f>
        <v>-</v>
      </c>
      <c r="J281" s="12" t="str">
        <f>IF('กรอกรายการ วัสดุ'!G133&gt;0,'กรอกรายการ วัสดุ'!G133,IF('กรอกรายการ วัสดุ'!G133=0,"-"))</f>
        <v>-</v>
      </c>
      <c r="K281" s="12" t="str">
        <f>IF('กรอกรายการ วัสดุ'!H133&gt;0,'กรอกรายการ วัสดุ'!H133,IF('กรอกรายการ วัสดุ'!H133=0,"-"))</f>
        <v>-</v>
      </c>
      <c r="L281" s="45" t="str">
        <f>IF('กรอกรายการ วัสดุ'!I133&gt;0,'กรอกรายการ วัสดุ'!I133,IF('กรอกรายการ วัสดุ'!I133=0,"-"))</f>
        <v>-</v>
      </c>
      <c r="M281" s="12" t="str">
        <f>IF('กรอกรายการ วัสดุ'!J133&gt;0,'กรอกรายการ วัสดุ'!J133,IF('กรอกรายการ วัสดุ'!J133=0,"-"))</f>
        <v>-</v>
      </c>
    </row>
    <row r="282" spans="1:13" x14ac:dyDescent="0.55000000000000004">
      <c r="A282" s="9" t="str">
        <f>IF('กรอกรายการ วัสดุ'!A344&gt;0,'กรอกรายการ วัสดุ'!A356,IF('กรอกรายการ วัสดุ'!A356=0," "))</f>
        <v xml:space="preserve"> </v>
      </c>
      <c r="B282" s="637" t="str">
        <f>IF('กรอกรายการ วัสดุ'!B134&gt;0,'กรอกรายการ วัสดุ'!B134,IF('กรอกรายการ วัสดุ'!B134=0,"-"))</f>
        <v>-</v>
      </c>
      <c r="C282" s="637"/>
      <c r="D282" s="637"/>
      <c r="E282" s="637"/>
      <c r="F282" s="12" t="str">
        <f>IF('กรอกรายการ วัสดุ'!C134&gt;0,'กรอกรายการ วัสดุ'!C134,IF('กรอกรายการ วัสดุ'!C134=0,"-"))</f>
        <v>-</v>
      </c>
      <c r="G282" s="12" t="str">
        <f>IF('กรอกรายการ วัสดุ'!D134&gt;0,'กรอกรายการ วัสดุ'!D134,IF('กรอกรายการ วัสดุ'!D134=0,"-"))</f>
        <v>-</v>
      </c>
      <c r="H282" s="12" t="str">
        <f>IF('กรอกรายการ วัสดุ'!E134&gt;0,'กรอกรายการ วัสดุ'!E134,IF('กรอกรายการ วัสดุ'!E134=0,"-"))</f>
        <v>-</v>
      </c>
      <c r="I282" s="45" t="str">
        <f>IF('กรอกรายการ วัสดุ'!F134&gt;0,'กรอกรายการ วัสดุ'!F134,IF('กรอกรายการ วัสดุ'!F134=0,"-"))</f>
        <v>-</v>
      </c>
      <c r="J282" s="12" t="str">
        <f>IF('กรอกรายการ วัสดุ'!G134&gt;0,'กรอกรายการ วัสดุ'!G134,IF('กรอกรายการ วัสดุ'!G134=0,"-"))</f>
        <v>-</v>
      </c>
      <c r="K282" s="12" t="str">
        <f>IF('กรอกรายการ วัสดุ'!H134&gt;0,'กรอกรายการ วัสดุ'!H134,IF('กรอกรายการ วัสดุ'!H134=0,"-"))</f>
        <v>-</v>
      </c>
      <c r="L282" s="45" t="str">
        <f>IF('กรอกรายการ วัสดุ'!I134&gt;0,'กรอกรายการ วัสดุ'!I134,IF('กรอกรายการ วัสดุ'!I134=0,"-"))</f>
        <v>-</v>
      </c>
      <c r="M282" s="12" t="str">
        <f>IF('กรอกรายการ วัสดุ'!J134&gt;0,'กรอกรายการ วัสดุ'!J134,IF('กรอกรายการ วัสดุ'!J134=0,"-"))</f>
        <v>-</v>
      </c>
    </row>
    <row r="283" spans="1:13" x14ac:dyDescent="0.55000000000000004">
      <c r="A283" s="9" t="str">
        <f>IF('กรอกรายการ วัสดุ'!A345&gt;0,'กรอกรายการ วัสดุ'!A357,IF('กรอกรายการ วัสดุ'!A357=0," "))</f>
        <v xml:space="preserve"> </v>
      </c>
      <c r="B283" s="637" t="str">
        <f>IF('กรอกรายการ วัสดุ'!B135&gt;0,'กรอกรายการ วัสดุ'!B135,IF('กรอกรายการ วัสดุ'!B135=0,"-"))</f>
        <v>-</v>
      </c>
      <c r="C283" s="637"/>
      <c r="D283" s="637"/>
      <c r="E283" s="637"/>
      <c r="F283" s="12" t="str">
        <f>IF('กรอกรายการ วัสดุ'!C135&gt;0,'กรอกรายการ วัสดุ'!C135,IF('กรอกรายการ วัสดุ'!C135=0,"-"))</f>
        <v>-</v>
      </c>
      <c r="G283" s="12" t="str">
        <f>IF('กรอกรายการ วัสดุ'!D135&gt;0,'กรอกรายการ วัสดุ'!D135,IF('กรอกรายการ วัสดุ'!D135=0,"-"))</f>
        <v>-</v>
      </c>
      <c r="H283" s="12" t="str">
        <f>IF('กรอกรายการ วัสดุ'!E135&gt;0,'กรอกรายการ วัสดุ'!E135,IF('กรอกรายการ วัสดุ'!E135=0,"-"))</f>
        <v>-</v>
      </c>
      <c r="I283" s="45" t="str">
        <f>IF('กรอกรายการ วัสดุ'!F135&gt;0,'กรอกรายการ วัสดุ'!F135,IF('กรอกรายการ วัสดุ'!F135=0,"-"))</f>
        <v>-</v>
      </c>
      <c r="J283" s="12" t="str">
        <f>IF('กรอกรายการ วัสดุ'!G135&gt;0,'กรอกรายการ วัสดุ'!G135,IF('กรอกรายการ วัสดุ'!G135=0,"-"))</f>
        <v>-</v>
      </c>
      <c r="K283" s="12" t="str">
        <f>IF('กรอกรายการ วัสดุ'!H135&gt;0,'กรอกรายการ วัสดุ'!H135,IF('กรอกรายการ วัสดุ'!H135=0,"-"))</f>
        <v>-</v>
      </c>
      <c r="L283" s="45" t="str">
        <f>IF('กรอกรายการ วัสดุ'!I135&gt;0,'กรอกรายการ วัสดุ'!I135,IF('กรอกรายการ วัสดุ'!I135=0,"-"))</f>
        <v>-</v>
      </c>
      <c r="M283" s="12" t="str">
        <f>IF('กรอกรายการ วัสดุ'!J135&gt;0,'กรอกรายการ วัสดุ'!J135,IF('กรอกรายการ วัสดุ'!J135=0,"-"))</f>
        <v>-</v>
      </c>
    </row>
    <row r="284" spans="1:13" x14ac:dyDescent="0.55000000000000004">
      <c r="A284" s="9" t="str">
        <f>IF('กรอกรายการ วัสดุ'!A346&gt;0,'กรอกรายการ วัสดุ'!A358,IF('กรอกรายการ วัสดุ'!A358=0," "))</f>
        <v xml:space="preserve"> </v>
      </c>
      <c r="B284" s="637" t="str">
        <f>IF('กรอกรายการ วัสดุ'!B136&gt;0,'กรอกรายการ วัสดุ'!B136,IF('กรอกรายการ วัสดุ'!B136=0,"-"))</f>
        <v>-</v>
      </c>
      <c r="C284" s="637"/>
      <c r="D284" s="637"/>
      <c r="E284" s="637"/>
      <c r="F284" s="12" t="str">
        <f>IF('กรอกรายการ วัสดุ'!C136&gt;0,'กรอกรายการ วัสดุ'!C136,IF('กรอกรายการ วัสดุ'!C136=0,"-"))</f>
        <v>-</v>
      </c>
      <c r="G284" s="12" t="str">
        <f>IF('กรอกรายการ วัสดุ'!D136&gt;0,'กรอกรายการ วัสดุ'!D136,IF('กรอกรายการ วัสดุ'!D136=0,"-"))</f>
        <v>-</v>
      </c>
      <c r="H284" s="12" t="str">
        <f>IF('กรอกรายการ วัสดุ'!E136&gt;0,'กรอกรายการ วัสดุ'!E136,IF('กรอกรายการ วัสดุ'!E136=0,"-"))</f>
        <v>-</v>
      </c>
      <c r="I284" s="45" t="str">
        <f>IF('กรอกรายการ วัสดุ'!F136&gt;0,'กรอกรายการ วัสดุ'!F136,IF('กรอกรายการ วัสดุ'!F136=0,"-"))</f>
        <v>-</v>
      </c>
      <c r="J284" s="12" t="str">
        <f>IF('กรอกรายการ วัสดุ'!G136&gt;0,'กรอกรายการ วัสดุ'!G136,IF('กรอกรายการ วัสดุ'!G136=0,"-"))</f>
        <v>-</v>
      </c>
      <c r="K284" s="12" t="str">
        <f>IF('กรอกรายการ วัสดุ'!H136&gt;0,'กรอกรายการ วัสดุ'!H136,IF('กรอกรายการ วัสดุ'!H136=0,"-"))</f>
        <v>-</v>
      </c>
      <c r="L284" s="45" t="str">
        <f>IF('กรอกรายการ วัสดุ'!I136&gt;0,'กรอกรายการ วัสดุ'!I136,IF('กรอกรายการ วัสดุ'!I136=0,"-"))</f>
        <v>-</v>
      </c>
      <c r="M284" s="12" t="str">
        <f>IF('กรอกรายการ วัสดุ'!J136&gt;0,'กรอกรายการ วัสดุ'!J136,IF('กรอกรายการ วัสดุ'!J136=0,"-"))</f>
        <v>-</v>
      </c>
    </row>
    <row r="285" spans="1:13" x14ac:dyDescent="0.55000000000000004">
      <c r="A285" s="9" t="str">
        <f>IF('กรอกรายการ วัสดุ'!A347&gt;0,'กรอกรายการ วัสดุ'!A359,IF('กรอกรายการ วัสดุ'!A359=0," "))</f>
        <v xml:space="preserve"> </v>
      </c>
      <c r="B285" s="637" t="str">
        <f>IF('กรอกรายการ วัสดุ'!B137&gt;0,'กรอกรายการ วัสดุ'!B137,IF('กรอกรายการ วัสดุ'!B137=0,"-"))</f>
        <v>-</v>
      </c>
      <c r="C285" s="637"/>
      <c r="D285" s="637"/>
      <c r="E285" s="637"/>
      <c r="F285" s="12" t="str">
        <f>IF('กรอกรายการ วัสดุ'!C137&gt;0,'กรอกรายการ วัสดุ'!C137,IF('กรอกรายการ วัสดุ'!C137=0,"-"))</f>
        <v>-</v>
      </c>
      <c r="G285" s="12" t="str">
        <f>IF('กรอกรายการ วัสดุ'!D137&gt;0,'กรอกรายการ วัสดุ'!D137,IF('กรอกรายการ วัสดุ'!D137=0,"-"))</f>
        <v>-</v>
      </c>
      <c r="H285" s="12" t="str">
        <f>IF('กรอกรายการ วัสดุ'!E137&gt;0,'กรอกรายการ วัสดุ'!E137,IF('กรอกรายการ วัสดุ'!E137=0,"-"))</f>
        <v>-</v>
      </c>
      <c r="I285" s="45" t="str">
        <f>IF('กรอกรายการ วัสดุ'!F137&gt;0,'กรอกรายการ วัสดุ'!F137,IF('กรอกรายการ วัสดุ'!F137=0,"-"))</f>
        <v>-</v>
      </c>
      <c r="J285" s="12" t="str">
        <f>IF('กรอกรายการ วัสดุ'!G137&gt;0,'กรอกรายการ วัสดุ'!G137,IF('กรอกรายการ วัสดุ'!G137=0,"-"))</f>
        <v>-</v>
      </c>
      <c r="K285" s="12" t="str">
        <f>IF('กรอกรายการ วัสดุ'!H137&gt;0,'กรอกรายการ วัสดุ'!H137,IF('กรอกรายการ วัสดุ'!H137=0,"-"))</f>
        <v>-</v>
      </c>
      <c r="L285" s="45" t="str">
        <f>IF('กรอกรายการ วัสดุ'!I137&gt;0,'กรอกรายการ วัสดุ'!I137,IF('กรอกรายการ วัสดุ'!I137=0,"-"))</f>
        <v>-</v>
      </c>
      <c r="M285" s="12" t="str">
        <f>IF('กรอกรายการ วัสดุ'!J137&gt;0,'กรอกรายการ วัสดุ'!J137,IF('กรอกรายการ วัสดุ'!J137=0,"-"))</f>
        <v>-</v>
      </c>
    </row>
    <row r="286" spans="1:13" x14ac:dyDescent="0.55000000000000004">
      <c r="A286" s="9" t="str">
        <f>IF('กรอกรายการ วัสดุ'!A348&gt;0,'กรอกรายการ วัสดุ'!A360,IF('กรอกรายการ วัสดุ'!A360=0," "))</f>
        <v xml:space="preserve"> </v>
      </c>
      <c r="B286" s="637" t="str">
        <f>IF('กรอกรายการ วัสดุ'!B138&gt;0,'กรอกรายการ วัสดุ'!B138,IF('กรอกรายการ วัสดุ'!B138=0,"-"))</f>
        <v>-</v>
      </c>
      <c r="C286" s="637"/>
      <c r="D286" s="637"/>
      <c r="E286" s="637"/>
      <c r="F286" s="12" t="str">
        <f>IF('กรอกรายการ วัสดุ'!C138&gt;0,'กรอกรายการ วัสดุ'!C138,IF('กรอกรายการ วัสดุ'!C138=0,"-"))</f>
        <v>-</v>
      </c>
      <c r="G286" s="12" t="str">
        <f>IF('กรอกรายการ วัสดุ'!D138&gt;0,'กรอกรายการ วัสดุ'!D138,IF('กรอกรายการ วัสดุ'!D138=0,"-"))</f>
        <v>-</v>
      </c>
      <c r="H286" s="12" t="str">
        <f>IF('กรอกรายการ วัสดุ'!E138&gt;0,'กรอกรายการ วัสดุ'!E138,IF('กรอกรายการ วัสดุ'!E138=0,"-"))</f>
        <v>-</v>
      </c>
      <c r="I286" s="45" t="str">
        <f>IF('กรอกรายการ วัสดุ'!F138&gt;0,'กรอกรายการ วัสดุ'!F138,IF('กรอกรายการ วัสดุ'!F138=0,"-"))</f>
        <v>-</v>
      </c>
      <c r="J286" s="12" t="str">
        <f>IF('กรอกรายการ วัสดุ'!G138&gt;0,'กรอกรายการ วัสดุ'!G138,IF('กรอกรายการ วัสดุ'!G138=0,"-"))</f>
        <v>-</v>
      </c>
      <c r="K286" s="12" t="str">
        <f>IF('กรอกรายการ วัสดุ'!H138&gt;0,'กรอกรายการ วัสดุ'!H138,IF('กรอกรายการ วัสดุ'!H138=0,"-"))</f>
        <v>-</v>
      </c>
      <c r="L286" s="45" t="str">
        <f>IF('กรอกรายการ วัสดุ'!I138&gt;0,'กรอกรายการ วัสดุ'!I138,IF('กรอกรายการ วัสดุ'!I138=0,"-"))</f>
        <v>-</v>
      </c>
      <c r="M286" s="12" t="str">
        <f>IF('กรอกรายการ วัสดุ'!J138&gt;0,'กรอกรายการ วัสดุ'!J138,IF('กรอกรายการ วัสดุ'!J138=0,"-"))</f>
        <v>-</v>
      </c>
    </row>
    <row r="287" spans="1:13" ht="24.75" thickBot="1" x14ac:dyDescent="0.6">
      <c r="A287" s="117" t="str">
        <f>IF('กรอกรายการ วัสดุ'!A349&gt;0,'กรอกรายการ วัสดุ'!A361,IF('กรอกรายการ วัสดุ'!A361=0," "))</f>
        <v xml:space="preserve"> </v>
      </c>
      <c r="B287" s="688" t="str">
        <f>IF('กรอกรายการ วัสดุ'!B139&gt;0,'กรอกรายการ วัสดุ'!B139,IF('กรอกรายการ วัสดุ'!B139=0,"-"))</f>
        <v>-</v>
      </c>
      <c r="C287" s="688"/>
      <c r="D287" s="688"/>
      <c r="E287" s="688"/>
      <c r="F287" s="12" t="str">
        <f>IF('กรอกรายการ วัสดุ'!C139&gt;0,'กรอกรายการ วัสดุ'!C139,IF('กรอกรายการ วัสดุ'!C139=0,"-"))</f>
        <v>-</v>
      </c>
      <c r="G287" s="12" t="str">
        <f>IF('กรอกรายการ วัสดุ'!D139&gt;0,'กรอกรายการ วัสดุ'!D139,IF('กรอกรายการ วัสดุ'!D139=0,"-"))</f>
        <v>-</v>
      </c>
      <c r="H287" s="12" t="str">
        <f>IF('กรอกรายการ วัสดุ'!E139&gt;0,'กรอกรายการ วัสดุ'!E139,IF('กรอกรายการ วัสดุ'!E139=0,"-"))</f>
        <v>-</v>
      </c>
      <c r="I287" s="45" t="str">
        <f>IF('กรอกรายการ วัสดุ'!F139&gt;0,'กรอกรายการ วัสดุ'!F139,IF('กรอกรายการ วัสดุ'!F139=0,"-"))</f>
        <v>-</v>
      </c>
      <c r="J287" s="12" t="str">
        <f>IF('กรอกรายการ วัสดุ'!G139&gt;0,'กรอกรายการ วัสดุ'!G139,IF('กรอกรายการ วัสดุ'!G139=0,"-"))</f>
        <v>-</v>
      </c>
      <c r="K287" s="12" t="str">
        <f>IF('กรอกรายการ วัสดุ'!H139&gt;0,'กรอกรายการ วัสดุ'!H139,IF('กรอกรายการ วัสดุ'!H139=0,"-"))</f>
        <v>-</v>
      </c>
      <c r="L287" s="45" t="str">
        <f>IF('กรอกรายการ วัสดุ'!I139&gt;0,'กรอกรายการ วัสดุ'!I139,IF('กรอกรายการ วัสดุ'!I139=0,"-"))</f>
        <v>-</v>
      </c>
      <c r="M287" s="12" t="str">
        <f>IF('กรอกรายการ วัสดุ'!J139&gt;0,'กรอกรายการ วัสดุ'!J139,IF('กรอกรายการ วัสดุ'!J139=0,"-"))</f>
        <v>-</v>
      </c>
    </row>
    <row r="288" spans="1:13" ht="24.75" thickBot="1" x14ac:dyDescent="0.6">
      <c r="A288" s="657" t="s">
        <v>129</v>
      </c>
      <c r="B288" s="658"/>
      <c r="C288" s="658"/>
      <c r="D288" s="658"/>
      <c r="E288" s="658"/>
      <c r="F288" s="658"/>
      <c r="G288" s="658"/>
      <c r="H288" s="659"/>
      <c r="I288" s="153">
        <f>SUM(I278:I287)</f>
        <v>0</v>
      </c>
      <c r="J288" s="19"/>
      <c r="K288" s="46">
        <f t="shared" ref="K288:L288" si="18">SUM(K278:K287)</f>
        <v>0</v>
      </c>
      <c r="L288" s="46">
        <f t="shared" si="18"/>
        <v>0</v>
      </c>
      <c r="M288" s="14"/>
    </row>
    <row r="289" spans="1:13" ht="24.75" thickBot="1" x14ac:dyDescent="0.6">
      <c r="A289" s="657" t="s">
        <v>130</v>
      </c>
      <c r="B289" s="658"/>
      <c r="C289" s="658"/>
      <c r="D289" s="658"/>
      <c r="E289" s="658"/>
      <c r="F289" s="658"/>
      <c r="G289" s="658"/>
      <c r="H289" s="659"/>
      <c r="I289" s="153">
        <f>I288+I277</f>
        <v>236226</v>
      </c>
      <c r="J289" s="15"/>
      <c r="K289" s="46">
        <f t="shared" ref="K289:L289" si="19">K288+K277</f>
        <v>43986.5</v>
      </c>
      <c r="L289" s="46">
        <f t="shared" si="19"/>
        <v>280212.5</v>
      </c>
      <c r="M289" s="14"/>
    </row>
    <row r="290" spans="1:13" x14ac:dyDescent="0.55000000000000004">
      <c r="A290" s="13"/>
      <c r="B290" s="13"/>
      <c r="C290" s="13"/>
      <c r="D290" s="13"/>
      <c r="E290" s="13"/>
      <c r="F290" s="13"/>
      <c r="G290" s="13"/>
      <c r="H290" s="13"/>
      <c r="I290" s="6"/>
      <c r="J290" s="6"/>
      <c r="K290" s="6"/>
      <c r="L290" s="6"/>
      <c r="M290" s="6"/>
    </row>
    <row r="291" spans="1:13" x14ac:dyDescent="0.55000000000000004">
      <c r="A291" s="279"/>
      <c r="B291" s="2"/>
      <c r="C291" s="118"/>
      <c r="D291" s="118" t="s">
        <v>28</v>
      </c>
      <c r="E291" s="118" t="s">
        <v>29</v>
      </c>
      <c r="F291" s="2" t="s">
        <v>30</v>
      </c>
      <c r="G291" s="2"/>
      <c r="H291" s="119" t="s">
        <v>28</v>
      </c>
      <c r="I291" s="118" t="s">
        <v>33</v>
      </c>
      <c r="J291" s="2"/>
      <c r="K291" s="2"/>
      <c r="L291" s="2"/>
      <c r="M291" s="2"/>
    </row>
    <row r="292" spans="1:13" x14ac:dyDescent="0.55000000000000004">
      <c r="A292" s="279"/>
      <c r="B292" s="118"/>
      <c r="C292" s="118"/>
      <c r="D292" s="119"/>
      <c r="E292" s="279" t="str">
        <f>E270</f>
        <v>(นายอำพร จานเก่า)</v>
      </c>
      <c r="F292" s="2"/>
      <c r="G292" s="2"/>
      <c r="H292" s="119"/>
      <c r="I292" s="655" t="str">
        <f>I270</f>
        <v>(นางสาวจริยา ขัดแก้ว)</v>
      </c>
      <c r="J292" s="655"/>
      <c r="K292" s="2"/>
      <c r="L292" s="2"/>
      <c r="M292" s="2"/>
    </row>
    <row r="293" spans="1:13" s="2" customFormat="1" x14ac:dyDescent="0.55000000000000004">
      <c r="A293" s="279"/>
      <c r="C293" s="118"/>
      <c r="D293" s="655" t="str">
        <f>D271</f>
        <v>ช่าง ระดับ 4</v>
      </c>
      <c r="E293" s="655"/>
      <c r="F293" s="655"/>
      <c r="H293" s="655" t="str">
        <f>H271</f>
        <v>ผู้อำนวยการกลุ่มอำนวยการ</v>
      </c>
      <c r="I293" s="655"/>
      <c r="J293" s="655"/>
      <c r="K293" s="655"/>
    </row>
    <row r="294" spans="1:13" ht="27.75" x14ac:dyDescent="0.65">
      <c r="A294" s="2"/>
      <c r="B294" s="2"/>
      <c r="C294" s="636" t="s">
        <v>23</v>
      </c>
      <c r="D294" s="636"/>
      <c r="E294" s="636"/>
      <c r="F294" s="636"/>
      <c r="G294" s="636"/>
      <c r="H294" s="636"/>
      <c r="I294" s="636"/>
      <c r="J294" s="636"/>
      <c r="K294" s="636"/>
      <c r="L294" s="135" t="s">
        <v>25</v>
      </c>
      <c r="M294" s="136"/>
    </row>
    <row r="295" spans="1:13" x14ac:dyDescent="0.55000000000000004">
      <c r="A295" s="639" t="str">
        <f>A273</f>
        <v>ซ่อมแซมสำนักงาน สพป.ลำปาง เขต 3</v>
      </c>
      <c r="B295" s="639"/>
      <c r="C295" s="639"/>
      <c r="D295" s="640" t="str">
        <f>D251</f>
        <v>อาคารอาคารสำนักงาน สพป.ลำปาง เขต 3</v>
      </c>
      <c r="E295" s="640"/>
      <c r="F295" s="640"/>
      <c r="G295" s="640"/>
      <c r="H295" s="640"/>
      <c r="I295" s="1" t="s">
        <v>26</v>
      </c>
      <c r="J295" s="277" t="str">
        <f>J273</f>
        <v>ลำปาง เขต  3</v>
      </c>
      <c r="M295" s="1" t="s">
        <v>131</v>
      </c>
    </row>
    <row r="296" spans="1:13" ht="24.75" thickBot="1" x14ac:dyDescent="0.6">
      <c r="A296" s="277" t="s">
        <v>0</v>
      </c>
      <c r="D296" s="640" t="str">
        <f>D252</f>
        <v>สพป.ลำปาง เขต 3</v>
      </c>
      <c r="E296" s="640"/>
      <c r="F296" s="640"/>
      <c r="G296" s="640"/>
      <c r="H296" s="640"/>
      <c r="K296" s="641"/>
      <c r="L296" s="641"/>
    </row>
    <row r="297" spans="1:13" x14ac:dyDescent="0.55000000000000004">
      <c r="A297" s="642" t="s">
        <v>2</v>
      </c>
      <c r="B297" s="644" t="s">
        <v>3</v>
      </c>
      <c r="C297" s="645"/>
      <c r="D297" s="645"/>
      <c r="E297" s="646"/>
      <c r="F297" s="650" t="s">
        <v>4</v>
      </c>
      <c r="G297" s="650" t="s">
        <v>5</v>
      </c>
      <c r="H297" s="650" t="s">
        <v>6</v>
      </c>
      <c r="I297" s="650"/>
      <c r="J297" s="650" t="s">
        <v>7</v>
      </c>
      <c r="K297" s="650"/>
      <c r="L297" s="650" t="s">
        <v>24</v>
      </c>
      <c r="M297" s="661" t="s">
        <v>9</v>
      </c>
    </row>
    <row r="298" spans="1:13" x14ac:dyDescent="0.55000000000000004">
      <c r="A298" s="643"/>
      <c r="B298" s="647"/>
      <c r="C298" s="648"/>
      <c r="D298" s="648"/>
      <c r="E298" s="649"/>
      <c r="F298" s="651"/>
      <c r="G298" s="651"/>
      <c r="H298" s="278" t="s">
        <v>10</v>
      </c>
      <c r="I298" s="278" t="s">
        <v>11</v>
      </c>
      <c r="J298" s="278" t="s">
        <v>10</v>
      </c>
      <c r="K298" s="278" t="s">
        <v>11</v>
      </c>
      <c r="L298" s="651"/>
      <c r="M298" s="662"/>
    </row>
    <row r="299" spans="1:13" x14ac:dyDescent="0.55000000000000004">
      <c r="A299" s="685" t="s">
        <v>132</v>
      </c>
      <c r="B299" s="686"/>
      <c r="C299" s="686"/>
      <c r="D299" s="686"/>
      <c r="E299" s="686"/>
      <c r="F299" s="686"/>
      <c r="G299" s="686"/>
      <c r="H299" s="687"/>
      <c r="I299" s="152">
        <f>I289</f>
        <v>236226</v>
      </c>
      <c r="J299" s="49"/>
      <c r="K299" s="48">
        <f>K289</f>
        <v>43986.5</v>
      </c>
      <c r="L299" s="48">
        <f>L289</f>
        <v>280212.5</v>
      </c>
      <c r="M299" s="8"/>
    </row>
    <row r="300" spans="1:13" x14ac:dyDescent="0.55000000000000004">
      <c r="A300" s="7" t="str">
        <f>IF('กรอกรายการ วัสดุ'!A362&gt;0,'กรอกรายการ วัสดุ'!A374,IF('กรอกรายการ วัสดุ'!A374=0," "))</f>
        <v xml:space="preserve"> </v>
      </c>
      <c r="B300" s="638" t="str">
        <f>IF('กรอกรายการ วัสดุ'!B140&gt;0,'กรอกรายการ วัสดุ'!B140,IF('กรอกรายการ วัสดุ'!B140=0,"-"))</f>
        <v>-</v>
      </c>
      <c r="C300" s="638"/>
      <c r="D300" s="638"/>
      <c r="E300" s="638"/>
      <c r="F300" s="12" t="str">
        <f>IF('กรอกรายการ วัสดุ'!C140&gt;0,'กรอกรายการ วัสดุ'!C140,IF('กรอกรายการ วัสดุ'!C140=0,"-"))</f>
        <v>-</v>
      </c>
      <c r="G300" s="12" t="str">
        <f>IF('กรอกรายการ วัสดุ'!D140&gt;0,'กรอกรายการ วัสดุ'!D140,IF('กรอกรายการ วัสดุ'!D140=0,"-"))</f>
        <v>-</v>
      </c>
      <c r="H300" s="12" t="str">
        <f>IF('กรอกรายการ วัสดุ'!E140&gt;0,'กรอกรายการ วัสดุ'!E140,IF('กรอกรายการ วัสดุ'!E140=0,"-"))</f>
        <v>-</v>
      </c>
      <c r="I300" s="45" t="str">
        <f>IF('กรอกรายการ วัสดุ'!F140&gt;0,'กรอกรายการ วัสดุ'!F140,IF('กรอกรายการ วัสดุ'!F140=0,"-"))</f>
        <v>-</v>
      </c>
      <c r="J300" s="12" t="str">
        <f>IF('กรอกรายการ วัสดุ'!G140&gt;0,'กรอกรายการ วัสดุ'!G140,IF('กรอกรายการ วัสดุ'!G140=0,"-"))</f>
        <v>-</v>
      </c>
      <c r="K300" s="12" t="str">
        <f>IF('กรอกรายการ วัสดุ'!H140&gt;0,'กรอกรายการ วัสดุ'!H140,IF('กรอกรายการ วัสดุ'!H140=0,"-"))</f>
        <v>-</v>
      </c>
      <c r="L300" s="45" t="str">
        <f>IF('กรอกรายการ วัสดุ'!I140&gt;0,'กรอกรายการ วัสดุ'!I140,IF('กรอกรายการ วัสดุ'!I140=0,"-"))</f>
        <v>-</v>
      </c>
      <c r="M300" s="76"/>
    </row>
    <row r="301" spans="1:13" x14ac:dyDescent="0.55000000000000004">
      <c r="A301" s="9" t="str">
        <f>IF('กรอกรายการ วัสดุ'!A363&gt;0,'กรอกรายการ วัสดุ'!A375,IF('กรอกรายการ วัสดุ'!A375=0," "))</f>
        <v xml:space="preserve"> </v>
      </c>
      <c r="B301" s="637" t="str">
        <f>IF('กรอกรายการ วัสดุ'!B141&gt;0,'กรอกรายการ วัสดุ'!B141,IF('กรอกรายการ วัสดุ'!B141=0,"-"))</f>
        <v>-</v>
      </c>
      <c r="C301" s="637"/>
      <c r="D301" s="637"/>
      <c r="E301" s="637"/>
      <c r="F301" s="12" t="str">
        <f>IF('กรอกรายการ วัสดุ'!C141&gt;0,'กรอกรายการ วัสดุ'!C141,IF('กรอกรายการ วัสดุ'!C141=0,"-"))</f>
        <v>-</v>
      </c>
      <c r="G301" s="12" t="str">
        <f>IF('กรอกรายการ วัสดุ'!D141&gt;0,'กรอกรายการ วัสดุ'!D141,IF('กรอกรายการ วัสดุ'!D141=0,"-"))</f>
        <v>-</v>
      </c>
      <c r="H301" s="12" t="str">
        <f>IF('กรอกรายการ วัสดุ'!E141&gt;0,'กรอกรายการ วัสดุ'!E141,IF('กรอกรายการ วัสดุ'!E141=0,"-"))</f>
        <v>-</v>
      </c>
      <c r="I301" s="45" t="str">
        <f>IF('กรอกรายการ วัสดุ'!F141&gt;0,'กรอกรายการ วัสดุ'!F141,IF('กรอกรายการ วัสดุ'!F141=0,"-"))</f>
        <v>-</v>
      </c>
      <c r="J301" s="12" t="str">
        <f>IF('กรอกรายการ วัสดุ'!G141&gt;0,'กรอกรายการ วัสดุ'!G141,IF('กรอกรายการ วัสดุ'!G141=0,"-"))</f>
        <v>-</v>
      </c>
      <c r="K301" s="12" t="str">
        <f>IF('กรอกรายการ วัสดุ'!H141&gt;0,'กรอกรายการ วัสดุ'!H141,IF('กรอกรายการ วัสดุ'!H141=0,"-"))</f>
        <v>-</v>
      </c>
      <c r="L301" s="45" t="str">
        <f>IF('กรอกรายการ วัสดุ'!I141&gt;0,'กรอกรายการ วัสดุ'!I141,IF('กรอกรายการ วัสดุ'!I141=0,"-"))</f>
        <v>-</v>
      </c>
      <c r="M301" s="76"/>
    </row>
    <row r="302" spans="1:13" x14ac:dyDescent="0.55000000000000004">
      <c r="A302" s="9" t="str">
        <f>IF('กรอกรายการ วัสดุ'!A364&gt;0,'กรอกรายการ วัสดุ'!A376,IF('กรอกรายการ วัสดุ'!A376=0," "))</f>
        <v xml:space="preserve"> </v>
      </c>
      <c r="B302" s="637" t="str">
        <f>IF('กรอกรายการ วัสดุ'!B142&gt;0,'กรอกรายการ วัสดุ'!B142,IF('กรอกรายการ วัสดุ'!B142=0,"-"))</f>
        <v>-</v>
      </c>
      <c r="C302" s="637"/>
      <c r="D302" s="637"/>
      <c r="E302" s="637"/>
      <c r="F302" s="12" t="str">
        <f>IF('กรอกรายการ วัสดุ'!C142&gt;0,'กรอกรายการ วัสดุ'!C142,IF('กรอกรายการ วัสดุ'!C142=0,"-"))</f>
        <v>-</v>
      </c>
      <c r="G302" s="12" t="str">
        <f>IF('กรอกรายการ วัสดุ'!D142&gt;0,'กรอกรายการ วัสดุ'!D142,IF('กรอกรายการ วัสดุ'!D142=0,"-"))</f>
        <v>-</v>
      </c>
      <c r="H302" s="12" t="str">
        <f>IF('กรอกรายการ วัสดุ'!E142&gt;0,'กรอกรายการ วัสดุ'!E142,IF('กรอกรายการ วัสดุ'!E142=0,"-"))</f>
        <v>-</v>
      </c>
      <c r="I302" s="45" t="str">
        <f>IF('กรอกรายการ วัสดุ'!F142&gt;0,'กรอกรายการ วัสดุ'!F142,IF('กรอกรายการ วัสดุ'!F142=0,"-"))</f>
        <v>-</v>
      </c>
      <c r="J302" s="12" t="str">
        <f>IF('กรอกรายการ วัสดุ'!G142&gt;0,'กรอกรายการ วัสดุ'!G142,IF('กรอกรายการ วัสดุ'!G142=0,"-"))</f>
        <v>-</v>
      </c>
      <c r="K302" s="12" t="str">
        <f>IF('กรอกรายการ วัสดุ'!H142&gt;0,'กรอกรายการ วัสดุ'!H142,IF('กรอกรายการ วัสดุ'!H142=0,"-"))</f>
        <v>-</v>
      </c>
      <c r="L302" s="45" t="str">
        <f>IF('กรอกรายการ วัสดุ'!I142&gt;0,'กรอกรายการ วัสดุ'!I142,IF('กรอกรายการ วัสดุ'!I142=0,"-"))</f>
        <v>-</v>
      </c>
      <c r="M302" s="76"/>
    </row>
    <row r="303" spans="1:13" x14ac:dyDescent="0.55000000000000004">
      <c r="A303" s="9" t="str">
        <f>IF('กรอกรายการ วัสดุ'!A365&gt;0,'กรอกรายการ วัสดุ'!A377,IF('กรอกรายการ วัสดุ'!A377=0," "))</f>
        <v xml:space="preserve"> </v>
      </c>
      <c r="B303" s="637" t="str">
        <f>IF('กรอกรายการ วัสดุ'!B143&gt;0,'กรอกรายการ วัสดุ'!B143,IF('กรอกรายการ วัสดุ'!B143=0,"-"))</f>
        <v>-</v>
      </c>
      <c r="C303" s="637"/>
      <c r="D303" s="637"/>
      <c r="E303" s="637"/>
      <c r="F303" s="12" t="str">
        <f>IF('กรอกรายการ วัสดุ'!C143&gt;0,'กรอกรายการ วัสดุ'!C143,IF('กรอกรายการ วัสดุ'!C143=0,"-"))</f>
        <v>-</v>
      </c>
      <c r="G303" s="12" t="str">
        <f>IF('กรอกรายการ วัสดุ'!D143&gt;0,'กรอกรายการ วัสดุ'!D143,IF('กรอกรายการ วัสดุ'!D143=0,"-"))</f>
        <v>-</v>
      </c>
      <c r="H303" s="12" t="str">
        <f>IF('กรอกรายการ วัสดุ'!E143&gt;0,'กรอกรายการ วัสดุ'!E143,IF('กรอกรายการ วัสดุ'!E143=0,"-"))</f>
        <v>-</v>
      </c>
      <c r="I303" s="45" t="str">
        <f>IF('กรอกรายการ วัสดุ'!F143&gt;0,'กรอกรายการ วัสดุ'!F143,IF('กรอกรายการ วัสดุ'!F143=0,"-"))</f>
        <v>-</v>
      </c>
      <c r="J303" s="12" t="str">
        <f>IF('กรอกรายการ วัสดุ'!G143&gt;0,'กรอกรายการ วัสดุ'!G143,IF('กรอกรายการ วัสดุ'!G143=0,"-"))</f>
        <v>-</v>
      </c>
      <c r="K303" s="12" t="str">
        <f>IF('กรอกรายการ วัสดุ'!H143&gt;0,'กรอกรายการ วัสดุ'!H143,IF('กรอกรายการ วัสดุ'!H143=0,"-"))</f>
        <v>-</v>
      </c>
      <c r="L303" s="45" t="str">
        <f>IF('กรอกรายการ วัสดุ'!I143&gt;0,'กรอกรายการ วัสดุ'!I143,IF('กรอกรายการ วัสดุ'!I143=0,"-"))</f>
        <v>-</v>
      </c>
      <c r="M303" s="76"/>
    </row>
    <row r="304" spans="1:13" x14ac:dyDescent="0.55000000000000004">
      <c r="A304" s="9" t="str">
        <f>IF('กรอกรายการ วัสดุ'!A366&gt;0,'กรอกรายการ วัสดุ'!A378,IF('กรอกรายการ วัสดุ'!A378=0," "))</f>
        <v xml:space="preserve"> </v>
      </c>
      <c r="B304" s="637" t="str">
        <f>IF('กรอกรายการ วัสดุ'!B144&gt;0,'กรอกรายการ วัสดุ'!B144,IF('กรอกรายการ วัสดุ'!B144=0,"-"))</f>
        <v>-</v>
      </c>
      <c r="C304" s="637"/>
      <c r="D304" s="637"/>
      <c r="E304" s="637"/>
      <c r="F304" s="12" t="str">
        <f>IF('กรอกรายการ วัสดุ'!C144&gt;0,'กรอกรายการ วัสดุ'!C144,IF('กรอกรายการ วัสดุ'!C144=0,"-"))</f>
        <v>-</v>
      </c>
      <c r="G304" s="12" t="str">
        <f>IF('กรอกรายการ วัสดุ'!D144&gt;0,'กรอกรายการ วัสดุ'!D144,IF('กรอกรายการ วัสดุ'!D144=0,"-"))</f>
        <v>-</v>
      </c>
      <c r="H304" s="12" t="str">
        <f>IF('กรอกรายการ วัสดุ'!E144&gt;0,'กรอกรายการ วัสดุ'!E144,IF('กรอกรายการ วัสดุ'!E144=0,"-"))</f>
        <v>-</v>
      </c>
      <c r="I304" s="45" t="str">
        <f>IF('กรอกรายการ วัสดุ'!F144&gt;0,'กรอกรายการ วัสดุ'!F144,IF('กรอกรายการ วัสดุ'!F144=0,"-"))</f>
        <v>-</v>
      </c>
      <c r="J304" s="12" t="str">
        <f>IF('กรอกรายการ วัสดุ'!G144&gt;0,'กรอกรายการ วัสดุ'!G144,IF('กรอกรายการ วัสดุ'!G144=0,"-"))</f>
        <v>-</v>
      </c>
      <c r="K304" s="12" t="str">
        <f>IF('กรอกรายการ วัสดุ'!H144&gt;0,'กรอกรายการ วัสดุ'!H144,IF('กรอกรายการ วัสดุ'!H144=0,"-"))</f>
        <v>-</v>
      </c>
      <c r="L304" s="45" t="str">
        <f>IF('กรอกรายการ วัสดุ'!I144&gt;0,'กรอกรายการ วัสดุ'!I144,IF('กรอกรายการ วัสดุ'!I144=0,"-"))</f>
        <v>-</v>
      </c>
      <c r="M304" s="76"/>
    </row>
    <row r="305" spans="1:13" x14ac:dyDescent="0.55000000000000004">
      <c r="A305" s="9" t="str">
        <f>IF('กรอกรายการ วัสดุ'!A367&gt;0,'กรอกรายการ วัสดุ'!A379,IF('กรอกรายการ วัสดุ'!A379=0," "))</f>
        <v xml:space="preserve"> </v>
      </c>
      <c r="B305" s="637" t="str">
        <f>IF('กรอกรายการ วัสดุ'!B145&gt;0,'กรอกรายการ วัสดุ'!B145,IF('กรอกรายการ วัสดุ'!B145=0,"-"))</f>
        <v>-</v>
      </c>
      <c r="C305" s="637"/>
      <c r="D305" s="637"/>
      <c r="E305" s="637"/>
      <c r="F305" s="12" t="str">
        <f>IF('กรอกรายการ วัสดุ'!C145&gt;0,'กรอกรายการ วัสดุ'!C145,IF('กรอกรายการ วัสดุ'!C145=0,"-"))</f>
        <v>-</v>
      </c>
      <c r="G305" s="12" t="str">
        <f>IF('กรอกรายการ วัสดุ'!D145&gt;0,'กรอกรายการ วัสดุ'!D145,IF('กรอกรายการ วัสดุ'!D145=0,"-"))</f>
        <v>-</v>
      </c>
      <c r="H305" s="12" t="str">
        <f>IF('กรอกรายการ วัสดุ'!E145&gt;0,'กรอกรายการ วัสดุ'!E145,IF('กรอกรายการ วัสดุ'!E145=0,"-"))</f>
        <v>-</v>
      </c>
      <c r="I305" s="45" t="str">
        <f>IF('กรอกรายการ วัสดุ'!F145&gt;0,'กรอกรายการ วัสดุ'!F145,IF('กรอกรายการ วัสดุ'!F145=0,"-"))</f>
        <v>-</v>
      </c>
      <c r="J305" s="12" t="str">
        <f>IF('กรอกรายการ วัสดุ'!G145&gt;0,'กรอกรายการ วัสดุ'!G145,IF('กรอกรายการ วัสดุ'!G145=0,"-"))</f>
        <v>-</v>
      </c>
      <c r="K305" s="12" t="str">
        <f>IF('กรอกรายการ วัสดุ'!H145&gt;0,'กรอกรายการ วัสดุ'!H145,IF('กรอกรายการ วัสดุ'!H145=0,"-"))</f>
        <v>-</v>
      </c>
      <c r="L305" s="45" t="str">
        <f>IF('กรอกรายการ วัสดุ'!I145&gt;0,'กรอกรายการ วัสดุ'!I145,IF('กรอกรายการ วัสดุ'!I145=0,"-"))</f>
        <v>-</v>
      </c>
      <c r="M305" s="76"/>
    </row>
    <row r="306" spans="1:13" x14ac:dyDescent="0.55000000000000004">
      <c r="A306" s="9" t="str">
        <f>IF('กรอกรายการ วัสดุ'!A368&gt;0,'กรอกรายการ วัสดุ'!A380,IF('กรอกรายการ วัสดุ'!A380=0," "))</f>
        <v xml:space="preserve"> </v>
      </c>
      <c r="B306" s="637" t="str">
        <f>IF('กรอกรายการ วัสดุ'!B146&gt;0,'กรอกรายการ วัสดุ'!B146,IF('กรอกรายการ วัสดุ'!B146=0,"-"))</f>
        <v>-</v>
      </c>
      <c r="C306" s="637"/>
      <c r="D306" s="637"/>
      <c r="E306" s="637"/>
      <c r="F306" s="12" t="str">
        <f>IF('กรอกรายการ วัสดุ'!C146&gt;0,'กรอกรายการ วัสดุ'!C146,IF('กรอกรายการ วัสดุ'!C146=0,"-"))</f>
        <v>-</v>
      </c>
      <c r="G306" s="12" t="str">
        <f>IF('กรอกรายการ วัสดุ'!D146&gt;0,'กรอกรายการ วัสดุ'!D146,IF('กรอกรายการ วัสดุ'!D146=0,"-"))</f>
        <v>-</v>
      </c>
      <c r="H306" s="12" t="str">
        <f>IF('กรอกรายการ วัสดุ'!E146&gt;0,'กรอกรายการ วัสดุ'!E146,IF('กรอกรายการ วัสดุ'!E146=0,"-"))</f>
        <v>-</v>
      </c>
      <c r="I306" s="45" t="str">
        <f>IF('กรอกรายการ วัสดุ'!F146&gt;0,'กรอกรายการ วัสดุ'!F146,IF('กรอกรายการ วัสดุ'!F146=0,"-"))</f>
        <v>-</v>
      </c>
      <c r="J306" s="12" t="str">
        <f>IF('กรอกรายการ วัสดุ'!G146&gt;0,'กรอกรายการ วัสดุ'!G146,IF('กรอกรายการ วัสดุ'!G146=0,"-"))</f>
        <v>-</v>
      </c>
      <c r="K306" s="12" t="str">
        <f>IF('กรอกรายการ วัสดุ'!H146&gt;0,'กรอกรายการ วัสดุ'!H146,IF('กรอกรายการ วัสดุ'!H146=0,"-"))</f>
        <v>-</v>
      </c>
      <c r="L306" s="45" t="str">
        <f>IF('กรอกรายการ วัสดุ'!I146&gt;0,'กรอกรายการ วัสดุ'!I146,IF('กรอกรายการ วัสดุ'!I146=0,"-"))</f>
        <v>-</v>
      </c>
      <c r="M306" s="76"/>
    </row>
    <row r="307" spans="1:13" x14ac:dyDescent="0.55000000000000004">
      <c r="A307" s="9" t="str">
        <f>IF('กรอกรายการ วัสดุ'!A369&gt;0,'กรอกรายการ วัสดุ'!A381,IF('กรอกรายการ วัสดุ'!A381=0," "))</f>
        <v xml:space="preserve"> </v>
      </c>
      <c r="B307" s="637" t="str">
        <f>IF('กรอกรายการ วัสดุ'!B147&gt;0,'กรอกรายการ วัสดุ'!B147,IF('กรอกรายการ วัสดุ'!B147=0,"-"))</f>
        <v>-</v>
      </c>
      <c r="C307" s="637"/>
      <c r="D307" s="637"/>
      <c r="E307" s="637"/>
      <c r="F307" s="12" t="str">
        <f>IF('กรอกรายการ วัสดุ'!C147&gt;0,'กรอกรายการ วัสดุ'!C147,IF('กรอกรายการ วัสดุ'!C147=0,"-"))</f>
        <v>-</v>
      </c>
      <c r="G307" s="12" t="str">
        <f>IF('กรอกรายการ วัสดุ'!D147&gt;0,'กรอกรายการ วัสดุ'!D147,IF('กรอกรายการ วัสดุ'!D147=0,"-"))</f>
        <v>-</v>
      </c>
      <c r="H307" s="12" t="str">
        <f>IF('กรอกรายการ วัสดุ'!E147&gt;0,'กรอกรายการ วัสดุ'!E147,IF('กรอกรายการ วัสดุ'!E147=0,"-"))</f>
        <v>-</v>
      </c>
      <c r="I307" s="45" t="str">
        <f>IF('กรอกรายการ วัสดุ'!F147&gt;0,'กรอกรายการ วัสดุ'!F147,IF('กรอกรายการ วัสดุ'!F147=0,"-"))</f>
        <v>-</v>
      </c>
      <c r="J307" s="12" t="str">
        <f>IF('กรอกรายการ วัสดุ'!G147&gt;0,'กรอกรายการ วัสดุ'!G147,IF('กรอกรายการ วัสดุ'!G147=0,"-"))</f>
        <v>-</v>
      </c>
      <c r="K307" s="12" t="str">
        <f>IF('กรอกรายการ วัสดุ'!H147&gt;0,'กรอกรายการ วัสดุ'!H147,IF('กรอกรายการ วัสดุ'!H147=0,"-"))</f>
        <v>-</v>
      </c>
      <c r="L307" s="45" t="str">
        <f>IF('กรอกรายการ วัสดุ'!I147&gt;0,'กรอกรายการ วัสดุ'!I147,IF('กรอกรายการ วัสดุ'!I147=0,"-"))</f>
        <v>-</v>
      </c>
      <c r="M307" s="76"/>
    </row>
    <row r="308" spans="1:13" x14ac:dyDescent="0.55000000000000004">
      <c r="A308" s="9" t="str">
        <f>IF('กรอกรายการ วัสดุ'!A370&gt;0,'กรอกรายการ วัสดุ'!A382,IF('กรอกรายการ วัสดุ'!A382=0," "))</f>
        <v xml:space="preserve"> </v>
      </c>
      <c r="B308" s="637" t="str">
        <f>IF('กรอกรายการ วัสดุ'!B148&gt;0,'กรอกรายการ วัสดุ'!B148,IF('กรอกรายการ วัสดุ'!B148=0,"-"))</f>
        <v>-</v>
      </c>
      <c r="C308" s="637"/>
      <c r="D308" s="637"/>
      <c r="E308" s="637"/>
      <c r="F308" s="12" t="str">
        <f>IF('กรอกรายการ วัสดุ'!C148&gt;0,'กรอกรายการ วัสดุ'!C148,IF('กรอกรายการ วัสดุ'!C148=0,"-"))</f>
        <v>-</v>
      </c>
      <c r="G308" s="12" t="str">
        <f>IF('กรอกรายการ วัสดุ'!D148&gt;0,'กรอกรายการ วัสดุ'!D148,IF('กรอกรายการ วัสดุ'!D148=0,"-"))</f>
        <v>-</v>
      </c>
      <c r="H308" s="12" t="str">
        <f>IF('กรอกรายการ วัสดุ'!E148&gt;0,'กรอกรายการ วัสดุ'!E148,IF('กรอกรายการ วัสดุ'!E148=0,"-"))</f>
        <v>-</v>
      </c>
      <c r="I308" s="45" t="str">
        <f>IF('กรอกรายการ วัสดุ'!F148&gt;0,'กรอกรายการ วัสดุ'!F148,IF('กรอกรายการ วัสดุ'!F148=0,"-"))</f>
        <v>-</v>
      </c>
      <c r="J308" s="12" t="str">
        <f>IF('กรอกรายการ วัสดุ'!G148&gt;0,'กรอกรายการ วัสดุ'!G148,IF('กรอกรายการ วัสดุ'!G148=0,"-"))</f>
        <v>-</v>
      </c>
      <c r="K308" s="12" t="str">
        <f>IF('กรอกรายการ วัสดุ'!H148&gt;0,'กรอกรายการ วัสดุ'!H148,IF('กรอกรายการ วัสดุ'!H148=0,"-"))</f>
        <v>-</v>
      </c>
      <c r="L308" s="45" t="str">
        <f>IF('กรอกรายการ วัสดุ'!I148&gt;0,'กรอกรายการ วัสดุ'!I148,IF('กรอกรายการ วัสดุ'!I148=0,"-"))</f>
        <v>-</v>
      </c>
      <c r="M308" s="76"/>
    </row>
    <row r="309" spans="1:13" ht="24.75" thickBot="1" x14ac:dyDescent="0.6">
      <c r="A309" s="117" t="str">
        <f>IF('กรอกรายการ วัสดุ'!A371&gt;0,'กรอกรายการ วัสดุ'!A383,IF('กรอกรายการ วัสดุ'!A383=0," "))</f>
        <v xml:space="preserve"> </v>
      </c>
      <c r="B309" s="637" t="str">
        <f>IF('กรอกรายการ วัสดุ'!B149&gt;0,'กรอกรายการ วัสดุ'!B149,IF('กรอกรายการ วัสดุ'!B149=0,"-"))</f>
        <v>-</v>
      </c>
      <c r="C309" s="637"/>
      <c r="D309" s="637"/>
      <c r="E309" s="637"/>
      <c r="F309" s="12" t="str">
        <f>IF('กรอกรายการ วัสดุ'!C149&gt;0,'กรอกรายการ วัสดุ'!C149,IF('กรอกรายการ วัสดุ'!C149=0,"-"))</f>
        <v>-</v>
      </c>
      <c r="G309" s="12" t="str">
        <f>IF('กรอกรายการ วัสดุ'!D149&gt;0,'กรอกรายการ วัสดุ'!D149,IF('กรอกรายการ วัสดุ'!D149=0,"-"))</f>
        <v>-</v>
      </c>
      <c r="H309" s="12" t="str">
        <f>IF('กรอกรายการ วัสดุ'!E149&gt;0,'กรอกรายการ วัสดุ'!E149,IF('กรอกรายการ วัสดุ'!E149=0,"-"))</f>
        <v>-</v>
      </c>
      <c r="I309" s="45" t="str">
        <f>IF('กรอกรายการ วัสดุ'!F149&gt;0,'กรอกรายการ วัสดุ'!F149,IF('กรอกรายการ วัสดุ'!F149=0,"-"))</f>
        <v>-</v>
      </c>
      <c r="J309" s="12" t="str">
        <f>IF('กรอกรายการ วัสดุ'!G149&gt;0,'กรอกรายการ วัสดุ'!G149,IF('กรอกรายการ วัสดุ'!G149=0,"-"))</f>
        <v>-</v>
      </c>
      <c r="K309" s="12" t="str">
        <f>IF('กรอกรายการ วัสดุ'!H149&gt;0,'กรอกรายการ วัสดุ'!H149,IF('กรอกรายการ วัสดุ'!H149=0,"-"))</f>
        <v>-</v>
      </c>
      <c r="L309" s="45" t="str">
        <f>IF('กรอกรายการ วัสดุ'!I149&gt;0,'กรอกรายการ วัสดุ'!I149,IF('กรอกรายการ วัสดุ'!I149=0,"-"))</f>
        <v>-</v>
      </c>
      <c r="M309" s="75"/>
    </row>
    <row r="310" spans="1:13" ht="24.75" thickBot="1" x14ac:dyDescent="0.6">
      <c r="A310" s="657" t="s">
        <v>133</v>
      </c>
      <c r="B310" s="658"/>
      <c r="C310" s="658"/>
      <c r="D310" s="658"/>
      <c r="E310" s="658"/>
      <c r="F310" s="658"/>
      <c r="G310" s="658"/>
      <c r="H310" s="659"/>
      <c r="I310" s="153">
        <f>SUM(I300:I309)</f>
        <v>0</v>
      </c>
      <c r="J310" s="19"/>
      <c r="K310" s="46">
        <f t="shared" ref="K310:L310" si="20">SUM(K300:K309)</f>
        <v>0</v>
      </c>
      <c r="L310" s="46">
        <f t="shared" si="20"/>
        <v>0</v>
      </c>
      <c r="M310" s="14"/>
    </row>
    <row r="311" spans="1:13" ht="24.75" thickBot="1" x14ac:dyDescent="0.6">
      <c r="A311" s="657" t="s">
        <v>134</v>
      </c>
      <c r="B311" s="658"/>
      <c r="C311" s="658"/>
      <c r="D311" s="658"/>
      <c r="E311" s="658"/>
      <c r="F311" s="658"/>
      <c r="G311" s="658"/>
      <c r="H311" s="659"/>
      <c r="I311" s="153">
        <f>I310+I299</f>
        <v>236226</v>
      </c>
      <c r="J311" s="15"/>
      <c r="K311" s="46">
        <f t="shared" ref="K311:L311" si="21">K310+K299</f>
        <v>43986.5</v>
      </c>
      <c r="L311" s="46">
        <f t="shared" si="21"/>
        <v>280212.5</v>
      </c>
      <c r="M311" s="14"/>
    </row>
    <row r="312" spans="1:13" x14ac:dyDescent="0.55000000000000004">
      <c r="A312" s="13"/>
      <c r="B312" s="13"/>
      <c r="C312" s="13"/>
      <c r="D312" s="13"/>
      <c r="E312" s="13"/>
      <c r="F312" s="13"/>
      <c r="G312" s="13"/>
      <c r="H312" s="13"/>
      <c r="I312" s="6"/>
      <c r="J312" s="6"/>
      <c r="K312" s="6"/>
      <c r="L312" s="6"/>
      <c r="M312" s="6"/>
    </row>
    <row r="313" spans="1:13" x14ac:dyDescent="0.55000000000000004">
      <c r="A313" s="279"/>
      <c r="B313" s="2"/>
      <c r="C313" s="118"/>
      <c r="D313" s="118" t="s">
        <v>28</v>
      </c>
      <c r="E313" s="118" t="s">
        <v>29</v>
      </c>
      <c r="F313" s="2" t="s">
        <v>30</v>
      </c>
      <c r="G313" s="2"/>
      <c r="H313" s="119" t="s">
        <v>28</v>
      </c>
      <c r="I313" s="118" t="s">
        <v>33</v>
      </c>
      <c r="J313" s="2"/>
      <c r="K313" s="2"/>
      <c r="L313" s="2"/>
      <c r="M313" s="2"/>
    </row>
    <row r="314" spans="1:13" x14ac:dyDescent="0.55000000000000004">
      <c r="A314" s="279"/>
      <c r="B314" s="118"/>
      <c r="C314" s="118"/>
      <c r="D314" s="119"/>
      <c r="E314" s="279" t="str">
        <f>E292</f>
        <v>(นายอำพร จานเก่า)</v>
      </c>
      <c r="F314" s="2"/>
      <c r="G314" s="2"/>
      <c r="H314" s="119"/>
      <c r="I314" s="655" t="str">
        <f>I292</f>
        <v>(นางสาวจริยา ขัดแก้ว)</v>
      </c>
      <c r="J314" s="655"/>
      <c r="K314" s="2"/>
      <c r="L314" s="2"/>
      <c r="M314" s="2"/>
    </row>
    <row r="315" spans="1:13" s="2" customFormat="1" x14ac:dyDescent="0.55000000000000004">
      <c r="A315" s="279"/>
      <c r="C315" s="118"/>
      <c r="D315" s="655" t="str">
        <f>D293</f>
        <v>ช่าง ระดับ 4</v>
      </c>
      <c r="E315" s="655"/>
      <c r="F315" s="655"/>
      <c r="H315" s="655" t="str">
        <f>H293</f>
        <v>ผู้อำนวยการกลุ่มอำนวยการ</v>
      </c>
      <c r="I315" s="655"/>
      <c r="J315" s="655"/>
      <c r="K315" s="655"/>
    </row>
    <row r="316" spans="1:13" ht="27.75" x14ac:dyDescent="0.65">
      <c r="A316" s="2"/>
      <c r="B316" s="2"/>
      <c r="C316" s="636" t="s">
        <v>23</v>
      </c>
      <c r="D316" s="636"/>
      <c r="E316" s="636"/>
      <c r="F316" s="636"/>
      <c r="G316" s="636"/>
      <c r="H316" s="636"/>
      <c r="I316" s="636"/>
      <c r="J316" s="636"/>
      <c r="K316" s="636"/>
      <c r="L316" s="135" t="s">
        <v>25</v>
      </c>
      <c r="M316" s="136"/>
    </row>
    <row r="317" spans="1:13" x14ac:dyDescent="0.55000000000000004">
      <c r="A317" s="639" t="str">
        <f>A295</f>
        <v>ซ่อมแซมสำนักงาน สพป.ลำปาง เขต 3</v>
      </c>
      <c r="B317" s="639"/>
      <c r="C317" s="639"/>
      <c r="D317" s="640" t="str">
        <f>D273</f>
        <v>อาคารอาคารสำนักงาน สพป.ลำปาง เขต 3</v>
      </c>
      <c r="E317" s="640"/>
      <c r="F317" s="640"/>
      <c r="G317" s="640"/>
      <c r="H317" s="640"/>
      <c r="I317" s="1" t="s">
        <v>26</v>
      </c>
      <c r="J317" s="277" t="str">
        <f>J295</f>
        <v>ลำปาง เขต  3</v>
      </c>
      <c r="M317" s="1" t="s">
        <v>135</v>
      </c>
    </row>
    <row r="318" spans="1:13" ht="24.75" thickBot="1" x14ac:dyDescent="0.6">
      <c r="A318" s="277" t="s">
        <v>0</v>
      </c>
      <c r="D318" s="640" t="str">
        <f>D274</f>
        <v>สพป.ลำปาง เขต 3</v>
      </c>
      <c r="E318" s="640"/>
      <c r="F318" s="640"/>
      <c r="G318" s="640"/>
      <c r="H318" s="640"/>
      <c r="K318" s="641"/>
      <c r="L318" s="641"/>
    </row>
    <row r="319" spans="1:13" x14ac:dyDescent="0.55000000000000004">
      <c r="A319" s="642" t="s">
        <v>2</v>
      </c>
      <c r="B319" s="644" t="s">
        <v>3</v>
      </c>
      <c r="C319" s="645"/>
      <c r="D319" s="645"/>
      <c r="E319" s="646"/>
      <c r="F319" s="650" t="s">
        <v>4</v>
      </c>
      <c r="G319" s="650" t="s">
        <v>5</v>
      </c>
      <c r="H319" s="650" t="s">
        <v>6</v>
      </c>
      <c r="I319" s="650"/>
      <c r="J319" s="650" t="s">
        <v>7</v>
      </c>
      <c r="K319" s="650"/>
      <c r="L319" s="650" t="s">
        <v>24</v>
      </c>
      <c r="M319" s="661" t="s">
        <v>9</v>
      </c>
    </row>
    <row r="320" spans="1:13" x14ac:dyDescent="0.55000000000000004">
      <c r="A320" s="643"/>
      <c r="B320" s="647"/>
      <c r="C320" s="648"/>
      <c r="D320" s="648"/>
      <c r="E320" s="649"/>
      <c r="F320" s="651"/>
      <c r="G320" s="651"/>
      <c r="H320" s="278" t="s">
        <v>10</v>
      </c>
      <c r="I320" s="278" t="s">
        <v>11</v>
      </c>
      <c r="J320" s="278" t="s">
        <v>10</v>
      </c>
      <c r="K320" s="278" t="s">
        <v>11</v>
      </c>
      <c r="L320" s="651"/>
      <c r="M320" s="662"/>
    </row>
    <row r="321" spans="1:13" x14ac:dyDescent="0.55000000000000004">
      <c r="A321" s="685" t="s">
        <v>136</v>
      </c>
      <c r="B321" s="686"/>
      <c r="C321" s="686"/>
      <c r="D321" s="686"/>
      <c r="E321" s="686"/>
      <c r="F321" s="686"/>
      <c r="G321" s="686"/>
      <c r="H321" s="687"/>
      <c r="I321" s="152">
        <f>I311</f>
        <v>236226</v>
      </c>
      <c r="J321" s="49"/>
      <c r="K321" s="48">
        <f>K311</f>
        <v>43986.5</v>
      </c>
      <c r="L321" s="48">
        <f>L311</f>
        <v>280212.5</v>
      </c>
      <c r="M321" s="8"/>
    </row>
    <row r="322" spans="1:13" x14ac:dyDescent="0.55000000000000004">
      <c r="A322" s="7" t="str">
        <f>IF('กรอกรายการ วัสดุ'!A384&gt;0,'กรอกรายการ วัสดุ'!A396,IF('กรอกรายการ วัสดุ'!A396=0," "))</f>
        <v xml:space="preserve"> </v>
      </c>
      <c r="B322" s="638" t="str">
        <f>IF('กรอกรายการ วัสดุ'!B150&gt;0,'กรอกรายการ วัสดุ'!B150,IF('กรอกรายการ วัสดุ'!B150=0,"-"))</f>
        <v>-</v>
      </c>
      <c r="C322" s="638"/>
      <c r="D322" s="638"/>
      <c r="E322" s="638"/>
      <c r="F322" s="12" t="str">
        <f>IF('กรอกรายการ วัสดุ'!C150&gt;0,'กรอกรายการ วัสดุ'!C150,IF('กรอกรายการ วัสดุ'!C150=0,"-"))</f>
        <v>-</v>
      </c>
      <c r="G322" s="12" t="str">
        <f>IF('กรอกรายการ วัสดุ'!D150&gt;0,'กรอกรายการ วัสดุ'!D150,IF('กรอกรายการ วัสดุ'!D150=0,"-"))</f>
        <v>-</v>
      </c>
      <c r="H322" s="12" t="str">
        <f>IF('กรอกรายการ วัสดุ'!E150&gt;0,'กรอกรายการ วัสดุ'!E150,IF('กรอกรายการ วัสดุ'!E150=0,"-"))</f>
        <v>-</v>
      </c>
      <c r="I322" s="45" t="str">
        <f>IF('กรอกรายการ วัสดุ'!F150&gt;0,'กรอกรายการ วัสดุ'!F150,IF('กรอกรายการ วัสดุ'!F150=0,"-"))</f>
        <v>-</v>
      </c>
      <c r="J322" s="12" t="str">
        <f>IF('กรอกรายการ วัสดุ'!G150&gt;0,'กรอกรายการ วัสดุ'!G150,IF('กรอกรายการ วัสดุ'!G150=0,"-"))</f>
        <v>-</v>
      </c>
      <c r="K322" s="12" t="str">
        <f>IF('กรอกรายการ วัสดุ'!H150&gt;0,'กรอกรายการ วัสดุ'!H150,IF('กรอกรายการ วัสดุ'!H150=0,"-"))</f>
        <v>-</v>
      </c>
      <c r="L322" s="45" t="str">
        <f>IF('กรอกรายการ วัสดุ'!I150&gt;0,'กรอกรายการ วัสดุ'!I150,IF('กรอกรายการ วัสดุ'!I150=0,"-"))</f>
        <v>-</v>
      </c>
      <c r="M322" s="76"/>
    </row>
    <row r="323" spans="1:13" x14ac:dyDescent="0.55000000000000004">
      <c r="A323" s="9" t="str">
        <f>IF('กรอกรายการ วัสดุ'!A385&gt;0,'กรอกรายการ วัสดุ'!A397,IF('กรอกรายการ วัสดุ'!A397=0," "))</f>
        <v xml:space="preserve"> </v>
      </c>
      <c r="B323" s="637" t="str">
        <f>IF('กรอกรายการ วัสดุ'!B151&gt;0,'กรอกรายการ วัสดุ'!B151,IF('กรอกรายการ วัสดุ'!B151=0,"-"))</f>
        <v>-</v>
      </c>
      <c r="C323" s="637"/>
      <c r="D323" s="637"/>
      <c r="E323" s="637"/>
      <c r="F323" s="12" t="str">
        <f>IF('กรอกรายการ วัสดุ'!C151&gt;0,'กรอกรายการ วัสดุ'!C151,IF('กรอกรายการ วัสดุ'!C151=0,"-"))</f>
        <v>-</v>
      </c>
      <c r="G323" s="12" t="str">
        <f>IF('กรอกรายการ วัสดุ'!D151&gt;0,'กรอกรายการ วัสดุ'!D151,IF('กรอกรายการ วัสดุ'!D151=0,"-"))</f>
        <v>-</v>
      </c>
      <c r="H323" s="12" t="str">
        <f>IF('กรอกรายการ วัสดุ'!E151&gt;0,'กรอกรายการ วัสดุ'!E151,IF('กรอกรายการ วัสดุ'!E151=0,"-"))</f>
        <v>-</v>
      </c>
      <c r="I323" s="45" t="str">
        <f>IF('กรอกรายการ วัสดุ'!F151&gt;0,'กรอกรายการ วัสดุ'!F151,IF('กรอกรายการ วัสดุ'!F151=0,"-"))</f>
        <v>-</v>
      </c>
      <c r="J323" s="12" t="str">
        <f>IF('กรอกรายการ วัสดุ'!G151&gt;0,'กรอกรายการ วัสดุ'!G151,IF('กรอกรายการ วัสดุ'!G151=0,"-"))</f>
        <v>-</v>
      </c>
      <c r="K323" s="12" t="str">
        <f>IF('กรอกรายการ วัสดุ'!H151&gt;0,'กรอกรายการ วัสดุ'!H151,IF('กรอกรายการ วัสดุ'!H151=0,"-"))</f>
        <v>-</v>
      </c>
      <c r="L323" s="45" t="str">
        <f>IF('กรอกรายการ วัสดุ'!I151&gt;0,'กรอกรายการ วัสดุ'!I151,IF('กรอกรายการ วัสดุ'!I151=0,"-"))</f>
        <v>-</v>
      </c>
      <c r="M323" s="76"/>
    </row>
    <row r="324" spans="1:13" x14ac:dyDescent="0.55000000000000004">
      <c r="A324" s="9" t="str">
        <f>IF('กรอกรายการ วัสดุ'!A386&gt;0,'กรอกรายการ วัสดุ'!A398,IF('กรอกรายการ วัสดุ'!A398=0," "))</f>
        <v xml:space="preserve"> </v>
      </c>
      <c r="B324" s="637" t="str">
        <f>IF('กรอกรายการ วัสดุ'!B152&gt;0,'กรอกรายการ วัสดุ'!B152,IF('กรอกรายการ วัสดุ'!B152=0,"-"))</f>
        <v>-</v>
      </c>
      <c r="C324" s="637"/>
      <c r="D324" s="637"/>
      <c r="E324" s="637"/>
      <c r="F324" s="12" t="str">
        <f>IF('กรอกรายการ วัสดุ'!C152&gt;0,'กรอกรายการ วัสดุ'!C152,IF('กรอกรายการ วัสดุ'!C152=0,"-"))</f>
        <v>-</v>
      </c>
      <c r="G324" s="12" t="str">
        <f>IF('กรอกรายการ วัสดุ'!D152&gt;0,'กรอกรายการ วัสดุ'!D152,IF('กรอกรายการ วัสดุ'!D152=0,"-"))</f>
        <v>-</v>
      </c>
      <c r="H324" s="12" t="str">
        <f>IF('กรอกรายการ วัสดุ'!E152&gt;0,'กรอกรายการ วัสดุ'!E152,IF('กรอกรายการ วัสดุ'!E152=0,"-"))</f>
        <v>-</v>
      </c>
      <c r="I324" s="45" t="str">
        <f>IF('กรอกรายการ วัสดุ'!F152&gt;0,'กรอกรายการ วัสดุ'!F152,IF('กรอกรายการ วัสดุ'!F152=0,"-"))</f>
        <v>-</v>
      </c>
      <c r="J324" s="12" t="str">
        <f>IF('กรอกรายการ วัสดุ'!G152&gt;0,'กรอกรายการ วัสดุ'!G152,IF('กรอกรายการ วัสดุ'!G152=0,"-"))</f>
        <v>-</v>
      </c>
      <c r="K324" s="12" t="str">
        <f>IF('กรอกรายการ วัสดุ'!H152&gt;0,'กรอกรายการ วัสดุ'!H152,IF('กรอกรายการ วัสดุ'!H152=0,"-"))</f>
        <v>-</v>
      </c>
      <c r="L324" s="45" t="str">
        <f>IF('กรอกรายการ วัสดุ'!I152&gt;0,'กรอกรายการ วัสดุ'!I152,IF('กรอกรายการ วัสดุ'!I152=0,"-"))</f>
        <v>-</v>
      </c>
      <c r="M324" s="76"/>
    </row>
    <row r="325" spans="1:13" x14ac:dyDescent="0.55000000000000004">
      <c r="A325" s="9" t="str">
        <f>IF('กรอกรายการ วัสดุ'!A387&gt;0,'กรอกรายการ วัสดุ'!A399,IF('กรอกรายการ วัสดุ'!A399=0," "))</f>
        <v xml:space="preserve"> </v>
      </c>
      <c r="B325" s="637" t="str">
        <f>IF('กรอกรายการ วัสดุ'!B153&gt;0,'กรอกรายการ วัสดุ'!B153,IF('กรอกรายการ วัสดุ'!B153=0,"-"))</f>
        <v>-</v>
      </c>
      <c r="C325" s="637"/>
      <c r="D325" s="637"/>
      <c r="E325" s="637"/>
      <c r="F325" s="12" t="str">
        <f>IF('กรอกรายการ วัสดุ'!C153&gt;0,'กรอกรายการ วัสดุ'!C153,IF('กรอกรายการ วัสดุ'!C153=0,"-"))</f>
        <v>-</v>
      </c>
      <c r="G325" s="12" t="str">
        <f>IF('กรอกรายการ วัสดุ'!D153&gt;0,'กรอกรายการ วัสดุ'!D153,IF('กรอกรายการ วัสดุ'!D153=0,"-"))</f>
        <v>-</v>
      </c>
      <c r="H325" s="12" t="str">
        <f>IF('กรอกรายการ วัสดุ'!E153&gt;0,'กรอกรายการ วัสดุ'!E153,IF('กรอกรายการ วัสดุ'!E153=0,"-"))</f>
        <v>-</v>
      </c>
      <c r="I325" s="45" t="str">
        <f>IF('กรอกรายการ วัสดุ'!F153&gt;0,'กรอกรายการ วัสดุ'!F153,IF('กรอกรายการ วัสดุ'!F153=0,"-"))</f>
        <v>-</v>
      </c>
      <c r="J325" s="12" t="str">
        <f>IF('กรอกรายการ วัสดุ'!G153&gt;0,'กรอกรายการ วัสดุ'!G153,IF('กรอกรายการ วัสดุ'!G153=0,"-"))</f>
        <v>-</v>
      </c>
      <c r="K325" s="12" t="str">
        <f>IF('กรอกรายการ วัสดุ'!H153&gt;0,'กรอกรายการ วัสดุ'!H153,IF('กรอกรายการ วัสดุ'!H153=0,"-"))</f>
        <v>-</v>
      </c>
      <c r="L325" s="45" t="str">
        <f>IF('กรอกรายการ วัสดุ'!I153&gt;0,'กรอกรายการ วัสดุ'!I153,IF('กรอกรายการ วัสดุ'!I153=0,"-"))</f>
        <v>-</v>
      </c>
      <c r="M325" s="76"/>
    </row>
    <row r="326" spans="1:13" x14ac:dyDescent="0.55000000000000004">
      <c r="A326" s="9" t="str">
        <f>IF('กรอกรายการ วัสดุ'!A388&gt;0,'กรอกรายการ วัสดุ'!A400,IF('กรอกรายการ วัสดุ'!A400=0," "))</f>
        <v xml:space="preserve"> </v>
      </c>
      <c r="B326" s="637" t="str">
        <f>IF('กรอกรายการ วัสดุ'!B154&gt;0,'กรอกรายการ วัสดุ'!B154,IF('กรอกรายการ วัสดุ'!B154=0,"-"))</f>
        <v>-</v>
      </c>
      <c r="C326" s="637"/>
      <c r="D326" s="637"/>
      <c r="E326" s="637"/>
      <c r="F326" s="12" t="str">
        <f>IF('กรอกรายการ วัสดุ'!C154&gt;0,'กรอกรายการ วัสดุ'!C154,IF('กรอกรายการ วัสดุ'!C154=0,"-"))</f>
        <v>-</v>
      </c>
      <c r="G326" s="12" t="str">
        <f>IF('กรอกรายการ วัสดุ'!D154&gt;0,'กรอกรายการ วัสดุ'!D154,IF('กรอกรายการ วัสดุ'!D154=0,"-"))</f>
        <v>-</v>
      </c>
      <c r="H326" s="12" t="str">
        <f>IF('กรอกรายการ วัสดุ'!E154&gt;0,'กรอกรายการ วัสดุ'!E154,IF('กรอกรายการ วัสดุ'!E154=0,"-"))</f>
        <v>-</v>
      </c>
      <c r="I326" s="45" t="str">
        <f>IF('กรอกรายการ วัสดุ'!F154&gt;0,'กรอกรายการ วัสดุ'!F154,IF('กรอกรายการ วัสดุ'!F154=0,"-"))</f>
        <v>-</v>
      </c>
      <c r="J326" s="12" t="str">
        <f>IF('กรอกรายการ วัสดุ'!G154&gt;0,'กรอกรายการ วัสดุ'!G154,IF('กรอกรายการ วัสดุ'!G154=0,"-"))</f>
        <v>-</v>
      </c>
      <c r="K326" s="12" t="str">
        <f>IF('กรอกรายการ วัสดุ'!H154&gt;0,'กรอกรายการ วัสดุ'!H154,IF('กรอกรายการ วัสดุ'!H154=0,"-"))</f>
        <v>-</v>
      </c>
      <c r="L326" s="45" t="str">
        <f>IF('กรอกรายการ วัสดุ'!I154&gt;0,'กรอกรายการ วัสดุ'!I154,IF('กรอกรายการ วัสดุ'!I154=0,"-"))</f>
        <v>-</v>
      </c>
      <c r="M326" s="76"/>
    </row>
    <row r="327" spans="1:13" x14ac:dyDescent="0.55000000000000004">
      <c r="A327" s="9" t="str">
        <f>IF('กรอกรายการ วัสดุ'!A389&gt;0,'กรอกรายการ วัสดุ'!A401,IF('กรอกรายการ วัสดุ'!A401=0," "))</f>
        <v xml:space="preserve"> </v>
      </c>
      <c r="B327" s="637" t="str">
        <f>IF('กรอกรายการ วัสดุ'!B155&gt;0,'กรอกรายการ วัสดุ'!B155,IF('กรอกรายการ วัสดุ'!B155=0,"-"))</f>
        <v>-</v>
      </c>
      <c r="C327" s="637"/>
      <c r="D327" s="637"/>
      <c r="E327" s="637"/>
      <c r="F327" s="12" t="str">
        <f>IF('กรอกรายการ วัสดุ'!C155&gt;0,'กรอกรายการ วัสดุ'!C155,IF('กรอกรายการ วัสดุ'!C155=0,"-"))</f>
        <v>-</v>
      </c>
      <c r="G327" s="12" t="str">
        <f>IF('กรอกรายการ วัสดุ'!D155&gt;0,'กรอกรายการ วัสดุ'!D155,IF('กรอกรายการ วัสดุ'!D155=0,"-"))</f>
        <v>-</v>
      </c>
      <c r="H327" s="12" t="str">
        <f>IF('กรอกรายการ วัสดุ'!E155&gt;0,'กรอกรายการ วัสดุ'!E155,IF('กรอกรายการ วัสดุ'!E155=0,"-"))</f>
        <v>-</v>
      </c>
      <c r="I327" s="45" t="str">
        <f>IF('กรอกรายการ วัสดุ'!F155&gt;0,'กรอกรายการ วัสดุ'!F155,IF('กรอกรายการ วัสดุ'!F155=0,"-"))</f>
        <v>-</v>
      </c>
      <c r="J327" s="12" t="str">
        <f>IF('กรอกรายการ วัสดุ'!G155&gt;0,'กรอกรายการ วัสดุ'!G155,IF('กรอกรายการ วัสดุ'!G155=0,"-"))</f>
        <v>-</v>
      </c>
      <c r="K327" s="12" t="str">
        <f>IF('กรอกรายการ วัสดุ'!H155&gt;0,'กรอกรายการ วัสดุ'!H155,IF('กรอกรายการ วัสดุ'!H155=0,"-"))</f>
        <v>-</v>
      </c>
      <c r="L327" s="45" t="str">
        <f>IF('กรอกรายการ วัสดุ'!I155&gt;0,'กรอกรายการ วัสดุ'!I155,IF('กรอกรายการ วัสดุ'!I155=0,"-"))</f>
        <v>-</v>
      </c>
      <c r="M327" s="76"/>
    </row>
    <row r="328" spans="1:13" x14ac:dyDescent="0.55000000000000004">
      <c r="A328" s="9" t="str">
        <f>IF('กรอกรายการ วัสดุ'!A390&gt;0,'กรอกรายการ วัสดุ'!A402,IF('กรอกรายการ วัสดุ'!A402=0," "))</f>
        <v xml:space="preserve"> </v>
      </c>
      <c r="B328" s="637" t="str">
        <f>IF('กรอกรายการ วัสดุ'!B156&gt;0,'กรอกรายการ วัสดุ'!B156,IF('กรอกรายการ วัสดุ'!B156=0,"-"))</f>
        <v>-</v>
      </c>
      <c r="C328" s="637"/>
      <c r="D328" s="637"/>
      <c r="E328" s="637"/>
      <c r="F328" s="12" t="str">
        <f>IF('กรอกรายการ วัสดุ'!C156&gt;0,'กรอกรายการ วัสดุ'!C156,IF('กรอกรายการ วัสดุ'!C156=0,"-"))</f>
        <v>-</v>
      </c>
      <c r="G328" s="12" t="str">
        <f>IF('กรอกรายการ วัสดุ'!D156&gt;0,'กรอกรายการ วัสดุ'!D156,IF('กรอกรายการ วัสดุ'!D156=0,"-"))</f>
        <v>-</v>
      </c>
      <c r="H328" s="12" t="str">
        <f>IF('กรอกรายการ วัสดุ'!E156&gt;0,'กรอกรายการ วัสดุ'!E156,IF('กรอกรายการ วัสดุ'!E156=0,"-"))</f>
        <v>-</v>
      </c>
      <c r="I328" s="45" t="str">
        <f>IF('กรอกรายการ วัสดุ'!F156&gt;0,'กรอกรายการ วัสดุ'!F156,IF('กรอกรายการ วัสดุ'!F156=0,"-"))</f>
        <v>-</v>
      </c>
      <c r="J328" s="12" t="str">
        <f>IF('กรอกรายการ วัสดุ'!G156&gt;0,'กรอกรายการ วัสดุ'!G156,IF('กรอกรายการ วัสดุ'!G156=0,"-"))</f>
        <v>-</v>
      </c>
      <c r="K328" s="12" t="str">
        <f>IF('กรอกรายการ วัสดุ'!H156&gt;0,'กรอกรายการ วัสดุ'!H156,IF('กรอกรายการ วัสดุ'!H156=0,"-"))</f>
        <v>-</v>
      </c>
      <c r="L328" s="45" t="str">
        <f>IF('กรอกรายการ วัสดุ'!I156&gt;0,'กรอกรายการ วัสดุ'!I156,IF('กรอกรายการ วัสดุ'!I156=0,"-"))</f>
        <v>-</v>
      </c>
      <c r="M328" s="76"/>
    </row>
    <row r="329" spans="1:13" x14ac:dyDescent="0.55000000000000004">
      <c r="A329" s="9" t="str">
        <f>IF('กรอกรายการ วัสดุ'!A391&gt;0,'กรอกรายการ วัสดุ'!A403,IF('กรอกรายการ วัสดุ'!A403=0," "))</f>
        <v xml:space="preserve"> </v>
      </c>
      <c r="B329" s="637" t="str">
        <f>IF('กรอกรายการ วัสดุ'!B157&gt;0,'กรอกรายการ วัสดุ'!B157,IF('กรอกรายการ วัสดุ'!B157=0,"-"))</f>
        <v>-</v>
      </c>
      <c r="C329" s="637"/>
      <c r="D329" s="637"/>
      <c r="E329" s="637"/>
      <c r="F329" s="12" t="str">
        <f>IF('กรอกรายการ วัสดุ'!C157&gt;0,'กรอกรายการ วัสดุ'!C157,IF('กรอกรายการ วัสดุ'!C157=0,"-"))</f>
        <v>-</v>
      </c>
      <c r="G329" s="12" t="str">
        <f>IF('กรอกรายการ วัสดุ'!D157&gt;0,'กรอกรายการ วัสดุ'!D157,IF('กรอกรายการ วัสดุ'!D157=0,"-"))</f>
        <v>-</v>
      </c>
      <c r="H329" s="12" t="str">
        <f>IF('กรอกรายการ วัสดุ'!E157&gt;0,'กรอกรายการ วัสดุ'!E157,IF('กรอกรายการ วัสดุ'!E157=0,"-"))</f>
        <v>-</v>
      </c>
      <c r="I329" s="45" t="str">
        <f>IF('กรอกรายการ วัสดุ'!F157&gt;0,'กรอกรายการ วัสดุ'!F157,IF('กรอกรายการ วัสดุ'!F157=0,"-"))</f>
        <v>-</v>
      </c>
      <c r="J329" s="12" t="str">
        <f>IF('กรอกรายการ วัสดุ'!G157&gt;0,'กรอกรายการ วัสดุ'!G157,IF('กรอกรายการ วัสดุ'!G157=0,"-"))</f>
        <v>-</v>
      </c>
      <c r="K329" s="12" t="str">
        <f>IF('กรอกรายการ วัสดุ'!H157&gt;0,'กรอกรายการ วัสดุ'!H157,IF('กรอกรายการ วัสดุ'!H157=0,"-"))</f>
        <v>-</v>
      </c>
      <c r="L329" s="45" t="str">
        <f>IF('กรอกรายการ วัสดุ'!I157&gt;0,'กรอกรายการ วัสดุ'!I157,IF('กรอกรายการ วัสดุ'!I157=0,"-"))</f>
        <v>-</v>
      </c>
      <c r="M329" s="76"/>
    </row>
    <row r="330" spans="1:13" x14ac:dyDescent="0.55000000000000004">
      <c r="A330" s="9" t="str">
        <f>IF('กรอกรายการ วัสดุ'!A392&gt;0,'กรอกรายการ วัสดุ'!A404,IF('กรอกรายการ วัสดุ'!A404=0," "))</f>
        <v xml:space="preserve"> </v>
      </c>
      <c r="B330" s="637" t="str">
        <f>IF('กรอกรายการ วัสดุ'!B158&gt;0,'กรอกรายการ วัสดุ'!B158,IF('กรอกรายการ วัสดุ'!B158=0,"-"))</f>
        <v>-</v>
      </c>
      <c r="C330" s="637"/>
      <c r="D330" s="637"/>
      <c r="E330" s="637"/>
      <c r="F330" s="12" t="str">
        <f>IF('กรอกรายการ วัสดุ'!C158&gt;0,'กรอกรายการ วัสดุ'!C158,IF('กรอกรายการ วัสดุ'!C158=0,"-"))</f>
        <v>-</v>
      </c>
      <c r="G330" s="12" t="str">
        <f>IF('กรอกรายการ วัสดุ'!D158&gt;0,'กรอกรายการ วัสดุ'!D158,IF('กรอกรายการ วัสดุ'!D158=0,"-"))</f>
        <v>-</v>
      </c>
      <c r="H330" s="12" t="str">
        <f>IF('กรอกรายการ วัสดุ'!E158&gt;0,'กรอกรายการ วัสดุ'!E158,IF('กรอกรายการ วัสดุ'!E158=0,"-"))</f>
        <v>-</v>
      </c>
      <c r="I330" s="45" t="str">
        <f>IF('กรอกรายการ วัสดุ'!F158&gt;0,'กรอกรายการ วัสดุ'!F158,IF('กรอกรายการ วัสดุ'!F158=0,"-"))</f>
        <v>-</v>
      </c>
      <c r="J330" s="12" t="str">
        <f>IF('กรอกรายการ วัสดุ'!G158&gt;0,'กรอกรายการ วัสดุ'!G158,IF('กรอกรายการ วัสดุ'!G158=0,"-"))</f>
        <v>-</v>
      </c>
      <c r="K330" s="12" t="str">
        <f>IF('กรอกรายการ วัสดุ'!H158&gt;0,'กรอกรายการ วัสดุ'!H158,IF('กรอกรายการ วัสดุ'!H158=0,"-"))</f>
        <v>-</v>
      </c>
      <c r="L330" s="45" t="str">
        <f>IF('กรอกรายการ วัสดุ'!I158&gt;0,'กรอกรายการ วัสดุ'!I158,IF('กรอกรายการ วัสดุ'!I158=0,"-"))</f>
        <v>-</v>
      </c>
      <c r="M330" s="76"/>
    </row>
    <row r="331" spans="1:13" ht="24.75" thickBot="1" x14ac:dyDescent="0.6">
      <c r="A331" s="117" t="str">
        <f>IF('กรอกรายการ วัสดุ'!A393&gt;0,'กรอกรายการ วัสดุ'!A405,IF('กรอกรายการ วัสดุ'!A405=0," "))</f>
        <v xml:space="preserve"> </v>
      </c>
      <c r="B331" s="688" t="str">
        <f>IF('กรอกรายการ วัสดุ'!B159&gt;0,'กรอกรายการ วัสดุ'!B159,IF('กรอกรายการ วัสดุ'!B159=0,"-"))</f>
        <v>-</v>
      </c>
      <c r="C331" s="688"/>
      <c r="D331" s="688"/>
      <c r="E331" s="688"/>
      <c r="F331" s="12" t="str">
        <f>IF('กรอกรายการ วัสดุ'!C159&gt;0,'กรอกรายการ วัสดุ'!C159,IF('กรอกรายการ วัสดุ'!C159=0,"-"))</f>
        <v>-</v>
      </c>
      <c r="G331" s="12" t="str">
        <f>IF('กรอกรายการ วัสดุ'!D159&gt;0,'กรอกรายการ วัสดุ'!D159,IF('กรอกรายการ วัสดุ'!D159=0,"-"))</f>
        <v>-</v>
      </c>
      <c r="H331" s="12" t="str">
        <f>IF('กรอกรายการ วัสดุ'!E159&gt;0,'กรอกรายการ วัสดุ'!E159,IF('กรอกรายการ วัสดุ'!E159=0,"-"))</f>
        <v>-</v>
      </c>
      <c r="I331" s="45" t="str">
        <f>IF('กรอกรายการ วัสดุ'!F159&gt;0,'กรอกรายการ วัสดุ'!F159,IF('กรอกรายการ วัสดุ'!F159=0,"-"))</f>
        <v>-</v>
      </c>
      <c r="J331" s="12" t="str">
        <f>IF('กรอกรายการ วัสดุ'!G159&gt;0,'กรอกรายการ วัสดุ'!G159,IF('กรอกรายการ วัสดุ'!G159=0,"-"))</f>
        <v>-</v>
      </c>
      <c r="K331" s="12" t="str">
        <f>IF('กรอกรายการ วัสดุ'!H159&gt;0,'กรอกรายการ วัสดุ'!H159,IF('กรอกรายการ วัสดุ'!H159=0,"-"))</f>
        <v>-</v>
      </c>
      <c r="L331" s="45" t="str">
        <f>IF('กรอกรายการ วัสดุ'!I159&gt;0,'กรอกรายการ วัสดุ'!I159,IF('กรอกรายการ วัสดุ'!I159=0,"-"))</f>
        <v>-</v>
      </c>
      <c r="M331" s="75"/>
    </row>
    <row r="332" spans="1:13" ht="24.75" thickBot="1" x14ac:dyDescent="0.6">
      <c r="A332" s="657" t="s">
        <v>137</v>
      </c>
      <c r="B332" s="658"/>
      <c r="C332" s="658"/>
      <c r="D332" s="658"/>
      <c r="E332" s="658"/>
      <c r="F332" s="658"/>
      <c r="G332" s="658"/>
      <c r="H332" s="659"/>
      <c r="I332" s="153">
        <f>SUM(I322:I331)</f>
        <v>0</v>
      </c>
      <c r="J332" s="19"/>
      <c r="K332" s="46">
        <f t="shared" ref="K332:L332" si="22">SUM(K322:K331)</f>
        <v>0</v>
      </c>
      <c r="L332" s="46">
        <f t="shared" si="22"/>
        <v>0</v>
      </c>
      <c r="M332" s="14"/>
    </row>
    <row r="333" spans="1:13" ht="24.75" thickBot="1" x14ac:dyDescent="0.6">
      <c r="A333" s="657" t="s">
        <v>138</v>
      </c>
      <c r="B333" s="658"/>
      <c r="C333" s="658"/>
      <c r="D333" s="658"/>
      <c r="E333" s="658"/>
      <c r="F333" s="658"/>
      <c r="G333" s="658"/>
      <c r="H333" s="659"/>
      <c r="I333" s="153">
        <f>I332+I321</f>
        <v>236226</v>
      </c>
      <c r="J333" s="15"/>
      <c r="K333" s="46">
        <f t="shared" ref="K333:L333" si="23">K332+K321</f>
        <v>43986.5</v>
      </c>
      <c r="L333" s="46">
        <f t="shared" si="23"/>
        <v>280212.5</v>
      </c>
      <c r="M333" s="14"/>
    </row>
    <row r="334" spans="1:13" x14ac:dyDescent="0.55000000000000004">
      <c r="A334" s="13"/>
      <c r="B334" s="13"/>
      <c r="C334" s="13"/>
      <c r="D334" s="13"/>
      <c r="E334" s="13"/>
      <c r="F334" s="13"/>
      <c r="G334" s="13"/>
      <c r="H334" s="13"/>
      <c r="I334" s="6"/>
      <c r="J334" s="6"/>
      <c r="K334" s="6"/>
      <c r="L334" s="6"/>
      <c r="M334" s="6"/>
    </row>
    <row r="335" spans="1:13" x14ac:dyDescent="0.55000000000000004">
      <c r="A335" s="279"/>
      <c r="B335" s="2"/>
      <c r="C335" s="118"/>
      <c r="D335" s="118" t="s">
        <v>28</v>
      </c>
      <c r="E335" s="118" t="s">
        <v>29</v>
      </c>
      <c r="F335" s="2" t="s">
        <v>30</v>
      </c>
      <c r="G335" s="2"/>
      <c r="H335" s="119" t="s">
        <v>28</v>
      </c>
      <c r="I335" s="118" t="s">
        <v>33</v>
      </c>
      <c r="J335" s="2"/>
      <c r="K335" s="2"/>
      <c r="L335" s="2"/>
      <c r="M335" s="2"/>
    </row>
    <row r="336" spans="1:13" x14ac:dyDescent="0.55000000000000004">
      <c r="A336" s="279"/>
      <c r="B336" s="118"/>
      <c r="C336" s="118"/>
      <c r="D336" s="119"/>
      <c r="E336" s="279" t="str">
        <f>E314</f>
        <v>(นายอำพร จานเก่า)</v>
      </c>
      <c r="F336" s="2"/>
      <c r="G336" s="2"/>
      <c r="H336" s="119"/>
      <c r="I336" s="655" t="str">
        <f>I314</f>
        <v>(นางสาวจริยา ขัดแก้ว)</v>
      </c>
      <c r="J336" s="655"/>
      <c r="K336" s="2"/>
      <c r="L336" s="2"/>
      <c r="M336" s="2"/>
    </row>
    <row r="337" spans="1:13" s="2" customFormat="1" x14ac:dyDescent="0.55000000000000004">
      <c r="A337" s="279"/>
      <c r="C337" s="118"/>
      <c r="D337" s="655" t="str">
        <f>D315</f>
        <v>ช่าง ระดับ 4</v>
      </c>
      <c r="E337" s="655"/>
      <c r="F337" s="655"/>
      <c r="H337" s="655" t="str">
        <f>H315</f>
        <v>ผู้อำนวยการกลุ่มอำนวยการ</v>
      </c>
      <c r="I337" s="655"/>
      <c r="J337" s="655"/>
      <c r="K337" s="655"/>
    </row>
    <row r="338" spans="1:13" ht="27.75" x14ac:dyDescent="0.65">
      <c r="A338" s="2"/>
      <c r="B338" s="2"/>
      <c r="C338" s="636" t="s">
        <v>23</v>
      </c>
      <c r="D338" s="636"/>
      <c r="E338" s="636"/>
      <c r="F338" s="636"/>
      <c r="G338" s="636"/>
      <c r="H338" s="636"/>
      <c r="I338" s="636"/>
      <c r="J338" s="636"/>
      <c r="K338" s="636"/>
      <c r="L338" s="135" t="s">
        <v>25</v>
      </c>
      <c r="M338" s="136"/>
    </row>
    <row r="339" spans="1:13" x14ac:dyDescent="0.55000000000000004">
      <c r="A339" s="639" t="str">
        <f>A317</f>
        <v>ซ่อมแซมสำนักงาน สพป.ลำปาง เขต 3</v>
      </c>
      <c r="B339" s="639"/>
      <c r="C339" s="639"/>
      <c r="D339" s="640" t="str">
        <f>D295</f>
        <v>อาคารอาคารสำนักงาน สพป.ลำปาง เขต 3</v>
      </c>
      <c r="E339" s="640"/>
      <c r="F339" s="640"/>
      <c r="G339" s="640"/>
      <c r="H339" s="640"/>
      <c r="I339" s="1" t="s">
        <v>26</v>
      </c>
      <c r="J339" s="277" t="str">
        <f>J317</f>
        <v>ลำปาง เขต  3</v>
      </c>
      <c r="M339" s="1" t="s">
        <v>139</v>
      </c>
    </row>
    <row r="340" spans="1:13" ht="24.75" thickBot="1" x14ac:dyDescent="0.6">
      <c r="A340" s="277" t="s">
        <v>0</v>
      </c>
      <c r="D340" s="640" t="str">
        <f>D296</f>
        <v>สพป.ลำปาง เขต 3</v>
      </c>
      <c r="E340" s="640"/>
      <c r="F340" s="640"/>
      <c r="G340" s="640"/>
      <c r="H340" s="640"/>
      <c r="K340" s="641"/>
      <c r="L340" s="641"/>
    </row>
    <row r="341" spans="1:13" x14ac:dyDescent="0.55000000000000004">
      <c r="A341" s="642" t="s">
        <v>2</v>
      </c>
      <c r="B341" s="644" t="s">
        <v>3</v>
      </c>
      <c r="C341" s="645"/>
      <c r="D341" s="645"/>
      <c r="E341" s="646"/>
      <c r="F341" s="650" t="s">
        <v>4</v>
      </c>
      <c r="G341" s="650" t="s">
        <v>5</v>
      </c>
      <c r="H341" s="650" t="s">
        <v>6</v>
      </c>
      <c r="I341" s="650"/>
      <c r="J341" s="650" t="s">
        <v>7</v>
      </c>
      <c r="K341" s="650"/>
      <c r="L341" s="650" t="s">
        <v>24</v>
      </c>
      <c r="M341" s="661" t="s">
        <v>9</v>
      </c>
    </row>
    <row r="342" spans="1:13" x14ac:dyDescent="0.55000000000000004">
      <c r="A342" s="643"/>
      <c r="B342" s="647"/>
      <c r="C342" s="648"/>
      <c r="D342" s="648"/>
      <c r="E342" s="649"/>
      <c r="F342" s="651"/>
      <c r="G342" s="651"/>
      <c r="H342" s="278" t="s">
        <v>10</v>
      </c>
      <c r="I342" s="278" t="s">
        <v>11</v>
      </c>
      <c r="J342" s="278" t="s">
        <v>10</v>
      </c>
      <c r="K342" s="278" t="s">
        <v>11</v>
      </c>
      <c r="L342" s="651"/>
      <c r="M342" s="662"/>
    </row>
    <row r="343" spans="1:13" x14ac:dyDescent="0.55000000000000004">
      <c r="A343" s="685" t="s">
        <v>142</v>
      </c>
      <c r="B343" s="686"/>
      <c r="C343" s="686"/>
      <c r="D343" s="686"/>
      <c r="E343" s="686"/>
      <c r="F343" s="686"/>
      <c r="G343" s="686"/>
      <c r="H343" s="687"/>
      <c r="I343" s="152">
        <f>I333</f>
        <v>236226</v>
      </c>
      <c r="J343" s="49"/>
      <c r="K343" s="48">
        <f>K333</f>
        <v>43986.5</v>
      </c>
      <c r="L343" s="48">
        <f>L333</f>
        <v>280212.5</v>
      </c>
      <c r="M343" s="8"/>
    </row>
    <row r="344" spans="1:13" x14ac:dyDescent="0.55000000000000004">
      <c r="A344" s="7" t="str">
        <f>IF('กรอกรายการ วัสดุ'!A406&gt;0,'กรอกรายการ วัสดุ'!A418,IF('กรอกรายการ วัสดุ'!A418=0," "))</f>
        <v xml:space="preserve"> </v>
      </c>
      <c r="B344" s="638" t="str">
        <f>IF('กรอกรายการ วัสดุ'!B160&gt;0,'กรอกรายการ วัสดุ'!B160,IF('กรอกรายการ วัสดุ'!B160=0,"-"))</f>
        <v>-</v>
      </c>
      <c r="C344" s="638"/>
      <c r="D344" s="638"/>
      <c r="E344" s="638"/>
      <c r="F344" s="12" t="str">
        <f>IF('กรอกรายการ วัสดุ'!C160&gt;0,'กรอกรายการ วัสดุ'!C160,IF('กรอกรายการ วัสดุ'!C160=0,"-"))</f>
        <v>-</v>
      </c>
      <c r="G344" s="12" t="str">
        <f>IF('กรอกรายการ วัสดุ'!D160&gt;0,'กรอกรายการ วัสดุ'!D160,IF('กรอกรายการ วัสดุ'!D160=0,"-"))</f>
        <v>-</v>
      </c>
      <c r="H344" s="12" t="str">
        <f>IF('กรอกรายการ วัสดุ'!E160&gt;0,'กรอกรายการ วัสดุ'!E160,IF('กรอกรายการ วัสดุ'!E160=0,"-"))</f>
        <v>-</v>
      </c>
      <c r="I344" s="45" t="str">
        <f>IF('กรอกรายการ วัสดุ'!F160&gt;0,'กรอกรายการ วัสดุ'!F160,IF('กรอกรายการ วัสดุ'!F160=0,"-"))</f>
        <v>-</v>
      </c>
      <c r="J344" s="12" t="str">
        <f>IF('กรอกรายการ วัสดุ'!G160&gt;0,'กรอกรายการ วัสดุ'!G160,IF('กรอกรายการ วัสดุ'!G160=0,"-"))</f>
        <v>-</v>
      </c>
      <c r="K344" s="12" t="str">
        <f>IF('กรอกรายการ วัสดุ'!H160&gt;0,'กรอกรายการ วัสดุ'!H160,IF('กรอกรายการ วัสดุ'!H160=0,"-"))</f>
        <v>-</v>
      </c>
      <c r="L344" s="45" t="str">
        <f>IF('กรอกรายการ วัสดุ'!I160&gt;0,'กรอกรายการ วัสดุ'!I160,IF('กรอกรายการ วัสดุ'!I160=0,"-"))</f>
        <v>-</v>
      </c>
      <c r="M344" s="76"/>
    </row>
    <row r="345" spans="1:13" x14ac:dyDescent="0.55000000000000004">
      <c r="A345" s="9" t="str">
        <f>IF('กรอกรายการ วัสดุ'!A407&gt;0,'กรอกรายการ วัสดุ'!A419,IF('กรอกรายการ วัสดุ'!A419=0," "))</f>
        <v xml:space="preserve"> </v>
      </c>
      <c r="B345" s="637" t="str">
        <f>IF('กรอกรายการ วัสดุ'!B161&gt;0,'กรอกรายการ วัสดุ'!B161,IF('กรอกรายการ วัสดุ'!B161=0,"-"))</f>
        <v>-</v>
      </c>
      <c r="C345" s="637"/>
      <c r="D345" s="637"/>
      <c r="E345" s="637"/>
      <c r="F345" s="12" t="str">
        <f>IF('กรอกรายการ วัสดุ'!C161&gt;0,'กรอกรายการ วัสดุ'!C161,IF('กรอกรายการ วัสดุ'!C161=0,"-"))</f>
        <v>-</v>
      </c>
      <c r="G345" s="12" t="str">
        <f>IF('กรอกรายการ วัสดุ'!D161&gt;0,'กรอกรายการ วัสดุ'!D161,IF('กรอกรายการ วัสดุ'!D161=0,"-"))</f>
        <v>-</v>
      </c>
      <c r="H345" s="12" t="str">
        <f>IF('กรอกรายการ วัสดุ'!E161&gt;0,'กรอกรายการ วัสดุ'!E161,IF('กรอกรายการ วัสดุ'!E161=0,"-"))</f>
        <v>-</v>
      </c>
      <c r="I345" s="45" t="str">
        <f>IF('กรอกรายการ วัสดุ'!F161&gt;0,'กรอกรายการ วัสดุ'!F161,IF('กรอกรายการ วัสดุ'!F161=0,"-"))</f>
        <v>-</v>
      </c>
      <c r="J345" s="12" t="str">
        <f>IF('กรอกรายการ วัสดุ'!G161&gt;0,'กรอกรายการ วัสดุ'!G161,IF('กรอกรายการ วัสดุ'!G161=0,"-"))</f>
        <v>-</v>
      </c>
      <c r="K345" s="12" t="str">
        <f>IF('กรอกรายการ วัสดุ'!H161&gt;0,'กรอกรายการ วัสดุ'!H161,IF('กรอกรายการ วัสดุ'!H161=0,"-"))</f>
        <v>-</v>
      </c>
      <c r="L345" s="45" t="str">
        <f>IF('กรอกรายการ วัสดุ'!I161&gt;0,'กรอกรายการ วัสดุ'!I161,IF('กรอกรายการ วัสดุ'!I161=0,"-"))</f>
        <v>-</v>
      </c>
      <c r="M345" s="76"/>
    </row>
    <row r="346" spans="1:13" x14ac:dyDescent="0.55000000000000004">
      <c r="A346" s="9" t="str">
        <f>IF('กรอกรายการ วัสดุ'!A408&gt;0,'กรอกรายการ วัสดุ'!A420,IF('กรอกรายการ วัสดุ'!A420=0," "))</f>
        <v xml:space="preserve"> </v>
      </c>
      <c r="B346" s="637" t="str">
        <f>IF('กรอกรายการ วัสดุ'!B162&gt;0,'กรอกรายการ วัสดุ'!B162,IF('กรอกรายการ วัสดุ'!B162=0,"-"))</f>
        <v>-</v>
      </c>
      <c r="C346" s="637"/>
      <c r="D346" s="637"/>
      <c r="E346" s="637"/>
      <c r="F346" s="12" t="str">
        <f>IF('กรอกรายการ วัสดุ'!C162&gt;0,'กรอกรายการ วัสดุ'!C162,IF('กรอกรายการ วัสดุ'!C162=0,"-"))</f>
        <v>-</v>
      </c>
      <c r="G346" s="12" t="str">
        <f>IF('กรอกรายการ วัสดุ'!D162&gt;0,'กรอกรายการ วัสดุ'!D162,IF('กรอกรายการ วัสดุ'!D162=0,"-"))</f>
        <v>-</v>
      </c>
      <c r="H346" s="12" t="str">
        <f>IF('กรอกรายการ วัสดุ'!E162&gt;0,'กรอกรายการ วัสดุ'!E162,IF('กรอกรายการ วัสดุ'!E162=0,"-"))</f>
        <v>-</v>
      </c>
      <c r="I346" s="45" t="str">
        <f>IF('กรอกรายการ วัสดุ'!F162&gt;0,'กรอกรายการ วัสดุ'!F162,IF('กรอกรายการ วัสดุ'!F162=0,"-"))</f>
        <v>-</v>
      </c>
      <c r="J346" s="12" t="str">
        <f>IF('กรอกรายการ วัสดุ'!G162&gt;0,'กรอกรายการ วัสดุ'!G162,IF('กรอกรายการ วัสดุ'!G162=0,"-"))</f>
        <v>-</v>
      </c>
      <c r="K346" s="12" t="str">
        <f>IF('กรอกรายการ วัสดุ'!H162&gt;0,'กรอกรายการ วัสดุ'!H162,IF('กรอกรายการ วัสดุ'!H162=0,"-"))</f>
        <v>-</v>
      </c>
      <c r="L346" s="45" t="str">
        <f>IF('กรอกรายการ วัสดุ'!I162&gt;0,'กรอกรายการ วัสดุ'!I162,IF('กรอกรายการ วัสดุ'!I162=0,"-"))</f>
        <v>-</v>
      </c>
      <c r="M346" s="76"/>
    </row>
    <row r="347" spans="1:13" x14ac:dyDescent="0.55000000000000004">
      <c r="A347" s="9" t="str">
        <f>IF('กรอกรายการ วัสดุ'!A409&gt;0,'กรอกรายการ วัสดุ'!A421,IF('กรอกรายการ วัสดุ'!A421=0," "))</f>
        <v xml:space="preserve"> </v>
      </c>
      <c r="B347" s="637" t="str">
        <f>IF('กรอกรายการ วัสดุ'!B163&gt;0,'กรอกรายการ วัสดุ'!B163,IF('กรอกรายการ วัสดุ'!B163=0,"-"))</f>
        <v>-</v>
      </c>
      <c r="C347" s="637"/>
      <c r="D347" s="637"/>
      <c r="E347" s="637"/>
      <c r="F347" s="12" t="str">
        <f>IF('กรอกรายการ วัสดุ'!C163&gt;0,'กรอกรายการ วัสดุ'!C163,IF('กรอกรายการ วัสดุ'!C163=0,"-"))</f>
        <v>-</v>
      </c>
      <c r="G347" s="12" t="str">
        <f>IF('กรอกรายการ วัสดุ'!D163&gt;0,'กรอกรายการ วัสดุ'!D163,IF('กรอกรายการ วัสดุ'!D163=0,"-"))</f>
        <v>-</v>
      </c>
      <c r="H347" s="12" t="str">
        <f>IF('กรอกรายการ วัสดุ'!E163&gt;0,'กรอกรายการ วัสดุ'!E163,IF('กรอกรายการ วัสดุ'!E163=0,"-"))</f>
        <v>-</v>
      </c>
      <c r="I347" s="45" t="str">
        <f>IF('กรอกรายการ วัสดุ'!F163&gt;0,'กรอกรายการ วัสดุ'!F163,IF('กรอกรายการ วัสดุ'!F163=0,"-"))</f>
        <v>-</v>
      </c>
      <c r="J347" s="12" t="str">
        <f>IF('กรอกรายการ วัสดุ'!G163&gt;0,'กรอกรายการ วัสดุ'!G163,IF('กรอกรายการ วัสดุ'!G163=0,"-"))</f>
        <v>-</v>
      </c>
      <c r="K347" s="12" t="str">
        <f>IF('กรอกรายการ วัสดุ'!H163&gt;0,'กรอกรายการ วัสดุ'!H163,IF('กรอกรายการ วัสดุ'!H163=0,"-"))</f>
        <v>-</v>
      </c>
      <c r="L347" s="45" t="str">
        <f>IF('กรอกรายการ วัสดุ'!I163&gt;0,'กรอกรายการ วัสดุ'!I163,IF('กรอกรายการ วัสดุ'!I163=0,"-"))</f>
        <v>-</v>
      </c>
      <c r="M347" s="76"/>
    </row>
    <row r="348" spans="1:13" x14ac:dyDescent="0.55000000000000004">
      <c r="A348" s="9" t="str">
        <f>IF('กรอกรายการ วัสดุ'!A410&gt;0,'กรอกรายการ วัสดุ'!A422,IF('กรอกรายการ วัสดุ'!A422=0," "))</f>
        <v xml:space="preserve"> </v>
      </c>
      <c r="B348" s="637" t="str">
        <f>IF('กรอกรายการ วัสดุ'!B164&gt;0,'กรอกรายการ วัสดุ'!B164,IF('กรอกรายการ วัสดุ'!B164=0,"-"))</f>
        <v>-</v>
      </c>
      <c r="C348" s="637"/>
      <c r="D348" s="637"/>
      <c r="E348" s="637"/>
      <c r="F348" s="12" t="str">
        <f>IF('กรอกรายการ วัสดุ'!C164&gt;0,'กรอกรายการ วัสดุ'!C164,IF('กรอกรายการ วัสดุ'!C164=0,"-"))</f>
        <v>-</v>
      </c>
      <c r="G348" s="12" t="str">
        <f>IF('กรอกรายการ วัสดุ'!D164&gt;0,'กรอกรายการ วัสดุ'!D164,IF('กรอกรายการ วัสดุ'!D164=0,"-"))</f>
        <v>-</v>
      </c>
      <c r="H348" s="12" t="str">
        <f>IF('กรอกรายการ วัสดุ'!E164&gt;0,'กรอกรายการ วัสดุ'!E164,IF('กรอกรายการ วัสดุ'!E164=0,"-"))</f>
        <v>-</v>
      </c>
      <c r="I348" s="45" t="str">
        <f>IF('กรอกรายการ วัสดุ'!F164&gt;0,'กรอกรายการ วัสดุ'!F164,IF('กรอกรายการ วัสดุ'!F164=0,"-"))</f>
        <v>-</v>
      </c>
      <c r="J348" s="12" t="str">
        <f>IF('กรอกรายการ วัสดุ'!G164&gt;0,'กรอกรายการ วัสดุ'!G164,IF('กรอกรายการ วัสดุ'!G164=0,"-"))</f>
        <v>-</v>
      </c>
      <c r="K348" s="12" t="str">
        <f>IF('กรอกรายการ วัสดุ'!H164&gt;0,'กรอกรายการ วัสดุ'!H164,IF('กรอกรายการ วัสดุ'!H164=0,"-"))</f>
        <v>-</v>
      </c>
      <c r="L348" s="45" t="str">
        <f>IF('กรอกรายการ วัสดุ'!I164&gt;0,'กรอกรายการ วัสดุ'!I164,IF('กรอกรายการ วัสดุ'!I164=0,"-"))</f>
        <v>-</v>
      </c>
      <c r="M348" s="76"/>
    </row>
    <row r="349" spans="1:13" x14ac:dyDescent="0.55000000000000004">
      <c r="A349" s="9" t="str">
        <f>IF('กรอกรายการ วัสดุ'!A411&gt;0,'กรอกรายการ วัสดุ'!A423,IF('กรอกรายการ วัสดุ'!A423=0," "))</f>
        <v xml:space="preserve"> </v>
      </c>
      <c r="B349" s="637" t="str">
        <f>IF('กรอกรายการ วัสดุ'!B165&gt;0,'กรอกรายการ วัสดุ'!B165,IF('กรอกรายการ วัสดุ'!B165=0,"-"))</f>
        <v>-</v>
      </c>
      <c r="C349" s="637"/>
      <c r="D349" s="637"/>
      <c r="E349" s="637"/>
      <c r="F349" s="12" t="str">
        <f>IF('กรอกรายการ วัสดุ'!C165&gt;0,'กรอกรายการ วัสดุ'!C165,IF('กรอกรายการ วัสดุ'!C165=0,"-"))</f>
        <v>-</v>
      </c>
      <c r="G349" s="12" t="str">
        <f>IF('กรอกรายการ วัสดุ'!D165&gt;0,'กรอกรายการ วัสดุ'!D165,IF('กรอกรายการ วัสดุ'!D165=0,"-"))</f>
        <v>-</v>
      </c>
      <c r="H349" s="12" t="str">
        <f>IF('กรอกรายการ วัสดุ'!E165&gt;0,'กรอกรายการ วัสดุ'!E165,IF('กรอกรายการ วัสดุ'!E165=0,"-"))</f>
        <v>-</v>
      </c>
      <c r="I349" s="45" t="str">
        <f>IF('กรอกรายการ วัสดุ'!F165&gt;0,'กรอกรายการ วัสดุ'!F165,IF('กรอกรายการ วัสดุ'!F165=0,"-"))</f>
        <v>-</v>
      </c>
      <c r="J349" s="12" t="str">
        <f>IF('กรอกรายการ วัสดุ'!G165&gt;0,'กรอกรายการ วัสดุ'!G165,IF('กรอกรายการ วัสดุ'!G165=0,"-"))</f>
        <v>-</v>
      </c>
      <c r="K349" s="12" t="str">
        <f>IF('กรอกรายการ วัสดุ'!H165&gt;0,'กรอกรายการ วัสดุ'!H165,IF('กรอกรายการ วัสดุ'!H165=0,"-"))</f>
        <v>-</v>
      </c>
      <c r="L349" s="45" t="str">
        <f>IF('กรอกรายการ วัสดุ'!I165&gt;0,'กรอกรายการ วัสดุ'!I165,IF('กรอกรายการ วัสดุ'!I165=0,"-"))</f>
        <v>-</v>
      </c>
      <c r="M349" s="76"/>
    </row>
    <row r="350" spans="1:13" x14ac:dyDescent="0.55000000000000004">
      <c r="A350" s="9" t="str">
        <f>IF('กรอกรายการ วัสดุ'!A412&gt;0,'กรอกรายการ วัสดุ'!A424,IF('กรอกรายการ วัสดุ'!A424=0," "))</f>
        <v xml:space="preserve"> </v>
      </c>
      <c r="B350" s="637" t="str">
        <f>IF('กรอกรายการ วัสดุ'!B166&gt;0,'กรอกรายการ วัสดุ'!B166,IF('กรอกรายการ วัสดุ'!B166=0,"-"))</f>
        <v>-</v>
      </c>
      <c r="C350" s="637"/>
      <c r="D350" s="637"/>
      <c r="E350" s="637"/>
      <c r="F350" s="12" t="str">
        <f>IF('กรอกรายการ วัสดุ'!C166&gt;0,'กรอกรายการ วัสดุ'!C166,IF('กรอกรายการ วัสดุ'!C166=0,"-"))</f>
        <v>-</v>
      </c>
      <c r="G350" s="12" t="str">
        <f>IF('กรอกรายการ วัสดุ'!D166&gt;0,'กรอกรายการ วัสดุ'!D166,IF('กรอกรายการ วัสดุ'!D166=0,"-"))</f>
        <v>-</v>
      </c>
      <c r="H350" s="12" t="str">
        <f>IF('กรอกรายการ วัสดุ'!E166&gt;0,'กรอกรายการ วัสดุ'!E166,IF('กรอกรายการ วัสดุ'!E166=0,"-"))</f>
        <v>-</v>
      </c>
      <c r="I350" s="45" t="str">
        <f>IF('กรอกรายการ วัสดุ'!F166&gt;0,'กรอกรายการ วัสดุ'!F166,IF('กรอกรายการ วัสดุ'!F166=0,"-"))</f>
        <v>-</v>
      </c>
      <c r="J350" s="12" t="str">
        <f>IF('กรอกรายการ วัสดุ'!G166&gt;0,'กรอกรายการ วัสดุ'!G166,IF('กรอกรายการ วัสดุ'!G166=0,"-"))</f>
        <v>-</v>
      </c>
      <c r="K350" s="12" t="str">
        <f>IF('กรอกรายการ วัสดุ'!H166&gt;0,'กรอกรายการ วัสดุ'!H166,IF('กรอกรายการ วัสดุ'!H166=0,"-"))</f>
        <v>-</v>
      </c>
      <c r="L350" s="45" t="str">
        <f>IF('กรอกรายการ วัสดุ'!I166&gt;0,'กรอกรายการ วัสดุ'!I166,IF('กรอกรายการ วัสดุ'!I166=0,"-"))</f>
        <v>-</v>
      </c>
      <c r="M350" s="76"/>
    </row>
    <row r="351" spans="1:13" x14ac:dyDescent="0.55000000000000004">
      <c r="A351" s="9" t="str">
        <f>IF('กรอกรายการ วัสดุ'!A413&gt;0,'กรอกรายการ วัสดุ'!A425,IF('กรอกรายการ วัสดุ'!A425=0," "))</f>
        <v xml:space="preserve"> </v>
      </c>
      <c r="B351" s="637" t="str">
        <f>IF('กรอกรายการ วัสดุ'!B167&gt;0,'กรอกรายการ วัสดุ'!B167,IF('กรอกรายการ วัสดุ'!B167=0,"-"))</f>
        <v>-</v>
      </c>
      <c r="C351" s="637"/>
      <c r="D351" s="637"/>
      <c r="E351" s="637"/>
      <c r="F351" s="12" t="str">
        <f>IF('กรอกรายการ วัสดุ'!C167&gt;0,'กรอกรายการ วัสดุ'!C167,IF('กรอกรายการ วัสดุ'!C167=0,"-"))</f>
        <v>-</v>
      </c>
      <c r="G351" s="12" t="str">
        <f>IF('กรอกรายการ วัสดุ'!D167&gt;0,'กรอกรายการ วัสดุ'!D167,IF('กรอกรายการ วัสดุ'!D167=0,"-"))</f>
        <v>-</v>
      </c>
      <c r="H351" s="12" t="str">
        <f>IF('กรอกรายการ วัสดุ'!E167&gt;0,'กรอกรายการ วัสดุ'!E167,IF('กรอกรายการ วัสดุ'!E167=0,"-"))</f>
        <v>-</v>
      </c>
      <c r="I351" s="45" t="str">
        <f>IF('กรอกรายการ วัสดุ'!F167&gt;0,'กรอกรายการ วัสดุ'!F167,IF('กรอกรายการ วัสดุ'!F167=0,"-"))</f>
        <v>-</v>
      </c>
      <c r="J351" s="12" t="str">
        <f>IF('กรอกรายการ วัสดุ'!G167&gt;0,'กรอกรายการ วัสดุ'!G167,IF('กรอกรายการ วัสดุ'!G167=0,"-"))</f>
        <v>-</v>
      </c>
      <c r="K351" s="12" t="str">
        <f>IF('กรอกรายการ วัสดุ'!H167&gt;0,'กรอกรายการ วัสดุ'!H167,IF('กรอกรายการ วัสดุ'!H167=0,"-"))</f>
        <v>-</v>
      </c>
      <c r="L351" s="45" t="str">
        <f>IF('กรอกรายการ วัสดุ'!I167&gt;0,'กรอกรายการ วัสดุ'!I167,IF('กรอกรายการ วัสดุ'!I167=0,"-"))</f>
        <v>-</v>
      </c>
      <c r="M351" s="76"/>
    </row>
    <row r="352" spans="1:13" x14ac:dyDescent="0.55000000000000004">
      <c r="A352" s="9" t="str">
        <f>IF('กรอกรายการ วัสดุ'!A414&gt;0,'กรอกรายการ วัสดุ'!A426,IF('กรอกรายการ วัสดุ'!A426=0," "))</f>
        <v xml:space="preserve"> </v>
      </c>
      <c r="B352" s="637" t="str">
        <f>IF('กรอกรายการ วัสดุ'!B168&gt;0,'กรอกรายการ วัสดุ'!B168,IF('กรอกรายการ วัสดุ'!B168=0,"-"))</f>
        <v>-</v>
      </c>
      <c r="C352" s="637"/>
      <c r="D352" s="637"/>
      <c r="E352" s="637"/>
      <c r="F352" s="12" t="str">
        <f>IF('กรอกรายการ วัสดุ'!C168&gt;0,'กรอกรายการ วัสดุ'!C168,IF('กรอกรายการ วัสดุ'!C168=0,"-"))</f>
        <v>-</v>
      </c>
      <c r="G352" s="12" t="str">
        <f>IF('กรอกรายการ วัสดุ'!D168&gt;0,'กรอกรายการ วัสดุ'!D168,IF('กรอกรายการ วัสดุ'!D168=0,"-"))</f>
        <v>-</v>
      </c>
      <c r="H352" s="12" t="str">
        <f>IF('กรอกรายการ วัสดุ'!E168&gt;0,'กรอกรายการ วัสดุ'!E168,IF('กรอกรายการ วัสดุ'!E168=0,"-"))</f>
        <v>-</v>
      </c>
      <c r="I352" s="45" t="str">
        <f>IF('กรอกรายการ วัสดุ'!F168&gt;0,'กรอกรายการ วัสดุ'!F168,IF('กรอกรายการ วัสดุ'!F168=0,"-"))</f>
        <v>-</v>
      </c>
      <c r="J352" s="12" t="str">
        <f>IF('กรอกรายการ วัสดุ'!G168&gt;0,'กรอกรายการ วัสดุ'!G168,IF('กรอกรายการ วัสดุ'!G168=0,"-"))</f>
        <v>-</v>
      </c>
      <c r="K352" s="12" t="str">
        <f>IF('กรอกรายการ วัสดุ'!H168&gt;0,'กรอกรายการ วัสดุ'!H168,IF('กรอกรายการ วัสดุ'!H168=0,"-"))</f>
        <v>-</v>
      </c>
      <c r="L352" s="45" t="str">
        <f>IF('กรอกรายการ วัสดุ'!I168&gt;0,'กรอกรายการ วัสดุ'!I168,IF('กรอกรายการ วัสดุ'!I168=0,"-"))</f>
        <v>-</v>
      </c>
      <c r="M352" s="76"/>
    </row>
    <row r="353" spans="1:13" ht="24.75" thickBot="1" x14ac:dyDescent="0.6">
      <c r="A353" s="117" t="str">
        <f>IF('กรอกรายการ วัสดุ'!A415&gt;0,'กรอกรายการ วัสดุ'!A427,IF('กรอกรายการ วัสดุ'!A427=0," "))</f>
        <v xml:space="preserve"> </v>
      </c>
      <c r="B353" s="688" t="str">
        <f>IF('กรอกรายการ วัสดุ'!B169&gt;0,'กรอกรายการ วัสดุ'!B169,IF('กรอกรายการ วัสดุ'!B169=0,"-"))</f>
        <v>-</v>
      </c>
      <c r="C353" s="688"/>
      <c r="D353" s="688"/>
      <c r="E353" s="688"/>
      <c r="F353" s="12" t="str">
        <f>IF('กรอกรายการ วัสดุ'!C169&gt;0,'กรอกรายการ วัสดุ'!C169,IF('กรอกรายการ วัสดุ'!C169=0,"-"))</f>
        <v>-</v>
      </c>
      <c r="G353" s="12" t="str">
        <f>IF('กรอกรายการ วัสดุ'!D169&gt;0,'กรอกรายการ วัสดุ'!D169,IF('กรอกรายการ วัสดุ'!D169=0,"-"))</f>
        <v>-</v>
      </c>
      <c r="H353" s="12" t="str">
        <f>IF('กรอกรายการ วัสดุ'!E169&gt;0,'กรอกรายการ วัสดุ'!E169,IF('กรอกรายการ วัสดุ'!E169=0,"-"))</f>
        <v>-</v>
      </c>
      <c r="I353" s="45" t="str">
        <f>IF('กรอกรายการ วัสดุ'!F169&gt;0,'กรอกรายการ วัสดุ'!F169,IF('กรอกรายการ วัสดุ'!F169=0,"-"))</f>
        <v>-</v>
      </c>
      <c r="J353" s="12" t="str">
        <f>IF('กรอกรายการ วัสดุ'!G169&gt;0,'กรอกรายการ วัสดุ'!G169,IF('กรอกรายการ วัสดุ'!G169=0,"-"))</f>
        <v>-</v>
      </c>
      <c r="K353" s="12" t="str">
        <f>IF('กรอกรายการ วัสดุ'!H169&gt;0,'กรอกรายการ วัสดุ'!H169,IF('กรอกรายการ วัสดุ'!H169=0,"-"))</f>
        <v>-</v>
      </c>
      <c r="L353" s="45" t="str">
        <f>IF('กรอกรายการ วัสดุ'!I169&gt;0,'กรอกรายการ วัสดุ'!I169,IF('กรอกรายการ วัสดุ'!I169=0,"-"))</f>
        <v>-</v>
      </c>
      <c r="M353" s="75"/>
    </row>
    <row r="354" spans="1:13" ht="24.75" thickBot="1" x14ac:dyDescent="0.6">
      <c r="A354" s="657" t="s">
        <v>143</v>
      </c>
      <c r="B354" s="658"/>
      <c r="C354" s="658"/>
      <c r="D354" s="658"/>
      <c r="E354" s="658"/>
      <c r="F354" s="658"/>
      <c r="G354" s="658"/>
      <c r="H354" s="659"/>
      <c r="I354" s="153">
        <f>SUM(I344:I353)</f>
        <v>0</v>
      </c>
      <c r="J354" s="19"/>
      <c r="K354" s="46">
        <f t="shared" ref="K354:L354" si="24">SUM(K344:K353)</f>
        <v>0</v>
      </c>
      <c r="L354" s="46">
        <f t="shared" si="24"/>
        <v>0</v>
      </c>
      <c r="M354" s="14"/>
    </row>
    <row r="355" spans="1:13" ht="24.75" thickBot="1" x14ac:dyDescent="0.6">
      <c r="A355" s="657" t="s">
        <v>144</v>
      </c>
      <c r="B355" s="658"/>
      <c r="C355" s="658"/>
      <c r="D355" s="658"/>
      <c r="E355" s="658"/>
      <c r="F355" s="658"/>
      <c r="G355" s="658"/>
      <c r="H355" s="659"/>
      <c r="I355" s="153">
        <f>I354+I343</f>
        <v>236226</v>
      </c>
      <c r="J355" s="15"/>
      <c r="K355" s="46">
        <f t="shared" ref="K355:L355" si="25">K354+K343</f>
        <v>43986.5</v>
      </c>
      <c r="L355" s="46">
        <f t="shared" si="25"/>
        <v>280212.5</v>
      </c>
      <c r="M355" s="14"/>
    </row>
    <row r="356" spans="1:13" x14ac:dyDescent="0.55000000000000004">
      <c r="A356" s="13"/>
      <c r="B356" s="13"/>
      <c r="C356" s="13"/>
      <c r="D356" s="13"/>
      <c r="E356" s="13"/>
      <c r="F356" s="13"/>
      <c r="G356" s="13"/>
      <c r="H356" s="13"/>
      <c r="I356" s="6"/>
      <c r="J356" s="6"/>
      <c r="K356" s="6"/>
      <c r="L356" s="6"/>
      <c r="M356" s="6"/>
    </row>
    <row r="357" spans="1:13" x14ac:dyDescent="0.55000000000000004">
      <c r="A357" s="279"/>
      <c r="B357" s="2"/>
      <c r="C357" s="118"/>
      <c r="D357" s="118" t="s">
        <v>28</v>
      </c>
      <c r="E357" s="118" t="s">
        <v>29</v>
      </c>
      <c r="F357" s="2" t="s">
        <v>30</v>
      </c>
      <c r="G357" s="2"/>
      <c r="H357" s="119" t="s">
        <v>28</v>
      </c>
      <c r="I357" s="118" t="s">
        <v>33</v>
      </c>
      <c r="J357" s="2"/>
      <c r="K357" s="2"/>
      <c r="L357" s="2"/>
      <c r="M357" s="2"/>
    </row>
    <row r="358" spans="1:13" x14ac:dyDescent="0.55000000000000004">
      <c r="A358" s="279"/>
      <c r="B358" s="118"/>
      <c r="C358" s="118"/>
      <c r="D358" s="119"/>
      <c r="E358" s="279" t="str">
        <f>E336</f>
        <v>(นายอำพร จานเก่า)</v>
      </c>
      <c r="F358" s="2"/>
      <c r="G358" s="2"/>
      <c r="H358" s="119"/>
      <c r="I358" s="655" t="str">
        <f>I336</f>
        <v>(นางสาวจริยา ขัดแก้ว)</v>
      </c>
      <c r="J358" s="655"/>
      <c r="K358" s="2"/>
      <c r="L358" s="2"/>
      <c r="M358" s="2"/>
    </row>
    <row r="359" spans="1:13" s="2" customFormat="1" x14ac:dyDescent="0.55000000000000004">
      <c r="A359" s="279"/>
      <c r="C359" s="118"/>
      <c r="D359" s="655" t="str">
        <f>D337</f>
        <v>ช่าง ระดับ 4</v>
      </c>
      <c r="E359" s="655"/>
      <c r="F359" s="655"/>
      <c r="H359" s="655" t="str">
        <f>H337</f>
        <v>ผู้อำนวยการกลุ่มอำนวยการ</v>
      </c>
      <c r="I359" s="655"/>
      <c r="J359" s="655"/>
      <c r="K359" s="655"/>
    </row>
    <row r="360" spans="1:13" ht="27.75" x14ac:dyDescent="0.65">
      <c r="A360" s="2"/>
      <c r="B360" s="2"/>
      <c r="C360" s="636" t="s">
        <v>23</v>
      </c>
      <c r="D360" s="636"/>
      <c r="E360" s="636"/>
      <c r="F360" s="636"/>
      <c r="G360" s="636"/>
      <c r="H360" s="636"/>
      <c r="I360" s="636"/>
      <c r="J360" s="636"/>
      <c r="K360" s="636"/>
      <c r="L360" s="135" t="s">
        <v>25</v>
      </c>
      <c r="M360" s="136"/>
    </row>
    <row r="361" spans="1:13" x14ac:dyDescent="0.55000000000000004">
      <c r="A361" s="639" t="str">
        <f>A339</f>
        <v>ซ่อมแซมสำนักงาน สพป.ลำปาง เขต 3</v>
      </c>
      <c r="B361" s="639"/>
      <c r="C361" s="639"/>
      <c r="D361" s="640" t="str">
        <f>D317</f>
        <v>อาคารอาคารสำนักงาน สพป.ลำปาง เขต 3</v>
      </c>
      <c r="E361" s="640"/>
      <c r="F361" s="640"/>
      <c r="G361" s="640"/>
      <c r="H361" s="640"/>
      <c r="I361" s="1" t="s">
        <v>26</v>
      </c>
      <c r="J361" s="277" t="str">
        <f>J339</f>
        <v>ลำปาง เขต  3</v>
      </c>
      <c r="M361" s="1" t="s">
        <v>145</v>
      </c>
    </row>
    <row r="362" spans="1:13" ht="24.75" thickBot="1" x14ac:dyDescent="0.6">
      <c r="A362" s="277" t="s">
        <v>0</v>
      </c>
      <c r="D362" s="640" t="str">
        <f>D318</f>
        <v>สพป.ลำปาง เขต 3</v>
      </c>
      <c r="E362" s="640"/>
      <c r="F362" s="640"/>
      <c r="G362" s="640"/>
      <c r="H362" s="640"/>
      <c r="K362" s="641"/>
      <c r="L362" s="641"/>
    </row>
    <row r="363" spans="1:13" x14ac:dyDescent="0.55000000000000004">
      <c r="A363" s="642" t="s">
        <v>2</v>
      </c>
      <c r="B363" s="644" t="s">
        <v>3</v>
      </c>
      <c r="C363" s="645"/>
      <c r="D363" s="645"/>
      <c r="E363" s="646"/>
      <c r="F363" s="650" t="s">
        <v>4</v>
      </c>
      <c r="G363" s="650" t="s">
        <v>5</v>
      </c>
      <c r="H363" s="650" t="s">
        <v>6</v>
      </c>
      <c r="I363" s="650"/>
      <c r="J363" s="650" t="s">
        <v>7</v>
      </c>
      <c r="K363" s="650"/>
      <c r="L363" s="650" t="s">
        <v>24</v>
      </c>
      <c r="M363" s="661" t="s">
        <v>9</v>
      </c>
    </row>
    <row r="364" spans="1:13" x14ac:dyDescent="0.55000000000000004">
      <c r="A364" s="643"/>
      <c r="B364" s="647"/>
      <c r="C364" s="648"/>
      <c r="D364" s="648"/>
      <c r="E364" s="649"/>
      <c r="F364" s="651"/>
      <c r="G364" s="651"/>
      <c r="H364" s="278" t="s">
        <v>10</v>
      </c>
      <c r="I364" s="278" t="s">
        <v>11</v>
      </c>
      <c r="J364" s="278" t="s">
        <v>10</v>
      </c>
      <c r="K364" s="278" t="s">
        <v>11</v>
      </c>
      <c r="L364" s="651"/>
      <c r="M364" s="662"/>
    </row>
    <row r="365" spans="1:13" x14ac:dyDescent="0.55000000000000004">
      <c r="A365" s="685" t="s">
        <v>140</v>
      </c>
      <c r="B365" s="686"/>
      <c r="C365" s="686"/>
      <c r="D365" s="686"/>
      <c r="E365" s="686"/>
      <c r="F365" s="686"/>
      <c r="G365" s="686"/>
      <c r="H365" s="687"/>
      <c r="I365" s="152">
        <f>I355</f>
        <v>236226</v>
      </c>
      <c r="J365" s="49"/>
      <c r="K365" s="48">
        <f>K355</f>
        <v>43986.5</v>
      </c>
      <c r="L365" s="48">
        <f>L355</f>
        <v>280212.5</v>
      </c>
      <c r="M365" s="8"/>
    </row>
    <row r="366" spans="1:13" x14ac:dyDescent="0.55000000000000004">
      <c r="A366" s="7" t="str">
        <f>IF('กรอกรายการ วัสดุ'!A428&gt;0,'กรอกรายการ วัสดุ'!A440,IF('กรอกรายการ วัสดุ'!A440=0," "))</f>
        <v xml:space="preserve"> </v>
      </c>
      <c r="B366" s="638" t="str">
        <f>IF('กรอกรายการ วัสดุ'!B170&gt;0,'กรอกรายการ วัสดุ'!B170,IF('กรอกรายการ วัสดุ'!B170=0,"-"))</f>
        <v>-</v>
      </c>
      <c r="C366" s="638"/>
      <c r="D366" s="638"/>
      <c r="E366" s="638"/>
      <c r="F366" s="12" t="str">
        <f>IF('กรอกรายการ วัสดุ'!C170&gt;0,'กรอกรายการ วัสดุ'!C170,IF('กรอกรายการ วัสดุ'!C170=0,"-"))</f>
        <v>-</v>
      </c>
      <c r="G366" s="12" t="str">
        <f>IF('กรอกรายการ วัสดุ'!D170&gt;0,'กรอกรายการ วัสดุ'!D170,IF('กรอกรายการ วัสดุ'!D170=0,"-"))</f>
        <v>-</v>
      </c>
      <c r="H366" s="12" t="str">
        <f>IF('กรอกรายการ วัสดุ'!E170&gt;0,'กรอกรายการ วัสดุ'!E170,IF('กรอกรายการ วัสดุ'!E170=0,"-"))</f>
        <v>-</v>
      </c>
      <c r="I366" s="45" t="str">
        <f>IF('กรอกรายการ วัสดุ'!F170&gt;0,'กรอกรายการ วัสดุ'!F170,IF('กรอกรายการ วัสดุ'!F170=0,"-"))</f>
        <v>-</v>
      </c>
      <c r="J366" s="12" t="str">
        <f>IF('กรอกรายการ วัสดุ'!G170&gt;0,'กรอกรายการ วัสดุ'!G170,IF('กรอกรายการ วัสดุ'!G170=0,"-"))</f>
        <v>-</v>
      </c>
      <c r="K366" s="12" t="str">
        <f>IF('กรอกรายการ วัสดุ'!H170&gt;0,'กรอกรายการ วัสดุ'!H170,IF('กรอกรายการ วัสดุ'!H170=0,"-"))</f>
        <v>-</v>
      </c>
      <c r="L366" s="45" t="str">
        <f>IF('กรอกรายการ วัสดุ'!I170&gt;0,'กรอกรายการ วัสดุ'!I170,IF('กรอกรายการ วัสดุ'!I170=0,"-"))</f>
        <v>-</v>
      </c>
      <c r="M366" s="76"/>
    </row>
    <row r="367" spans="1:13" x14ac:dyDescent="0.55000000000000004">
      <c r="A367" s="9" t="str">
        <f>IF('กรอกรายการ วัสดุ'!A429&gt;0,'กรอกรายการ วัสดุ'!A441,IF('กรอกรายการ วัสดุ'!A441=0," "))</f>
        <v xml:space="preserve"> </v>
      </c>
      <c r="B367" s="637" t="str">
        <f>IF('กรอกรายการ วัสดุ'!B171&gt;0,'กรอกรายการ วัสดุ'!B171,IF('กรอกรายการ วัสดุ'!B171=0,"-"))</f>
        <v>-</v>
      </c>
      <c r="C367" s="637"/>
      <c r="D367" s="637"/>
      <c r="E367" s="637"/>
      <c r="F367" s="12" t="str">
        <f>IF('กรอกรายการ วัสดุ'!C171&gt;0,'กรอกรายการ วัสดุ'!C171,IF('กรอกรายการ วัสดุ'!C171=0,"-"))</f>
        <v>-</v>
      </c>
      <c r="G367" s="12" t="str">
        <f>IF('กรอกรายการ วัสดุ'!D171&gt;0,'กรอกรายการ วัสดุ'!D171,IF('กรอกรายการ วัสดุ'!D171=0,"-"))</f>
        <v>-</v>
      </c>
      <c r="H367" s="12" t="str">
        <f>IF('กรอกรายการ วัสดุ'!E171&gt;0,'กรอกรายการ วัสดุ'!E171,IF('กรอกรายการ วัสดุ'!E171=0,"-"))</f>
        <v>-</v>
      </c>
      <c r="I367" s="45" t="str">
        <f>IF('กรอกรายการ วัสดุ'!F171&gt;0,'กรอกรายการ วัสดุ'!F171,IF('กรอกรายการ วัสดุ'!F171=0,"-"))</f>
        <v>-</v>
      </c>
      <c r="J367" s="12" t="str">
        <f>IF('กรอกรายการ วัสดุ'!G171&gt;0,'กรอกรายการ วัสดุ'!G171,IF('กรอกรายการ วัสดุ'!G171=0,"-"))</f>
        <v>-</v>
      </c>
      <c r="K367" s="12" t="str">
        <f>IF('กรอกรายการ วัสดุ'!H171&gt;0,'กรอกรายการ วัสดุ'!H171,IF('กรอกรายการ วัสดุ'!H171=0,"-"))</f>
        <v>-</v>
      </c>
      <c r="L367" s="45" t="str">
        <f>IF('กรอกรายการ วัสดุ'!I171&gt;0,'กรอกรายการ วัสดุ'!I171,IF('กรอกรายการ วัสดุ'!I171=0,"-"))</f>
        <v>-</v>
      </c>
      <c r="M367" s="76"/>
    </row>
    <row r="368" spans="1:13" x14ac:dyDescent="0.55000000000000004">
      <c r="A368" s="9" t="str">
        <f>IF('กรอกรายการ วัสดุ'!A430&gt;0,'กรอกรายการ วัสดุ'!A442,IF('กรอกรายการ วัสดุ'!A442=0," "))</f>
        <v xml:space="preserve"> </v>
      </c>
      <c r="B368" s="637" t="str">
        <f>IF('กรอกรายการ วัสดุ'!B172&gt;0,'กรอกรายการ วัสดุ'!B172,IF('กรอกรายการ วัสดุ'!B172=0,"-"))</f>
        <v>-</v>
      </c>
      <c r="C368" s="637"/>
      <c r="D368" s="637"/>
      <c r="E368" s="637"/>
      <c r="F368" s="12" t="str">
        <f>IF('กรอกรายการ วัสดุ'!C172&gt;0,'กรอกรายการ วัสดุ'!C172,IF('กรอกรายการ วัสดุ'!C172=0,"-"))</f>
        <v>-</v>
      </c>
      <c r="G368" s="12" t="str">
        <f>IF('กรอกรายการ วัสดุ'!D172&gt;0,'กรอกรายการ วัสดุ'!D172,IF('กรอกรายการ วัสดุ'!D172=0,"-"))</f>
        <v>-</v>
      </c>
      <c r="H368" s="12" t="str">
        <f>IF('กรอกรายการ วัสดุ'!E172&gt;0,'กรอกรายการ วัสดุ'!E172,IF('กรอกรายการ วัสดุ'!E172=0,"-"))</f>
        <v>-</v>
      </c>
      <c r="I368" s="45" t="str">
        <f>IF('กรอกรายการ วัสดุ'!F172&gt;0,'กรอกรายการ วัสดุ'!F172,IF('กรอกรายการ วัสดุ'!F172=0,"-"))</f>
        <v>-</v>
      </c>
      <c r="J368" s="12" t="str">
        <f>IF('กรอกรายการ วัสดุ'!G172&gt;0,'กรอกรายการ วัสดุ'!G172,IF('กรอกรายการ วัสดุ'!G172=0,"-"))</f>
        <v>-</v>
      </c>
      <c r="K368" s="12" t="str">
        <f>IF('กรอกรายการ วัสดุ'!H172&gt;0,'กรอกรายการ วัสดุ'!H172,IF('กรอกรายการ วัสดุ'!H172=0,"-"))</f>
        <v>-</v>
      </c>
      <c r="L368" s="45" t="str">
        <f>IF('กรอกรายการ วัสดุ'!I172&gt;0,'กรอกรายการ วัสดุ'!I172,IF('กรอกรายการ วัสดุ'!I172=0,"-"))</f>
        <v>-</v>
      </c>
      <c r="M368" s="76"/>
    </row>
    <row r="369" spans="1:13" x14ac:dyDescent="0.55000000000000004">
      <c r="A369" s="9" t="str">
        <f>IF('กรอกรายการ วัสดุ'!A431&gt;0,'กรอกรายการ วัสดุ'!A443,IF('กรอกรายการ วัสดุ'!A443=0," "))</f>
        <v xml:space="preserve"> </v>
      </c>
      <c r="B369" s="637" t="str">
        <f>IF('กรอกรายการ วัสดุ'!B173&gt;0,'กรอกรายการ วัสดุ'!B173,IF('กรอกรายการ วัสดุ'!B173=0,"-"))</f>
        <v>-</v>
      </c>
      <c r="C369" s="637"/>
      <c r="D369" s="637"/>
      <c r="E369" s="637"/>
      <c r="F369" s="12" t="str">
        <f>IF('กรอกรายการ วัสดุ'!C173&gt;0,'กรอกรายการ วัสดุ'!C173,IF('กรอกรายการ วัสดุ'!C173=0,"-"))</f>
        <v>-</v>
      </c>
      <c r="G369" s="12" t="str">
        <f>IF('กรอกรายการ วัสดุ'!D173&gt;0,'กรอกรายการ วัสดุ'!D173,IF('กรอกรายการ วัสดุ'!D173=0,"-"))</f>
        <v>-</v>
      </c>
      <c r="H369" s="12" t="str">
        <f>IF('กรอกรายการ วัสดุ'!E173&gt;0,'กรอกรายการ วัสดุ'!E173,IF('กรอกรายการ วัสดุ'!E173=0,"-"))</f>
        <v>-</v>
      </c>
      <c r="I369" s="45" t="str">
        <f>IF('กรอกรายการ วัสดุ'!F173&gt;0,'กรอกรายการ วัสดุ'!F173,IF('กรอกรายการ วัสดุ'!F173=0,"-"))</f>
        <v>-</v>
      </c>
      <c r="J369" s="12" t="str">
        <f>IF('กรอกรายการ วัสดุ'!G173&gt;0,'กรอกรายการ วัสดุ'!G173,IF('กรอกรายการ วัสดุ'!G173=0,"-"))</f>
        <v>-</v>
      </c>
      <c r="K369" s="12" t="str">
        <f>IF('กรอกรายการ วัสดุ'!H173&gt;0,'กรอกรายการ วัสดุ'!H173,IF('กรอกรายการ วัสดุ'!H173=0,"-"))</f>
        <v>-</v>
      </c>
      <c r="L369" s="45" t="str">
        <f>IF('กรอกรายการ วัสดุ'!I173&gt;0,'กรอกรายการ วัสดุ'!I173,IF('กรอกรายการ วัสดุ'!I173=0,"-"))</f>
        <v>-</v>
      </c>
      <c r="M369" s="76"/>
    </row>
    <row r="370" spans="1:13" x14ac:dyDescent="0.55000000000000004">
      <c r="A370" s="9" t="str">
        <f>IF('กรอกรายการ วัสดุ'!A432&gt;0,'กรอกรายการ วัสดุ'!A444,IF('กรอกรายการ วัสดุ'!A444=0," "))</f>
        <v xml:space="preserve"> </v>
      </c>
      <c r="B370" s="637" t="str">
        <f>IF('กรอกรายการ วัสดุ'!B174&gt;0,'กรอกรายการ วัสดุ'!B174,IF('กรอกรายการ วัสดุ'!B174=0,"-"))</f>
        <v>-</v>
      </c>
      <c r="C370" s="637"/>
      <c r="D370" s="637"/>
      <c r="E370" s="637"/>
      <c r="F370" s="12" t="str">
        <f>IF('กรอกรายการ วัสดุ'!C174&gt;0,'กรอกรายการ วัสดุ'!C174,IF('กรอกรายการ วัสดุ'!C174=0,"-"))</f>
        <v>-</v>
      </c>
      <c r="G370" s="12" t="str">
        <f>IF('กรอกรายการ วัสดุ'!D174&gt;0,'กรอกรายการ วัสดุ'!D174,IF('กรอกรายการ วัสดุ'!D174=0,"-"))</f>
        <v>-</v>
      </c>
      <c r="H370" s="12" t="str">
        <f>IF('กรอกรายการ วัสดุ'!E174&gt;0,'กรอกรายการ วัสดุ'!E174,IF('กรอกรายการ วัสดุ'!E174=0,"-"))</f>
        <v>-</v>
      </c>
      <c r="I370" s="45" t="str">
        <f>IF('กรอกรายการ วัสดุ'!F174&gt;0,'กรอกรายการ วัสดุ'!F174,IF('กรอกรายการ วัสดุ'!F174=0,"-"))</f>
        <v>-</v>
      </c>
      <c r="J370" s="12" t="str">
        <f>IF('กรอกรายการ วัสดุ'!G174&gt;0,'กรอกรายการ วัสดุ'!G174,IF('กรอกรายการ วัสดุ'!G174=0,"-"))</f>
        <v>-</v>
      </c>
      <c r="K370" s="12" t="str">
        <f>IF('กรอกรายการ วัสดุ'!H174&gt;0,'กรอกรายการ วัสดุ'!H174,IF('กรอกรายการ วัสดุ'!H174=0,"-"))</f>
        <v>-</v>
      </c>
      <c r="L370" s="45" t="str">
        <f>IF('กรอกรายการ วัสดุ'!I174&gt;0,'กรอกรายการ วัสดุ'!I174,IF('กรอกรายการ วัสดุ'!I174=0,"-"))</f>
        <v>-</v>
      </c>
      <c r="M370" s="76"/>
    </row>
    <row r="371" spans="1:13" x14ac:dyDescent="0.55000000000000004">
      <c r="A371" s="9" t="str">
        <f>IF('กรอกรายการ วัสดุ'!A433&gt;0,'กรอกรายการ วัสดุ'!A445,IF('กรอกรายการ วัสดุ'!A445=0," "))</f>
        <v xml:space="preserve"> </v>
      </c>
      <c r="B371" s="637" t="str">
        <f>IF('กรอกรายการ วัสดุ'!B175&gt;0,'กรอกรายการ วัสดุ'!B175,IF('กรอกรายการ วัสดุ'!B175=0,"-"))</f>
        <v>-</v>
      </c>
      <c r="C371" s="637"/>
      <c r="D371" s="637"/>
      <c r="E371" s="637"/>
      <c r="F371" s="12" t="str">
        <f>IF('กรอกรายการ วัสดุ'!C175&gt;0,'กรอกรายการ วัสดุ'!C175,IF('กรอกรายการ วัสดุ'!C175=0,"-"))</f>
        <v>-</v>
      </c>
      <c r="G371" s="12" t="str">
        <f>IF('กรอกรายการ วัสดุ'!D175&gt;0,'กรอกรายการ วัสดุ'!D175,IF('กรอกรายการ วัสดุ'!D175=0,"-"))</f>
        <v>-</v>
      </c>
      <c r="H371" s="12" t="str">
        <f>IF('กรอกรายการ วัสดุ'!E175&gt;0,'กรอกรายการ วัสดุ'!E175,IF('กรอกรายการ วัสดุ'!E175=0,"-"))</f>
        <v>-</v>
      </c>
      <c r="I371" s="45" t="str">
        <f>IF('กรอกรายการ วัสดุ'!F175&gt;0,'กรอกรายการ วัสดุ'!F175,IF('กรอกรายการ วัสดุ'!F175=0,"-"))</f>
        <v>-</v>
      </c>
      <c r="J371" s="12" t="str">
        <f>IF('กรอกรายการ วัสดุ'!G175&gt;0,'กรอกรายการ วัสดุ'!G175,IF('กรอกรายการ วัสดุ'!G175=0,"-"))</f>
        <v>-</v>
      </c>
      <c r="K371" s="12" t="str">
        <f>IF('กรอกรายการ วัสดุ'!H175&gt;0,'กรอกรายการ วัสดุ'!H175,IF('กรอกรายการ วัสดุ'!H175=0,"-"))</f>
        <v>-</v>
      </c>
      <c r="L371" s="45" t="str">
        <f>IF('กรอกรายการ วัสดุ'!I175&gt;0,'กรอกรายการ วัสดุ'!I175,IF('กรอกรายการ วัสดุ'!I175=0,"-"))</f>
        <v>-</v>
      </c>
      <c r="M371" s="76"/>
    </row>
    <row r="372" spans="1:13" x14ac:dyDescent="0.55000000000000004">
      <c r="A372" s="9" t="str">
        <f>IF('กรอกรายการ วัสดุ'!A434&gt;0,'กรอกรายการ วัสดุ'!A446,IF('กรอกรายการ วัสดุ'!A446=0," "))</f>
        <v xml:space="preserve"> </v>
      </c>
      <c r="B372" s="637" t="str">
        <f>IF('กรอกรายการ วัสดุ'!B176&gt;0,'กรอกรายการ วัสดุ'!B176,IF('กรอกรายการ วัสดุ'!B176=0,"-"))</f>
        <v>-</v>
      </c>
      <c r="C372" s="637"/>
      <c r="D372" s="637"/>
      <c r="E372" s="637"/>
      <c r="F372" s="12" t="str">
        <f>IF('กรอกรายการ วัสดุ'!C176&gt;0,'กรอกรายการ วัสดุ'!C176,IF('กรอกรายการ วัสดุ'!C176=0,"-"))</f>
        <v>-</v>
      </c>
      <c r="G372" s="12" t="str">
        <f>IF('กรอกรายการ วัสดุ'!D176&gt;0,'กรอกรายการ วัสดุ'!D176,IF('กรอกรายการ วัสดุ'!D176=0,"-"))</f>
        <v>-</v>
      </c>
      <c r="H372" s="12" t="str">
        <f>IF('กรอกรายการ วัสดุ'!E176&gt;0,'กรอกรายการ วัสดุ'!E176,IF('กรอกรายการ วัสดุ'!E176=0,"-"))</f>
        <v>-</v>
      </c>
      <c r="I372" s="45" t="str">
        <f>IF('กรอกรายการ วัสดุ'!F176&gt;0,'กรอกรายการ วัสดุ'!F176,IF('กรอกรายการ วัสดุ'!F176=0,"-"))</f>
        <v>-</v>
      </c>
      <c r="J372" s="12" t="str">
        <f>IF('กรอกรายการ วัสดุ'!G176&gt;0,'กรอกรายการ วัสดุ'!G176,IF('กรอกรายการ วัสดุ'!G176=0,"-"))</f>
        <v>-</v>
      </c>
      <c r="K372" s="12" t="str">
        <f>IF('กรอกรายการ วัสดุ'!H176&gt;0,'กรอกรายการ วัสดุ'!H176,IF('กรอกรายการ วัสดุ'!H176=0,"-"))</f>
        <v>-</v>
      </c>
      <c r="L372" s="45" t="str">
        <f>IF('กรอกรายการ วัสดุ'!I176&gt;0,'กรอกรายการ วัสดุ'!I176,IF('กรอกรายการ วัสดุ'!I176=0,"-"))</f>
        <v>-</v>
      </c>
      <c r="M372" s="76"/>
    </row>
    <row r="373" spans="1:13" x14ac:dyDescent="0.55000000000000004">
      <c r="A373" s="9" t="str">
        <f>IF('กรอกรายการ วัสดุ'!A435&gt;0,'กรอกรายการ วัสดุ'!A447,IF('กรอกรายการ วัสดุ'!A447=0," "))</f>
        <v xml:space="preserve"> </v>
      </c>
      <c r="B373" s="637" t="str">
        <f>IF('กรอกรายการ วัสดุ'!B177&gt;0,'กรอกรายการ วัสดุ'!B177,IF('กรอกรายการ วัสดุ'!B177=0,"-"))</f>
        <v>-</v>
      </c>
      <c r="C373" s="637"/>
      <c r="D373" s="637"/>
      <c r="E373" s="637"/>
      <c r="F373" s="12" t="str">
        <f>IF('กรอกรายการ วัสดุ'!C177&gt;0,'กรอกรายการ วัสดุ'!C177,IF('กรอกรายการ วัสดุ'!C177=0,"-"))</f>
        <v>-</v>
      </c>
      <c r="G373" s="12" t="str">
        <f>IF('กรอกรายการ วัสดุ'!D177&gt;0,'กรอกรายการ วัสดุ'!D177,IF('กรอกรายการ วัสดุ'!D177=0,"-"))</f>
        <v>-</v>
      </c>
      <c r="H373" s="12" t="str">
        <f>IF('กรอกรายการ วัสดุ'!E177&gt;0,'กรอกรายการ วัสดุ'!E177,IF('กรอกรายการ วัสดุ'!E177=0,"-"))</f>
        <v>-</v>
      </c>
      <c r="I373" s="45" t="str">
        <f>IF('กรอกรายการ วัสดุ'!F177&gt;0,'กรอกรายการ วัสดุ'!F177,IF('กรอกรายการ วัสดุ'!F177=0,"-"))</f>
        <v>-</v>
      </c>
      <c r="J373" s="12" t="str">
        <f>IF('กรอกรายการ วัสดุ'!G177&gt;0,'กรอกรายการ วัสดุ'!G177,IF('กรอกรายการ วัสดุ'!G177=0,"-"))</f>
        <v>-</v>
      </c>
      <c r="K373" s="12" t="str">
        <f>IF('กรอกรายการ วัสดุ'!H177&gt;0,'กรอกรายการ วัสดุ'!H177,IF('กรอกรายการ วัสดุ'!H177=0,"-"))</f>
        <v>-</v>
      </c>
      <c r="L373" s="45" t="str">
        <f>IF('กรอกรายการ วัสดุ'!I177&gt;0,'กรอกรายการ วัสดุ'!I177,IF('กรอกรายการ วัสดุ'!I177=0,"-"))</f>
        <v>-</v>
      </c>
      <c r="M373" s="76"/>
    </row>
    <row r="374" spans="1:13" x14ac:dyDescent="0.55000000000000004">
      <c r="A374" s="9" t="str">
        <f>IF('กรอกรายการ วัสดุ'!A436&gt;0,'กรอกรายการ วัสดุ'!A448,IF('กรอกรายการ วัสดุ'!A448=0," "))</f>
        <v xml:space="preserve"> </v>
      </c>
      <c r="B374" s="637" t="str">
        <f>IF('กรอกรายการ วัสดุ'!B178&gt;0,'กรอกรายการ วัสดุ'!B178,IF('กรอกรายการ วัสดุ'!B178=0,"-"))</f>
        <v>-</v>
      </c>
      <c r="C374" s="637"/>
      <c r="D374" s="637"/>
      <c r="E374" s="637"/>
      <c r="F374" s="12" t="str">
        <f>IF('กรอกรายการ วัสดุ'!C178&gt;0,'กรอกรายการ วัสดุ'!C178,IF('กรอกรายการ วัสดุ'!C178=0,"-"))</f>
        <v>-</v>
      </c>
      <c r="G374" s="12" t="str">
        <f>IF('กรอกรายการ วัสดุ'!D178&gt;0,'กรอกรายการ วัสดุ'!D178,IF('กรอกรายการ วัสดุ'!D178=0,"-"))</f>
        <v>-</v>
      </c>
      <c r="H374" s="12" t="str">
        <f>IF('กรอกรายการ วัสดุ'!E178&gt;0,'กรอกรายการ วัสดุ'!E178,IF('กรอกรายการ วัสดุ'!E178=0,"-"))</f>
        <v>-</v>
      </c>
      <c r="I374" s="45" t="str">
        <f>IF('กรอกรายการ วัสดุ'!F178&gt;0,'กรอกรายการ วัสดุ'!F178,IF('กรอกรายการ วัสดุ'!F178=0,"-"))</f>
        <v>-</v>
      </c>
      <c r="J374" s="12" t="str">
        <f>IF('กรอกรายการ วัสดุ'!G178&gt;0,'กรอกรายการ วัสดุ'!G178,IF('กรอกรายการ วัสดุ'!G178=0,"-"))</f>
        <v>-</v>
      </c>
      <c r="K374" s="12" t="str">
        <f>IF('กรอกรายการ วัสดุ'!H178&gt;0,'กรอกรายการ วัสดุ'!H178,IF('กรอกรายการ วัสดุ'!H178=0,"-"))</f>
        <v>-</v>
      </c>
      <c r="L374" s="45" t="str">
        <f>IF('กรอกรายการ วัสดุ'!I178&gt;0,'กรอกรายการ วัสดุ'!I178,IF('กรอกรายการ วัสดุ'!I178=0,"-"))</f>
        <v>-</v>
      </c>
      <c r="M374" s="76"/>
    </row>
    <row r="375" spans="1:13" ht="24.75" thickBot="1" x14ac:dyDescent="0.6">
      <c r="A375" s="117" t="str">
        <f>IF('กรอกรายการ วัสดุ'!A437&gt;0,'กรอกรายการ วัสดุ'!A449,IF('กรอกรายการ วัสดุ'!A449=0," "))</f>
        <v xml:space="preserve"> </v>
      </c>
      <c r="B375" s="688" t="str">
        <f>IF('กรอกรายการ วัสดุ'!B179&gt;0,'กรอกรายการ วัสดุ'!B179,IF('กรอกรายการ วัสดุ'!B179=0,"-"))</f>
        <v>-</v>
      </c>
      <c r="C375" s="688"/>
      <c r="D375" s="688"/>
      <c r="E375" s="688"/>
      <c r="F375" s="12" t="str">
        <f>IF('กรอกรายการ วัสดุ'!C179&gt;0,'กรอกรายการ วัสดุ'!C179,IF('กรอกรายการ วัสดุ'!C179=0,"-"))</f>
        <v>-</v>
      </c>
      <c r="G375" s="12" t="str">
        <f>IF('กรอกรายการ วัสดุ'!D179&gt;0,'กรอกรายการ วัสดุ'!D179,IF('กรอกรายการ วัสดุ'!D179=0,"-"))</f>
        <v>-</v>
      </c>
      <c r="H375" s="12" t="str">
        <f>IF('กรอกรายการ วัสดุ'!E179&gt;0,'กรอกรายการ วัสดุ'!E179,IF('กรอกรายการ วัสดุ'!E179=0,"-"))</f>
        <v>-</v>
      </c>
      <c r="I375" s="45" t="str">
        <f>IF('กรอกรายการ วัสดุ'!F179&gt;0,'กรอกรายการ วัสดุ'!F179,IF('กรอกรายการ วัสดุ'!F179=0,"-"))</f>
        <v>-</v>
      </c>
      <c r="J375" s="12" t="str">
        <f>IF('กรอกรายการ วัสดุ'!G179&gt;0,'กรอกรายการ วัสดุ'!G179,IF('กรอกรายการ วัสดุ'!G179=0,"-"))</f>
        <v>-</v>
      </c>
      <c r="K375" s="12" t="str">
        <f>IF('กรอกรายการ วัสดุ'!H179&gt;0,'กรอกรายการ วัสดุ'!H179,IF('กรอกรายการ วัสดุ'!H179=0,"-"))</f>
        <v>-</v>
      </c>
      <c r="L375" s="45" t="str">
        <f>IF('กรอกรายการ วัสดุ'!I179&gt;0,'กรอกรายการ วัสดุ'!I179,IF('กรอกรายการ วัสดุ'!I179=0,"-"))</f>
        <v>-</v>
      </c>
      <c r="M375" s="75"/>
    </row>
    <row r="376" spans="1:13" ht="24.75" thickBot="1" x14ac:dyDescent="0.6">
      <c r="A376" s="657" t="s">
        <v>141</v>
      </c>
      <c r="B376" s="658"/>
      <c r="C376" s="658"/>
      <c r="D376" s="658"/>
      <c r="E376" s="658"/>
      <c r="F376" s="658"/>
      <c r="G376" s="658"/>
      <c r="H376" s="659"/>
      <c r="I376" s="153">
        <f>SUM(I366:I375)</f>
        <v>0</v>
      </c>
      <c r="J376" s="19"/>
      <c r="K376" s="46">
        <f t="shared" ref="K376:L376" si="26">SUM(K366:K375)</f>
        <v>0</v>
      </c>
      <c r="L376" s="46">
        <f t="shared" si="26"/>
        <v>0</v>
      </c>
      <c r="M376" s="14"/>
    </row>
    <row r="377" spans="1:13" ht="24.75" thickBot="1" x14ac:dyDescent="0.6">
      <c r="A377" s="657" t="s">
        <v>146</v>
      </c>
      <c r="B377" s="658"/>
      <c r="C377" s="658"/>
      <c r="D377" s="658"/>
      <c r="E377" s="658"/>
      <c r="F377" s="658"/>
      <c r="G377" s="658"/>
      <c r="H377" s="659"/>
      <c r="I377" s="153">
        <f>I376+I365</f>
        <v>236226</v>
      </c>
      <c r="J377" s="15"/>
      <c r="K377" s="46">
        <f t="shared" ref="K377:L377" si="27">K376+K365</f>
        <v>43986.5</v>
      </c>
      <c r="L377" s="46">
        <f t="shared" si="27"/>
        <v>280212.5</v>
      </c>
      <c r="M377" s="14"/>
    </row>
    <row r="378" spans="1:13" x14ac:dyDescent="0.55000000000000004">
      <c r="A378" s="13"/>
      <c r="B378" s="13"/>
      <c r="C378" s="13"/>
      <c r="D378" s="13"/>
      <c r="E378" s="13"/>
      <c r="F378" s="13"/>
      <c r="G378" s="13"/>
      <c r="H378" s="13"/>
      <c r="I378" s="6"/>
      <c r="J378" s="6"/>
      <c r="K378" s="6"/>
      <c r="L378" s="6"/>
      <c r="M378" s="6"/>
    </row>
    <row r="379" spans="1:13" x14ac:dyDescent="0.55000000000000004">
      <c r="A379" s="279"/>
      <c r="B379" s="2"/>
      <c r="C379" s="118"/>
      <c r="D379" s="118" t="s">
        <v>28</v>
      </c>
      <c r="E379" s="118" t="s">
        <v>29</v>
      </c>
      <c r="F379" s="2" t="s">
        <v>30</v>
      </c>
      <c r="G379" s="2"/>
      <c r="H379" s="119" t="s">
        <v>28</v>
      </c>
      <c r="I379" s="118" t="s">
        <v>33</v>
      </c>
      <c r="J379" s="2"/>
      <c r="K379" s="2"/>
      <c r="L379" s="2"/>
      <c r="M379" s="2"/>
    </row>
    <row r="380" spans="1:13" x14ac:dyDescent="0.55000000000000004">
      <c r="A380" s="279"/>
      <c r="B380" s="118"/>
      <c r="C380" s="118"/>
      <c r="D380" s="119"/>
      <c r="E380" s="279" t="str">
        <f>E358</f>
        <v>(นายอำพร จานเก่า)</v>
      </c>
      <c r="F380" s="2"/>
      <c r="G380" s="2"/>
      <c r="H380" s="119"/>
      <c r="I380" s="655" t="str">
        <f>I358</f>
        <v>(นางสาวจริยา ขัดแก้ว)</v>
      </c>
      <c r="J380" s="655"/>
      <c r="K380" s="2"/>
      <c r="L380" s="2"/>
      <c r="M380" s="2"/>
    </row>
    <row r="381" spans="1:13" s="2" customFormat="1" x14ac:dyDescent="0.55000000000000004">
      <c r="A381" s="279"/>
      <c r="C381" s="118"/>
      <c r="D381" s="655" t="str">
        <f>D359</f>
        <v>ช่าง ระดับ 4</v>
      </c>
      <c r="E381" s="655"/>
      <c r="F381" s="655"/>
      <c r="H381" s="655" t="str">
        <f>H359</f>
        <v>ผู้อำนวยการกลุ่มอำนวยการ</v>
      </c>
      <c r="I381" s="655"/>
      <c r="J381" s="655"/>
      <c r="K381" s="655"/>
    </row>
    <row r="382" spans="1:13" ht="27.75" x14ac:dyDescent="0.65">
      <c r="A382" s="2"/>
      <c r="B382" s="2"/>
      <c r="C382" s="636" t="s">
        <v>23</v>
      </c>
      <c r="D382" s="636"/>
      <c r="E382" s="636"/>
      <c r="F382" s="636"/>
      <c r="G382" s="636"/>
      <c r="H382" s="636"/>
      <c r="I382" s="636"/>
      <c r="J382" s="636"/>
      <c r="K382" s="636"/>
      <c r="L382" s="135" t="s">
        <v>25</v>
      </c>
      <c r="M382" s="136"/>
    </row>
    <row r="383" spans="1:13" x14ac:dyDescent="0.55000000000000004">
      <c r="A383" s="639" t="str">
        <f>A361</f>
        <v>ซ่อมแซมสำนักงาน สพป.ลำปาง เขต 3</v>
      </c>
      <c r="B383" s="639"/>
      <c r="C383" s="639"/>
      <c r="D383" s="640" t="str">
        <f>D339</f>
        <v>อาคารอาคารสำนักงาน สพป.ลำปาง เขต 3</v>
      </c>
      <c r="E383" s="640"/>
      <c r="F383" s="640"/>
      <c r="G383" s="640"/>
      <c r="H383" s="640"/>
      <c r="I383" s="1" t="s">
        <v>26</v>
      </c>
      <c r="J383" s="277" t="str">
        <f>J361</f>
        <v>ลำปาง เขต  3</v>
      </c>
      <c r="M383" s="1" t="s">
        <v>147</v>
      </c>
    </row>
    <row r="384" spans="1:13" ht="24.75" thickBot="1" x14ac:dyDescent="0.6">
      <c r="A384" s="277" t="s">
        <v>0</v>
      </c>
      <c r="D384" s="640" t="str">
        <f>D340</f>
        <v>สพป.ลำปาง เขต 3</v>
      </c>
      <c r="E384" s="640"/>
      <c r="F384" s="640"/>
      <c r="G384" s="640"/>
      <c r="H384" s="640"/>
      <c r="K384" s="641"/>
      <c r="L384" s="641"/>
    </row>
    <row r="385" spans="1:13" x14ac:dyDescent="0.55000000000000004">
      <c r="A385" s="642" t="s">
        <v>2</v>
      </c>
      <c r="B385" s="644" t="s">
        <v>3</v>
      </c>
      <c r="C385" s="645"/>
      <c r="D385" s="645"/>
      <c r="E385" s="646"/>
      <c r="F385" s="650" t="s">
        <v>4</v>
      </c>
      <c r="G385" s="650" t="s">
        <v>5</v>
      </c>
      <c r="H385" s="650" t="s">
        <v>6</v>
      </c>
      <c r="I385" s="650"/>
      <c r="J385" s="650" t="s">
        <v>7</v>
      </c>
      <c r="K385" s="650"/>
      <c r="L385" s="650" t="s">
        <v>24</v>
      </c>
      <c r="M385" s="661" t="s">
        <v>9</v>
      </c>
    </row>
    <row r="386" spans="1:13" x14ac:dyDescent="0.55000000000000004">
      <c r="A386" s="643"/>
      <c r="B386" s="647"/>
      <c r="C386" s="648"/>
      <c r="D386" s="648"/>
      <c r="E386" s="649"/>
      <c r="F386" s="651"/>
      <c r="G386" s="651"/>
      <c r="H386" s="278" t="s">
        <v>10</v>
      </c>
      <c r="I386" s="278" t="s">
        <v>11</v>
      </c>
      <c r="J386" s="278" t="s">
        <v>10</v>
      </c>
      <c r="K386" s="278" t="s">
        <v>11</v>
      </c>
      <c r="L386" s="651"/>
      <c r="M386" s="662"/>
    </row>
    <row r="387" spans="1:13" x14ac:dyDescent="0.55000000000000004">
      <c r="A387" s="685" t="s">
        <v>148</v>
      </c>
      <c r="B387" s="686"/>
      <c r="C387" s="686"/>
      <c r="D387" s="686"/>
      <c r="E387" s="686"/>
      <c r="F387" s="686"/>
      <c r="G387" s="686"/>
      <c r="H387" s="687"/>
      <c r="I387" s="152">
        <f>I377</f>
        <v>236226</v>
      </c>
      <c r="J387" s="49"/>
      <c r="K387" s="48">
        <f>K377</f>
        <v>43986.5</v>
      </c>
      <c r="L387" s="48">
        <f>L377</f>
        <v>280212.5</v>
      </c>
      <c r="M387" s="8"/>
    </row>
    <row r="388" spans="1:13" x14ac:dyDescent="0.55000000000000004">
      <c r="A388" s="7" t="str">
        <f>IF('กรอกรายการ วัสดุ'!A450&gt;0,'กรอกรายการ วัสดุ'!A462,IF('กรอกรายการ วัสดุ'!A462=0," "))</f>
        <v xml:space="preserve"> </v>
      </c>
      <c r="B388" s="638" t="str">
        <f>IF('กรอกรายการ วัสดุ'!B180&gt;0,'กรอกรายการ วัสดุ'!B180,IF('กรอกรายการ วัสดุ'!B180=0,"-"))</f>
        <v>-</v>
      </c>
      <c r="C388" s="638"/>
      <c r="D388" s="638"/>
      <c r="E388" s="638"/>
      <c r="F388" s="12" t="str">
        <f>IF('กรอกรายการ วัสดุ'!C180&gt;0,'กรอกรายการ วัสดุ'!C180,IF('กรอกรายการ วัสดุ'!C180=0,"-"))</f>
        <v>-</v>
      </c>
      <c r="G388" s="12" t="str">
        <f>IF('กรอกรายการ วัสดุ'!D180&gt;0,'กรอกรายการ วัสดุ'!D180,IF('กรอกรายการ วัสดุ'!D180=0,"-"))</f>
        <v>-</v>
      </c>
      <c r="H388" s="12" t="str">
        <f>IF('กรอกรายการ วัสดุ'!E180&gt;0,'กรอกรายการ วัสดุ'!E180,IF('กรอกรายการ วัสดุ'!E180=0,"-"))</f>
        <v>-</v>
      </c>
      <c r="I388" s="45" t="str">
        <f>IF('กรอกรายการ วัสดุ'!F180&gt;0,'กรอกรายการ วัสดุ'!F180,IF('กรอกรายการ วัสดุ'!F180=0,"-"))</f>
        <v>-</v>
      </c>
      <c r="J388" s="12" t="str">
        <f>IF('กรอกรายการ วัสดุ'!G180&gt;0,'กรอกรายการ วัสดุ'!G180,IF('กรอกรายการ วัสดุ'!G180=0,"-"))</f>
        <v>-</v>
      </c>
      <c r="K388" s="12" t="str">
        <f>IF('กรอกรายการ วัสดุ'!H180&gt;0,'กรอกรายการ วัสดุ'!H180,IF('กรอกรายการ วัสดุ'!H180=0,"-"))</f>
        <v>-</v>
      </c>
      <c r="L388" s="45" t="str">
        <f>IF('กรอกรายการ วัสดุ'!I180&gt;0,'กรอกรายการ วัสดุ'!I180,IF('กรอกรายการ วัสดุ'!I180=0,"-"))</f>
        <v>-</v>
      </c>
      <c r="M388" s="76"/>
    </row>
    <row r="389" spans="1:13" x14ac:dyDescent="0.55000000000000004">
      <c r="A389" s="9" t="str">
        <f>IF('กรอกรายการ วัสดุ'!A451&gt;0,'กรอกรายการ วัสดุ'!A463,IF('กรอกรายการ วัสดุ'!A463=0," "))</f>
        <v xml:space="preserve"> </v>
      </c>
      <c r="B389" s="637" t="str">
        <f>IF('กรอกรายการ วัสดุ'!B181&gt;0,'กรอกรายการ วัสดุ'!B181,IF('กรอกรายการ วัสดุ'!B181=0,"-"))</f>
        <v>-</v>
      </c>
      <c r="C389" s="637"/>
      <c r="D389" s="637"/>
      <c r="E389" s="637"/>
      <c r="F389" s="12" t="str">
        <f>IF('กรอกรายการ วัสดุ'!C181&gt;0,'กรอกรายการ วัสดุ'!C181,IF('กรอกรายการ วัสดุ'!C181=0,"-"))</f>
        <v>-</v>
      </c>
      <c r="G389" s="12" t="str">
        <f>IF('กรอกรายการ วัสดุ'!D181&gt;0,'กรอกรายการ วัสดุ'!D181,IF('กรอกรายการ วัสดุ'!D181=0,"-"))</f>
        <v>-</v>
      </c>
      <c r="H389" s="12" t="str">
        <f>IF('กรอกรายการ วัสดุ'!E181&gt;0,'กรอกรายการ วัสดุ'!E181,IF('กรอกรายการ วัสดุ'!E181=0,"-"))</f>
        <v>-</v>
      </c>
      <c r="I389" s="45" t="str">
        <f>IF('กรอกรายการ วัสดุ'!F181&gt;0,'กรอกรายการ วัสดุ'!F181,IF('กรอกรายการ วัสดุ'!F181=0,"-"))</f>
        <v>-</v>
      </c>
      <c r="J389" s="12" t="str">
        <f>IF('กรอกรายการ วัสดุ'!G181&gt;0,'กรอกรายการ วัสดุ'!G181,IF('กรอกรายการ วัสดุ'!G181=0,"-"))</f>
        <v>-</v>
      </c>
      <c r="K389" s="12" t="str">
        <f>IF('กรอกรายการ วัสดุ'!H181&gt;0,'กรอกรายการ วัสดุ'!H181,IF('กรอกรายการ วัสดุ'!H181=0,"-"))</f>
        <v>-</v>
      </c>
      <c r="L389" s="45" t="str">
        <f>IF('กรอกรายการ วัสดุ'!I181&gt;0,'กรอกรายการ วัสดุ'!I181,IF('กรอกรายการ วัสดุ'!I181=0,"-"))</f>
        <v>-</v>
      </c>
      <c r="M389" s="76"/>
    </row>
    <row r="390" spans="1:13" x14ac:dyDescent="0.55000000000000004">
      <c r="A390" s="9" t="str">
        <f>IF('กรอกรายการ วัสดุ'!A452&gt;0,'กรอกรายการ วัสดุ'!A464,IF('กรอกรายการ วัสดุ'!A464=0," "))</f>
        <v xml:space="preserve"> </v>
      </c>
      <c r="B390" s="637" t="str">
        <f>IF('กรอกรายการ วัสดุ'!B182&gt;0,'กรอกรายการ วัสดุ'!B182,IF('กรอกรายการ วัสดุ'!B182=0,"-"))</f>
        <v>-</v>
      </c>
      <c r="C390" s="637"/>
      <c r="D390" s="637"/>
      <c r="E390" s="637"/>
      <c r="F390" s="12" t="str">
        <f>IF('กรอกรายการ วัสดุ'!C182&gt;0,'กรอกรายการ วัสดุ'!C182,IF('กรอกรายการ วัสดุ'!C182=0,"-"))</f>
        <v>-</v>
      </c>
      <c r="G390" s="12" t="str">
        <f>IF('กรอกรายการ วัสดุ'!D182&gt;0,'กรอกรายการ วัสดุ'!D182,IF('กรอกรายการ วัสดุ'!D182=0,"-"))</f>
        <v>-</v>
      </c>
      <c r="H390" s="12" t="str">
        <f>IF('กรอกรายการ วัสดุ'!E182&gt;0,'กรอกรายการ วัสดุ'!E182,IF('กรอกรายการ วัสดุ'!E182=0,"-"))</f>
        <v>-</v>
      </c>
      <c r="I390" s="45" t="str">
        <f>IF('กรอกรายการ วัสดุ'!F182&gt;0,'กรอกรายการ วัสดุ'!F182,IF('กรอกรายการ วัสดุ'!F182=0,"-"))</f>
        <v>-</v>
      </c>
      <c r="J390" s="12" t="str">
        <f>IF('กรอกรายการ วัสดุ'!G182&gt;0,'กรอกรายการ วัสดุ'!G182,IF('กรอกรายการ วัสดุ'!G182=0,"-"))</f>
        <v>-</v>
      </c>
      <c r="K390" s="12" t="str">
        <f>IF('กรอกรายการ วัสดุ'!H182&gt;0,'กรอกรายการ วัสดุ'!H182,IF('กรอกรายการ วัสดุ'!H182=0,"-"))</f>
        <v>-</v>
      </c>
      <c r="L390" s="45" t="str">
        <f>IF('กรอกรายการ วัสดุ'!I182&gt;0,'กรอกรายการ วัสดุ'!I182,IF('กรอกรายการ วัสดุ'!I182=0,"-"))</f>
        <v>-</v>
      </c>
      <c r="M390" s="76"/>
    </row>
    <row r="391" spans="1:13" x14ac:dyDescent="0.55000000000000004">
      <c r="A391" s="9" t="str">
        <f>IF('กรอกรายการ วัสดุ'!A453&gt;0,'กรอกรายการ วัสดุ'!A465,IF('กรอกรายการ วัสดุ'!A465=0," "))</f>
        <v xml:space="preserve"> </v>
      </c>
      <c r="B391" s="637" t="str">
        <f>IF('กรอกรายการ วัสดุ'!B183&gt;0,'กรอกรายการ วัสดุ'!B183,IF('กรอกรายการ วัสดุ'!B183=0,"-"))</f>
        <v>-</v>
      </c>
      <c r="C391" s="637"/>
      <c r="D391" s="637"/>
      <c r="E391" s="637"/>
      <c r="F391" s="12" t="str">
        <f>IF('กรอกรายการ วัสดุ'!C183&gt;0,'กรอกรายการ วัสดุ'!C183,IF('กรอกรายการ วัสดุ'!C183=0,"-"))</f>
        <v>-</v>
      </c>
      <c r="G391" s="12" t="str">
        <f>IF('กรอกรายการ วัสดุ'!D183&gt;0,'กรอกรายการ วัสดุ'!D183,IF('กรอกรายการ วัสดุ'!D183=0,"-"))</f>
        <v>-</v>
      </c>
      <c r="H391" s="12" t="str">
        <f>IF('กรอกรายการ วัสดุ'!E183&gt;0,'กรอกรายการ วัสดุ'!E183,IF('กรอกรายการ วัสดุ'!E183=0,"-"))</f>
        <v>-</v>
      </c>
      <c r="I391" s="45" t="str">
        <f>IF('กรอกรายการ วัสดุ'!F183&gt;0,'กรอกรายการ วัสดุ'!F183,IF('กรอกรายการ วัสดุ'!F183=0,"-"))</f>
        <v>-</v>
      </c>
      <c r="J391" s="12" t="str">
        <f>IF('กรอกรายการ วัสดุ'!G183&gt;0,'กรอกรายการ วัสดุ'!G183,IF('กรอกรายการ วัสดุ'!G183=0,"-"))</f>
        <v>-</v>
      </c>
      <c r="K391" s="12" t="str">
        <f>IF('กรอกรายการ วัสดุ'!H183&gt;0,'กรอกรายการ วัสดุ'!H183,IF('กรอกรายการ วัสดุ'!H183=0,"-"))</f>
        <v>-</v>
      </c>
      <c r="L391" s="45" t="str">
        <f>IF('กรอกรายการ วัสดุ'!I183&gt;0,'กรอกรายการ วัสดุ'!I183,IF('กรอกรายการ วัสดุ'!I183=0,"-"))</f>
        <v>-</v>
      </c>
      <c r="M391" s="76"/>
    </row>
    <row r="392" spans="1:13" x14ac:dyDescent="0.55000000000000004">
      <c r="A392" s="9" t="str">
        <f>IF('กรอกรายการ วัสดุ'!A454&gt;0,'กรอกรายการ วัสดุ'!A466,IF('กรอกรายการ วัสดุ'!A466=0," "))</f>
        <v xml:space="preserve"> </v>
      </c>
      <c r="B392" s="637" t="str">
        <f>IF('กรอกรายการ วัสดุ'!B184&gt;0,'กรอกรายการ วัสดุ'!B184,IF('กรอกรายการ วัสดุ'!B184=0,"-"))</f>
        <v>-</v>
      </c>
      <c r="C392" s="637"/>
      <c r="D392" s="637"/>
      <c r="E392" s="637"/>
      <c r="F392" s="12" t="str">
        <f>IF('กรอกรายการ วัสดุ'!C184&gt;0,'กรอกรายการ วัสดุ'!C184,IF('กรอกรายการ วัสดุ'!C184=0,"-"))</f>
        <v>-</v>
      </c>
      <c r="G392" s="12" t="str">
        <f>IF('กรอกรายการ วัสดุ'!D184&gt;0,'กรอกรายการ วัสดุ'!D184,IF('กรอกรายการ วัสดุ'!D184=0,"-"))</f>
        <v>-</v>
      </c>
      <c r="H392" s="12" t="str">
        <f>IF('กรอกรายการ วัสดุ'!E184&gt;0,'กรอกรายการ วัสดุ'!E184,IF('กรอกรายการ วัสดุ'!E184=0,"-"))</f>
        <v>-</v>
      </c>
      <c r="I392" s="45" t="str">
        <f>IF('กรอกรายการ วัสดุ'!F184&gt;0,'กรอกรายการ วัสดุ'!F184,IF('กรอกรายการ วัสดุ'!F184=0,"-"))</f>
        <v>-</v>
      </c>
      <c r="J392" s="12" t="str">
        <f>IF('กรอกรายการ วัสดุ'!G184&gt;0,'กรอกรายการ วัสดุ'!G184,IF('กรอกรายการ วัสดุ'!G184=0,"-"))</f>
        <v>-</v>
      </c>
      <c r="K392" s="12" t="str">
        <f>IF('กรอกรายการ วัสดุ'!H184&gt;0,'กรอกรายการ วัสดุ'!H184,IF('กรอกรายการ วัสดุ'!H184=0,"-"))</f>
        <v>-</v>
      </c>
      <c r="L392" s="45" t="str">
        <f>IF('กรอกรายการ วัสดุ'!I184&gt;0,'กรอกรายการ วัสดุ'!I184,IF('กรอกรายการ วัสดุ'!I184=0,"-"))</f>
        <v>-</v>
      </c>
      <c r="M392" s="76"/>
    </row>
    <row r="393" spans="1:13" x14ac:dyDescent="0.55000000000000004">
      <c r="A393" s="9" t="str">
        <f>IF('กรอกรายการ วัสดุ'!A455&gt;0,'กรอกรายการ วัสดุ'!A467,IF('กรอกรายการ วัสดุ'!A467=0," "))</f>
        <v xml:space="preserve"> </v>
      </c>
      <c r="B393" s="637" t="str">
        <f>IF('กรอกรายการ วัสดุ'!B185&gt;0,'กรอกรายการ วัสดุ'!B185,IF('กรอกรายการ วัสดุ'!B185=0,"-"))</f>
        <v>-</v>
      </c>
      <c r="C393" s="637"/>
      <c r="D393" s="637"/>
      <c r="E393" s="637"/>
      <c r="F393" s="12" t="str">
        <f>IF('กรอกรายการ วัสดุ'!C185&gt;0,'กรอกรายการ วัสดุ'!C185,IF('กรอกรายการ วัสดุ'!C185=0,"-"))</f>
        <v>-</v>
      </c>
      <c r="G393" s="12" t="str">
        <f>IF('กรอกรายการ วัสดุ'!D185&gt;0,'กรอกรายการ วัสดุ'!D185,IF('กรอกรายการ วัสดุ'!D185=0,"-"))</f>
        <v>-</v>
      </c>
      <c r="H393" s="12" t="str">
        <f>IF('กรอกรายการ วัสดุ'!E185&gt;0,'กรอกรายการ วัสดุ'!E185,IF('กรอกรายการ วัสดุ'!E185=0,"-"))</f>
        <v>-</v>
      </c>
      <c r="I393" s="45" t="str">
        <f>IF('กรอกรายการ วัสดุ'!F185&gt;0,'กรอกรายการ วัสดุ'!F185,IF('กรอกรายการ วัสดุ'!F185=0,"-"))</f>
        <v>-</v>
      </c>
      <c r="J393" s="12" t="str">
        <f>IF('กรอกรายการ วัสดุ'!G185&gt;0,'กรอกรายการ วัสดุ'!G185,IF('กรอกรายการ วัสดุ'!G185=0,"-"))</f>
        <v>-</v>
      </c>
      <c r="K393" s="12" t="str">
        <f>IF('กรอกรายการ วัสดุ'!H185&gt;0,'กรอกรายการ วัสดุ'!H185,IF('กรอกรายการ วัสดุ'!H185=0,"-"))</f>
        <v>-</v>
      </c>
      <c r="L393" s="45" t="str">
        <f>IF('กรอกรายการ วัสดุ'!I185&gt;0,'กรอกรายการ วัสดุ'!I185,IF('กรอกรายการ วัสดุ'!I185=0,"-"))</f>
        <v>-</v>
      </c>
      <c r="M393" s="76"/>
    </row>
    <row r="394" spans="1:13" x14ac:dyDescent="0.55000000000000004">
      <c r="A394" s="9" t="str">
        <f>IF('กรอกรายการ วัสดุ'!A456&gt;0,'กรอกรายการ วัสดุ'!A468,IF('กรอกรายการ วัสดุ'!A468=0," "))</f>
        <v xml:space="preserve"> </v>
      </c>
      <c r="B394" s="637" t="str">
        <f>IF('กรอกรายการ วัสดุ'!B186&gt;0,'กรอกรายการ วัสดุ'!B186,IF('กรอกรายการ วัสดุ'!B186=0,"-"))</f>
        <v>-</v>
      </c>
      <c r="C394" s="637"/>
      <c r="D394" s="637"/>
      <c r="E394" s="637"/>
      <c r="F394" s="12" t="str">
        <f>IF('กรอกรายการ วัสดุ'!C186&gt;0,'กรอกรายการ วัสดุ'!C186,IF('กรอกรายการ วัสดุ'!C186=0,"-"))</f>
        <v>-</v>
      </c>
      <c r="G394" s="12" t="str">
        <f>IF('กรอกรายการ วัสดุ'!D186&gt;0,'กรอกรายการ วัสดุ'!D186,IF('กรอกรายการ วัสดุ'!D186=0,"-"))</f>
        <v>-</v>
      </c>
      <c r="H394" s="12" t="str">
        <f>IF('กรอกรายการ วัสดุ'!E186&gt;0,'กรอกรายการ วัสดุ'!E186,IF('กรอกรายการ วัสดุ'!E186=0,"-"))</f>
        <v>-</v>
      </c>
      <c r="I394" s="45" t="str">
        <f>IF('กรอกรายการ วัสดุ'!F186&gt;0,'กรอกรายการ วัสดุ'!F186,IF('กรอกรายการ วัสดุ'!F186=0,"-"))</f>
        <v>-</v>
      </c>
      <c r="J394" s="12" t="str">
        <f>IF('กรอกรายการ วัสดุ'!G186&gt;0,'กรอกรายการ วัสดุ'!G186,IF('กรอกรายการ วัสดุ'!G186=0,"-"))</f>
        <v>-</v>
      </c>
      <c r="K394" s="12" t="str">
        <f>IF('กรอกรายการ วัสดุ'!H186&gt;0,'กรอกรายการ วัสดุ'!H186,IF('กรอกรายการ วัสดุ'!H186=0,"-"))</f>
        <v>-</v>
      </c>
      <c r="L394" s="45" t="str">
        <f>IF('กรอกรายการ วัสดุ'!I186&gt;0,'กรอกรายการ วัสดุ'!I186,IF('กรอกรายการ วัสดุ'!I186=0,"-"))</f>
        <v>-</v>
      </c>
      <c r="M394" s="76"/>
    </row>
    <row r="395" spans="1:13" x14ac:dyDescent="0.55000000000000004">
      <c r="A395" s="9" t="str">
        <f>IF('กรอกรายการ วัสดุ'!A457&gt;0,'กรอกรายการ วัสดุ'!A469,IF('กรอกรายการ วัสดุ'!A469=0," "))</f>
        <v xml:space="preserve"> </v>
      </c>
      <c r="B395" s="637" t="str">
        <f>IF('กรอกรายการ วัสดุ'!B187&gt;0,'กรอกรายการ วัสดุ'!B187,IF('กรอกรายการ วัสดุ'!B187=0,"-"))</f>
        <v>-</v>
      </c>
      <c r="C395" s="637"/>
      <c r="D395" s="637"/>
      <c r="E395" s="637"/>
      <c r="F395" s="12" t="str">
        <f>IF('กรอกรายการ วัสดุ'!C187&gt;0,'กรอกรายการ วัสดุ'!C187,IF('กรอกรายการ วัสดุ'!C187=0,"-"))</f>
        <v>-</v>
      </c>
      <c r="G395" s="12" t="str">
        <f>IF('กรอกรายการ วัสดุ'!D187&gt;0,'กรอกรายการ วัสดุ'!D187,IF('กรอกรายการ วัสดุ'!D187=0,"-"))</f>
        <v>-</v>
      </c>
      <c r="H395" s="12" t="str">
        <f>IF('กรอกรายการ วัสดุ'!E187&gt;0,'กรอกรายการ วัสดุ'!E187,IF('กรอกรายการ วัสดุ'!E187=0,"-"))</f>
        <v>-</v>
      </c>
      <c r="I395" s="45" t="str">
        <f>IF('กรอกรายการ วัสดุ'!F187&gt;0,'กรอกรายการ วัสดุ'!F187,IF('กรอกรายการ วัสดุ'!F187=0,"-"))</f>
        <v>-</v>
      </c>
      <c r="J395" s="12" t="str">
        <f>IF('กรอกรายการ วัสดุ'!G187&gt;0,'กรอกรายการ วัสดุ'!G187,IF('กรอกรายการ วัสดุ'!G187=0,"-"))</f>
        <v>-</v>
      </c>
      <c r="K395" s="12" t="str">
        <f>IF('กรอกรายการ วัสดุ'!H187&gt;0,'กรอกรายการ วัสดุ'!H187,IF('กรอกรายการ วัสดุ'!H187=0,"-"))</f>
        <v>-</v>
      </c>
      <c r="L395" s="45" t="str">
        <f>IF('กรอกรายการ วัสดุ'!I187&gt;0,'กรอกรายการ วัสดุ'!I187,IF('กรอกรายการ วัสดุ'!I187=0,"-"))</f>
        <v>-</v>
      </c>
      <c r="M395" s="76"/>
    </row>
    <row r="396" spans="1:13" x14ac:dyDescent="0.55000000000000004">
      <c r="A396" s="9" t="str">
        <f>IF('กรอกรายการ วัสดุ'!A458&gt;0,'กรอกรายการ วัสดุ'!A470,IF('กรอกรายการ วัสดุ'!A470=0," "))</f>
        <v xml:space="preserve"> </v>
      </c>
      <c r="B396" s="637" t="str">
        <f>IF('กรอกรายการ วัสดุ'!B188&gt;0,'กรอกรายการ วัสดุ'!B188,IF('กรอกรายการ วัสดุ'!B188=0,"-"))</f>
        <v>-</v>
      </c>
      <c r="C396" s="637"/>
      <c r="D396" s="637"/>
      <c r="E396" s="637"/>
      <c r="F396" s="12" t="str">
        <f>IF('กรอกรายการ วัสดุ'!C188&gt;0,'กรอกรายการ วัสดุ'!C188,IF('กรอกรายการ วัสดุ'!C188=0,"-"))</f>
        <v>-</v>
      </c>
      <c r="G396" s="12" t="str">
        <f>IF('กรอกรายการ วัสดุ'!D188&gt;0,'กรอกรายการ วัสดุ'!D188,IF('กรอกรายการ วัสดุ'!D188=0,"-"))</f>
        <v>-</v>
      </c>
      <c r="H396" s="12" t="str">
        <f>IF('กรอกรายการ วัสดุ'!E188&gt;0,'กรอกรายการ วัสดุ'!E188,IF('กรอกรายการ วัสดุ'!E188=0,"-"))</f>
        <v>-</v>
      </c>
      <c r="I396" s="45" t="str">
        <f>IF('กรอกรายการ วัสดุ'!F188&gt;0,'กรอกรายการ วัสดุ'!F188,IF('กรอกรายการ วัสดุ'!F188=0,"-"))</f>
        <v>-</v>
      </c>
      <c r="J396" s="12" t="str">
        <f>IF('กรอกรายการ วัสดุ'!G188&gt;0,'กรอกรายการ วัสดุ'!G188,IF('กรอกรายการ วัสดุ'!G188=0,"-"))</f>
        <v>-</v>
      </c>
      <c r="K396" s="12" t="str">
        <f>IF('กรอกรายการ วัสดุ'!H188&gt;0,'กรอกรายการ วัสดุ'!H188,IF('กรอกรายการ วัสดุ'!H188=0,"-"))</f>
        <v>-</v>
      </c>
      <c r="L396" s="45" t="str">
        <f>IF('กรอกรายการ วัสดุ'!I188&gt;0,'กรอกรายการ วัสดุ'!I188,IF('กรอกรายการ วัสดุ'!I188=0,"-"))</f>
        <v>-</v>
      </c>
      <c r="M396" s="76"/>
    </row>
    <row r="397" spans="1:13" ht="24.75" thickBot="1" x14ac:dyDescent="0.6">
      <c r="A397" s="117" t="str">
        <f>IF('กรอกรายการ วัสดุ'!A459&gt;0,'กรอกรายการ วัสดุ'!A471,IF('กรอกรายการ วัสดุ'!A471=0," "))</f>
        <v xml:space="preserve"> </v>
      </c>
      <c r="B397" s="688" t="str">
        <f>IF('กรอกรายการ วัสดุ'!B189&gt;0,'กรอกรายการ วัสดุ'!B189,IF('กรอกรายการ วัสดุ'!B189=0,"-"))</f>
        <v>-</v>
      </c>
      <c r="C397" s="688"/>
      <c r="D397" s="688"/>
      <c r="E397" s="688"/>
      <c r="F397" s="12" t="str">
        <f>IF('กรอกรายการ วัสดุ'!C189&gt;0,'กรอกรายการ วัสดุ'!C189,IF('กรอกรายการ วัสดุ'!C189=0,"-"))</f>
        <v>-</v>
      </c>
      <c r="G397" s="12" t="str">
        <f>IF('กรอกรายการ วัสดุ'!D189&gt;0,'กรอกรายการ วัสดุ'!D189,IF('กรอกรายการ วัสดุ'!D189=0,"-"))</f>
        <v>-</v>
      </c>
      <c r="H397" s="12" t="str">
        <f>IF('กรอกรายการ วัสดุ'!E189&gt;0,'กรอกรายการ วัสดุ'!E189,IF('กรอกรายการ วัสดุ'!E189=0,"-"))</f>
        <v>-</v>
      </c>
      <c r="I397" s="45" t="str">
        <f>IF('กรอกรายการ วัสดุ'!F189&gt;0,'กรอกรายการ วัสดุ'!F189,IF('กรอกรายการ วัสดุ'!F189=0,"-"))</f>
        <v>-</v>
      </c>
      <c r="J397" s="12" t="str">
        <f>IF('กรอกรายการ วัสดุ'!G189&gt;0,'กรอกรายการ วัสดุ'!G189,IF('กรอกรายการ วัสดุ'!G189=0,"-"))</f>
        <v>-</v>
      </c>
      <c r="K397" s="12" t="str">
        <f>IF('กรอกรายการ วัสดุ'!H189&gt;0,'กรอกรายการ วัสดุ'!H189,IF('กรอกรายการ วัสดุ'!H189=0,"-"))</f>
        <v>-</v>
      </c>
      <c r="L397" s="45" t="str">
        <f>IF('กรอกรายการ วัสดุ'!I189&gt;0,'กรอกรายการ วัสดุ'!I189,IF('กรอกรายการ วัสดุ'!I189=0,"-"))</f>
        <v>-</v>
      </c>
      <c r="M397" s="75"/>
    </row>
    <row r="398" spans="1:13" ht="24.75" thickBot="1" x14ac:dyDescent="0.6">
      <c r="A398" s="657" t="s">
        <v>149</v>
      </c>
      <c r="B398" s="658"/>
      <c r="C398" s="658"/>
      <c r="D398" s="658"/>
      <c r="E398" s="658"/>
      <c r="F398" s="658"/>
      <c r="G398" s="658"/>
      <c r="H398" s="659"/>
      <c r="I398" s="153">
        <f>SUM(I388:I397)</f>
        <v>0</v>
      </c>
      <c r="J398" s="19"/>
      <c r="K398" s="46">
        <f t="shared" ref="K398:L398" si="28">SUM(K388:K397)</f>
        <v>0</v>
      </c>
      <c r="L398" s="46">
        <f t="shared" si="28"/>
        <v>0</v>
      </c>
      <c r="M398" s="14"/>
    </row>
    <row r="399" spans="1:13" ht="24.75" thickBot="1" x14ac:dyDescent="0.6">
      <c r="A399" s="657" t="s">
        <v>150</v>
      </c>
      <c r="B399" s="658"/>
      <c r="C399" s="658"/>
      <c r="D399" s="658"/>
      <c r="E399" s="658"/>
      <c r="F399" s="658"/>
      <c r="G399" s="658"/>
      <c r="H399" s="659"/>
      <c r="I399" s="153">
        <f>I398+I387</f>
        <v>236226</v>
      </c>
      <c r="J399" s="15"/>
      <c r="K399" s="46">
        <f t="shared" ref="K399:L399" si="29">K398+K387</f>
        <v>43986.5</v>
      </c>
      <c r="L399" s="46">
        <f t="shared" si="29"/>
        <v>280212.5</v>
      </c>
      <c r="M399" s="14"/>
    </row>
    <row r="400" spans="1:13" x14ac:dyDescent="0.55000000000000004">
      <c r="A400" s="13"/>
      <c r="B400" s="13"/>
      <c r="C400" s="13"/>
      <c r="D400" s="13"/>
      <c r="E400" s="13"/>
      <c r="F400" s="13"/>
      <c r="G400" s="13"/>
      <c r="H400" s="13"/>
      <c r="I400" s="6"/>
      <c r="J400" s="6"/>
      <c r="K400" s="6"/>
      <c r="L400" s="6"/>
      <c r="M400" s="6"/>
    </row>
    <row r="401" spans="1:13" x14ac:dyDescent="0.55000000000000004">
      <c r="A401" s="279"/>
      <c r="B401" s="2"/>
      <c r="C401" s="118"/>
      <c r="D401" s="118" t="s">
        <v>28</v>
      </c>
      <c r="E401" s="118" t="s">
        <v>29</v>
      </c>
      <c r="F401" s="2" t="s">
        <v>30</v>
      </c>
      <c r="G401" s="2"/>
      <c r="H401" s="119" t="s">
        <v>28</v>
      </c>
      <c r="I401" s="118" t="s">
        <v>33</v>
      </c>
      <c r="J401" s="2"/>
      <c r="K401" s="2"/>
      <c r="L401" s="2"/>
      <c r="M401" s="2"/>
    </row>
    <row r="402" spans="1:13" x14ac:dyDescent="0.55000000000000004">
      <c r="A402" s="279"/>
      <c r="B402" s="118"/>
      <c r="C402" s="118"/>
      <c r="D402" s="119"/>
      <c r="E402" s="279" t="str">
        <f>E380</f>
        <v>(นายอำพร จานเก่า)</v>
      </c>
      <c r="F402" s="2"/>
      <c r="G402" s="2"/>
      <c r="H402" s="119"/>
      <c r="I402" s="655" t="str">
        <f>I380</f>
        <v>(นางสาวจริยา ขัดแก้ว)</v>
      </c>
      <c r="J402" s="655"/>
      <c r="K402" s="2"/>
      <c r="L402" s="2"/>
      <c r="M402" s="2"/>
    </row>
    <row r="403" spans="1:13" s="2" customFormat="1" x14ac:dyDescent="0.55000000000000004">
      <c r="A403" s="279"/>
      <c r="C403" s="118"/>
      <c r="D403" s="655" t="str">
        <f>D381</f>
        <v>ช่าง ระดับ 4</v>
      </c>
      <c r="E403" s="655"/>
      <c r="F403" s="655"/>
      <c r="H403" s="655" t="str">
        <f>H381</f>
        <v>ผู้อำนวยการกลุ่มอำนวยการ</v>
      </c>
      <c r="I403" s="655"/>
      <c r="J403" s="655"/>
      <c r="K403" s="655"/>
    </row>
    <row r="404" spans="1:13" ht="27.75" x14ac:dyDescent="0.65">
      <c r="A404" s="2"/>
      <c r="B404" s="2"/>
      <c r="C404" s="636" t="s">
        <v>23</v>
      </c>
      <c r="D404" s="636"/>
      <c r="E404" s="636"/>
      <c r="F404" s="636"/>
      <c r="G404" s="636"/>
      <c r="H404" s="636"/>
      <c r="I404" s="636"/>
      <c r="J404" s="636"/>
      <c r="K404" s="636"/>
      <c r="L404" s="135" t="s">
        <v>25</v>
      </c>
      <c r="M404" s="136"/>
    </row>
    <row r="405" spans="1:13" x14ac:dyDescent="0.55000000000000004">
      <c r="A405" s="639" t="str">
        <f>A383</f>
        <v>ซ่อมแซมสำนักงาน สพป.ลำปาง เขต 3</v>
      </c>
      <c r="B405" s="639"/>
      <c r="C405" s="639"/>
      <c r="D405" s="640" t="str">
        <f>D361</f>
        <v>อาคารอาคารสำนักงาน สพป.ลำปาง เขต 3</v>
      </c>
      <c r="E405" s="640"/>
      <c r="F405" s="640"/>
      <c r="G405" s="640"/>
      <c r="H405" s="640"/>
      <c r="I405" s="1" t="s">
        <v>26</v>
      </c>
      <c r="J405" s="277" t="str">
        <f>J383</f>
        <v>ลำปาง เขต  3</v>
      </c>
      <c r="M405" s="1" t="s">
        <v>151</v>
      </c>
    </row>
    <row r="406" spans="1:13" ht="24.75" thickBot="1" x14ac:dyDescent="0.6">
      <c r="A406" s="277" t="s">
        <v>0</v>
      </c>
      <c r="D406" s="640" t="str">
        <f>D362</f>
        <v>สพป.ลำปาง เขต 3</v>
      </c>
      <c r="E406" s="640"/>
      <c r="F406" s="640"/>
      <c r="G406" s="640"/>
      <c r="H406" s="640"/>
      <c r="K406" s="641"/>
      <c r="L406" s="641"/>
    </row>
    <row r="407" spans="1:13" x14ac:dyDescent="0.55000000000000004">
      <c r="A407" s="642" t="s">
        <v>2</v>
      </c>
      <c r="B407" s="644" t="s">
        <v>3</v>
      </c>
      <c r="C407" s="645"/>
      <c r="D407" s="645"/>
      <c r="E407" s="646"/>
      <c r="F407" s="650" t="s">
        <v>4</v>
      </c>
      <c r="G407" s="650" t="s">
        <v>5</v>
      </c>
      <c r="H407" s="650" t="s">
        <v>6</v>
      </c>
      <c r="I407" s="650"/>
      <c r="J407" s="650" t="s">
        <v>7</v>
      </c>
      <c r="K407" s="650"/>
      <c r="L407" s="650" t="s">
        <v>24</v>
      </c>
      <c r="M407" s="661" t="s">
        <v>9</v>
      </c>
    </row>
    <row r="408" spans="1:13" x14ac:dyDescent="0.55000000000000004">
      <c r="A408" s="643"/>
      <c r="B408" s="647"/>
      <c r="C408" s="648"/>
      <c r="D408" s="648"/>
      <c r="E408" s="649"/>
      <c r="F408" s="651"/>
      <c r="G408" s="651"/>
      <c r="H408" s="278" t="s">
        <v>10</v>
      </c>
      <c r="I408" s="278" t="s">
        <v>11</v>
      </c>
      <c r="J408" s="278" t="s">
        <v>10</v>
      </c>
      <c r="K408" s="278" t="s">
        <v>11</v>
      </c>
      <c r="L408" s="651"/>
      <c r="M408" s="662"/>
    </row>
    <row r="409" spans="1:13" x14ac:dyDescent="0.55000000000000004">
      <c r="A409" s="685" t="s">
        <v>152</v>
      </c>
      <c r="B409" s="686"/>
      <c r="C409" s="686"/>
      <c r="D409" s="686"/>
      <c r="E409" s="686"/>
      <c r="F409" s="686"/>
      <c r="G409" s="686"/>
      <c r="H409" s="687"/>
      <c r="I409" s="152">
        <f>I399</f>
        <v>236226</v>
      </c>
      <c r="J409" s="49"/>
      <c r="K409" s="48">
        <f>K399</f>
        <v>43986.5</v>
      </c>
      <c r="L409" s="48">
        <f>L399</f>
        <v>280212.5</v>
      </c>
      <c r="M409" s="8"/>
    </row>
    <row r="410" spans="1:13" x14ac:dyDescent="0.55000000000000004">
      <c r="A410" s="7" t="str">
        <f>IF('กรอกรายการ วัสดุ'!A472&gt;0,'กรอกรายการ วัสดุ'!A484,IF('กรอกรายการ วัสดุ'!A484=0," "))</f>
        <v xml:space="preserve"> </v>
      </c>
      <c r="B410" s="638" t="str">
        <f>IF('กรอกรายการ วัสดุ'!B190&gt;0,'กรอกรายการ วัสดุ'!B190,IF('กรอกรายการ วัสดุ'!B190=0,"-"))</f>
        <v>-</v>
      </c>
      <c r="C410" s="638"/>
      <c r="D410" s="638"/>
      <c r="E410" s="638"/>
      <c r="F410" s="12" t="str">
        <f>IF('กรอกรายการ วัสดุ'!C190&gt;0,'กรอกรายการ วัสดุ'!C190,IF('กรอกรายการ วัสดุ'!C190=0,"-"))</f>
        <v>-</v>
      </c>
      <c r="G410" s="12" t="str">
        <f>IF('กรอกรายการ วัสดุ'!D190&gt;0,'กรอกรายการ วัสดุ'!D190,IF('กรอกรายการ วัสดุ'!D190=0,"-"))</f>
        <v>-</v>
      </c>
      <c r="H410" s="12" t="str">
        <f>IF('กรอกรายการ วัสดุ'!E190&gt;0,'กรอกรายการ วัสดุ'!E190,IF('กรอกรายการ วัสดุ'!E190=0,"-"))</f>
        <v>-</v>
      </c>
      <c r="I410" s="45" t="str">
        <f>IF('กรอกรายการ วัสดุ'!F190&gt;0,'กรอกรายการ วัสดุ'!F190,IF('กรอกรายการ วัสดุ'!F190=0,"-"))</f>
        <v>-</v>
      </c>
      <c r="J410" s="12" t="str">
        <f>IF('กรอกรายการ วัสดุ'!G190&gt;0,'กรอกรายการ วัสดุ'!G190,IF('กรอกรายการ วัสดุ'!G190=0,"-"))</f>
        <v>-</v>
      </c>
      <c r="K410" s="12" t="str">
        <f>IF('กรอกรายการ วัสดุ'!H190&gt;0,'กรอกรายการ วัสดุ'!H190,IF('กรอกรายการ วัสดุ'!H190=0,"-"))</f>
        <v>-</v>
      </c>
      <c r="L410" s="45" t="str">
        <f>IF('กรอกรายการ วัสดุ'!I190&gt;0,'กรอกรายการ วัสดุ'!I190,IF('กรอกรายการ วัสดุ'!I190=0,"-"))</f>
        <v>-</v>
      </c>
      <c r="M410" s="75"/>
    </row>
    <row r="411" spans="1:13" x14ac:dyDescent="0.55000000000000004">
      <c r="A411" s="9" t="str">
        <f>IF('กรอกรายการ วัสดุ'!A473&gt;0,'กรอกรายการ วัสดุ'!A485,IF('กรอกรายการ วัสดุ'!A485=0," "))</f>
        <v xml:space="preserve"> </v>
      </c>
      <c r="B411" s="637" t="str">
        <f>IF('กรอกรายการ วัสดุ'!B191&gt;0,'กรอกรายการ วัสดุ'!B191,IF('กรอกรายการ วัสดุ'!B191=0,"-"))</f>
        <v>-</v>
      </c>
      <c r="C411" s="637"/>
      <c r="D411" s="637"/>
      <c r="E411" s="637"/>
      <c r="F411" s="12" t="str">
        <f>IF('กรอกรายการ วัสดุ'!C191&gt;0,'กรอกรายการ วัสดุ'!C191,IF('กรอกรายการ วัสดุ'!C191=0,"-"))</f>
        <v>-</v>
      </c>
      <c r="G411" s="12" t="str">
        <f>IF('กรอกรายการ วัสดุ'!D191&gt;0,'กรอกรายการ วัสดุ'!D191,IF('กรอกรายการ วัสดุ'!D191=0,"-"))</f>
        <v>-</v>
      </c>
      <c r="H411" s="12" t="str">
        <f>IF('กรอกรายการ วัสดุ'!E191&gt;0,'กรอกรายการ วัสดุ'!E191,IF('กรอกรายการ วัสดุ'!E191=0,"-"))</f>
        <v>-</v>
      </c>
      <c r="I411" s="45" t="str">
        <f>IF('กรอกรายการ วัสดุ'!F191&gt;0,'กรอกรายการ วัสดุ'!F191,IF('กรอกรายการ วัสดุ'!F191=0,"-"))</f>
        <v>-</v>
      </c>
      <c r="J411" s="12" t="str">
        <f>IF('กรอกรายการ วัสดุ'!G191&gt;0,'กรอกรายการ วัสดุ'!G191,IF('กรอกรายการ วัสดุ'!G191=0,"-"))</f>
        <v>-</v>
      </c>
      <c r="K411" s="12" t="str">
        <f>IF('กรอกรายการ วัสดุ'!H191&gt;0,'กรอกรายการ วัสดุ'!H191,IF('กรอกรายการ วัสดุ'!H191=0,"-"))</f>
        <v>-</v>
      </c>
      <c r="L411" s="45" t="str">
        <f>IF('กรอกรายการ วัสดุ'!I191&gt;0,'กรอกรายการ วัสดุ'!I191,IF('กรอกรายการ วัสดุ'!I191=0,"-"))</f>
        <v>-</v>
      </c>
      <c r="M411" s="76"/>
    </row>
    <row r="412" spans="1:13" x14ac:dyDescent="0.55000000000000004">
      <c r="A412" s="9" t="str">
        <f>IF('กรอกรายการ วัสดุ'!A474&gt;0,'กรอกรายการ วัสดุ'!A486,IF('กรอกรายการ วัสดุ'!A486=0," "))</f>
        <v xml:space="preserve"> </v>
      </c>
      <c r="B412" s="637" t="str">
        <f>IF('กรอกรายการ วัสดุ'!B192&gt;0,'กรอกรายการ วัสดุ'!B192,IF('กรอกรายการ วัสดุ'!B192=0,"-"))</f>
        <v>-</v>
      </c>
      <c r="C412" s="637"/>
      <c r="D412" s="637"/>
      <c r="E412" s="637"/>
      <c r="F412" s="12" t="str">
        <f>IF('กรอกรายการ วัสดุ'!C192&gt;0,'กรอกรายการ วัสดุ'!C192,IF('กรอกรายการ วัสดุ'!C192=0,"-"))</f>
        <v>-</v>
      </c>
      <c r="G412" s="12" t="str">
        <f>IF('กรอกรายการ วัสดุ'!D192&gt;0,'กรอกรายการ วัสดุ'!D192,IF('กรอกรายการ วัสดุ'!D192=0,"-"))</f>
        <v>-</v>
      </c>
      <c r="H412" s="12" t="str">
        <f>IF('กรอกรายการ วัสดุ'!E192&gt;0,'กรอกรายการ วัสดุ'!E192,IF('กรอกรายการ วัสดุ'!E192=0,"-"))</f>
        <v>-</v>
      </c>
      <c r="I412" s="45" t="str">
        <f>IF('กรอกรายการ วัสดุ'!F192&gt;0,'กรอกรายการ วัสดุ'!F192,IF('กรอกรายการ วัสดุ'!F192=0,"-"))</f>
        <v>-</v>
      </c>
      <c r="J412" s="12" t="str">
        <f>IF('กรอกรายการ วัสดุ'!G192&gt;0,'กรอกรายการ วัสดุ'!G192,IF('กรอกรายการ วัสดุ'!G192=0,"-"))</f>
        <v>-</v>
      </c>
      <c r="K412" s="12" t="str">
        <f>IF('กรอกรายการ วัสดุ'!H192&gt;0,'กรอกรายการ วัสดุ'!H192,IF('กรอกรายการ วัสดุ'!H192=0,"-"))</f>
        <v>-</v>
      </c>
      <c r="L412" s="45" t="str">
        <f>IF('กรอกรายการ วัสดุ'!I192&gt;0,'กรอกรายการ วัสดุ'!I192,IF('กรอกรายการ วัสดุ'!I192=0,"-"))</f>
        <v>-</v>
      </c>
      <c r="M412" s="76"/>
    </row>
    <row r="413" spans="1:13" x14ac:dyDescent="0.55000000000000004">
      <c r="A413" s="9" t="str">
        <f>IF('กรอกรายการ วัสดุ'!A475&gt;0,'กรอกรายการ วัสดุ'!A487,IF('กรอกรายการ วัสดุ'!A487=0," "))</f>
        <v xml:space="preserve"> </v>
      </c>
      <c r="B413" s="637" t="str">
        <f>IF('กรอกรายการ วัสดุ'!B193&gt;0,'กรอกรายการ วัสดุ'!B193,IF('กรอกรายการ วัสดุ'!B193=0,"-"))</f>
        <v>-</v>
      </c>
      <c r="C413" s="637"/>
      <c r="D413" s="637"/>
      <c r="E413" s="637"/>
      <c r="F413" s="12" t="str">
        <f>IF('กรอกรายการ วัสดุ'!C193&gt;0,'กรอกรายการ วัสดุ'!C193,IF('กรอกรายการ วัสดุ'!C193=0,"-"))</f>
        <v>-</v>
      </c>
      <c r="G413" s="12" t="str">
        <f>IF('กรอกรายการ วัสดุ'!D193&gt;0,'กรอกรายการ วัสดุ'!D193,IF('กรอกรายการ วัสดุ'!D193=0,"-"))</f>
        <v>-</v>
      </c>
      <c r="H413" s="12" t="str">
        <f>IF('กรอกรายการ วัสดุ'!E193&gt;0,'กรอกรายการ วัสดุ'!E193,IF('กรอกรายการ วัสดุ'!E193=0,"-"))</f>
        <v>-</v>
      </c>
      <c r="I413" s="45" t="str">
        <f>IF('กรอกรายการ วัสดุ'!F193&gt;0,'กรอกรายการ วัสดุ'!F193,IF('กรอกรายการ วัสดุ'!F193=0,"-"))</f>
        <v>-</v>
      </c>
      <c r="J413" s="12" t="str">
        <f>IF('กรอกรายการ วัสดุ'!G193&gt;0,'กรอกรายการ วัสดุ'!G193,IF('กรอกรายการ วัสดุ'!G193=0,"-"))</f>
        <v>-</v>
      </c>
      <c r="K413" s="12" t="str">
        <f>IF('กรอกรายการ วัสดุ'!H193&gt;0,'กรอกรายการ วัสดุ'!H193,IF('กรอกรายการ วัสดุ'!H193=0,"-"))</f>
        <v>-</v>
      </c>
      <c r="L413" s="45" t="str">
        <f>IF('กรอกรายการ วัสดุ'!I193&gt;0,'กรอกรายการ วัสดุ'!I193,IF('กรอกรายการ วัสดุ'!I193=0,"-"))</f>
        <v>-</v>
      </c>
      <c r="M413" s="76"/>
    </row>
    <row r="414" spans="1:13" x14ac:dyDescent="0.55000000000000004">
      <c r="A414" s="9" t="str">
        <f>IF('กรอกรายการ วัสดุ'!A476&gt;0,'กรอกรายการ วัสดุ'!A488,IF('กรอกรายการ วัสดุ'!A488=0," "))</f>
        <v xml:space="preserve"> </v>
      </c>
      <c r="B414" s="637" t="str">
        <f>IF('กรอกรายการ วัสดุ'!B194&gt;0,'กรอกรายการ วัสดุ'!B194,IF('กรอกรายการ วัสดุ'!B194=0,"-"))</f>
        <v>-</v>
      </c>
      <c r="C414" s="637"/>
      <c r="D414" s="637"/>
      <c r="E414" s="637"/>
      <c r="F414" s="12" t="str">
        <f>IF('กรอกรายการ วัสดุ'!C194&gt;0,'กรอกรายการ วัสดุ'!C194,IF('กรอกรายการ วัสดุ'!C194=0,"-"))</f>
        <v>-</v>
      </c>
      <c r="G414" s="12" t="str">
        <f>IF('กรอกรายการ วัสดุ'!D194&gt;0,'กรอกรายการ วัสดุ'!D194,IF('กรอกรายการ วัสดุ'!D194=0,"-"))</f>
        <v>-</v>
      </c>
      <c r="H414" s="12" t="str">
        <f>IF('กรอกรายการ วัสดุ'!E194&gt;0,'กรอกรายการ วัสดุ'!E194,IF('กรอกรายการ วัสดุ'!E194=0,"-"))</f>
        <v>-</v>
      </c>
      <c r="I414" s="45" t="str">
        <f>IF('กรอกรายการ วัสดุ'!F194&gt;0,'กรอกรายการ วัสดุ'!F194,IF('กรอกรายการ วัสดุ'!F194=0,"-"))</f>
        <v>-</v>
      </c>
      <c r="J414" s="12" t="str">
        <f>IF('กรอกรายการ วัสดุ'!G194&gt;0,'กรอกรายการ วัสดุ'!G194,IF('กรอกรายการ วัสดุ'!G194=0,"-"))</f>
        <v>-</v>
      </c>
      <c r="K414" s="12" t="str">
        <f>IF('กรอกรายการ วัสดุ'!H194&gt;0,'กรอกรายการ วัสดุ'!H194,IF('กรอกรายการ วัสดุ'!H194=0,"-"))</f>
        <v>-</v>
      </c>
      <c r="L414" s="45" t="str">
        <f>IF('กรอกรายการ วัสดุ'!I194&gt;0,'กรอกรายการ วัสดุ'!I194,IF('กรอกรายการ วัสดุ'!I194=0,"-"))</f>
        <v>-</v>
      </c>
      <c r="M414" s="76"/>
    </row>
    <row r="415" spans="1:13" x14ac:dyDescent="0.55000000000000004">
      <c r="A415" s="9" t="str">
        <f>IF('กรอกรายการ วัสดุ'!A477&gt;0,'กรอกรายการ วัสดุ'!A489,IF('กรอกรายการ วัสดุ'!A489=0," "))</f>
        <v xml:space="preserve"> </v>
      </c>
      <c r="B415" s="637" t="str">
        <f>IF('กรอกรายการ วัสดุ'!B195&gt;0,'กรอกรายการ วัสดุ'!B195,IF('กรอกรายการ วัสดุ'!B195=0,"-"))</f>
        <v>-</v>
      </c>
      <c r="C415" s="637"/>
      <c r="D415" s="637"/>
      <c r="E415" s="637"/>
      <c r="F415" s="12" t="str">
        <f>IF('กรอกรายการ วัสดุ'!C195&gt;0,'กรอกรายการ วัสดุ'!C195,IF('กรอกรายการ วัสดุ'!C195=0,"-"))</f>
        <v>-</v>
      </c>
      <c r="G415" s="12" t="str">
        <f>IF('กรอกรายการ วัสดุ'!D195&gt;0,'กรอกรายการ วัสดุ'!D195,IF('กรอกรายการ วัสดุ'!D195=0,"-"))</f>
        <v>-</v>
      </c>
      <c r="H415" s="12" t="str">
        <f>IF('กรอกรายการ วัสดุ'!E195&gt;0,'กรอกรายการ วัสดุ'!E195,IF('กรอกรายการ วัสดุ'!E195=0,"-"))</f>
        <v>-</v>
      </c>
      <c r="I415" s="45" t="str">
        <f>IF('กรอกรายการ วัสดุ'!F195&gt;0,'กรอกรายการ วัสดุ'!F195,IF('กรอกรายการ วัสดุ'!F195=0,"-"))</f>
        <v>-</v>
      </c>
      <c r="J415" s="12" t="str">
        <f>IF('กรอกรายการ วัสดุ'!G195&gt;0,'กรอกรายการ วัสดุ'!G195,IF('กรอกรายการ วัสดุ'!G195=0,"-"))</f>
        <v>-</v>
      </c>
      <c r="K415" s="12" t="str">
        <f>IF('กรอกรายการ วัสดุ'!H195&gt;0,'กรอกรายการ วัสดุ'!H195,IF('กรอกรายการ วัสดุ'!H195=0,"-"))</f>
        <v>-</v>
      </c>
      <c r="L415" s="45" t="str">
        <f>IF('กรอกรายการ วัสดุ'!I195&gt;0,'กรอกรายการ วัสดุ'!I195,IF('กรอกรายการ วัสดุ'!I195=0,"-"))</f>
        <v>-</v>
      </c>
      <c r="M415" s="76"/>
    </row>
    <row r="416" spans="1:13" x14ac:dyDescent="0.55000000000000004">
      <c r="A416" s="9" t="str">
        <f>IF('กรอกรายการ วัสดุ'!A478&gt;0,'กรอกรายการ วัสดุ'!A490,IF('กรอกรายการ วัสดุ'!A490=0," "))</f>
        <v xml:space="preserve"> </v>
      </c>
      <c r="B416" s="637" t="str">
        <f>IF('กรอกรายการ วัสดุ'!B196&gt;0,'กรอกรายการ วัสดุ'!B196,IF('กรอกรายการ วัสดุ'!B196=0,"-"))</f>
        <v>-</v>
      </c>
      <c r="C416" s="637"/>
      <c r="D416" s="637"/>
      <c r="E416" s="637"/>
      <c r="F416" s="12" t="str">
        <f>IF('กรอกรายการ วัสดุ'!C196&gt;0,'กรอกรายการ วัสดุ'!C196,IF('กรอกรายการ วัสดุ'!C196=0,"-"))</f>
        <v>-</v>
      </c>
      <c r="G416" s="12" t="str">
        <f>IF('กรอกรายการ วัสดุ'!D196&gt;0,'กรอกรายการ วัสดุ'!D196,IF('กรอกรายการ วัสดุ'!D196=0,"-"))</f>
        <v>-</v>
      </c>
      <c r="H416" s="12" t="str">
        <f>IF('กรอกรายการ วัสดุ'!E196&gt;0,'กรอกรายการ วัสดุ'!E196,IF('กรอกรายการ วัสดุ'!E196=0,"-"))</f>
        <v>-</v>
      </c>
      <c r="I416" s="45" t="str">
        <f>IF('กรอกรายการ วัสดุ'!F196&gt;0,'กรอกรายการ วัสดุ'!F196,IF('กรอกรายการ วัสดุ'!F196=0,"-"))</f>
        <v>-</v>
      </c>
      <c r="J416" s="12" t="str">
        <f>IF('กรอกรายการ วัสดุ'!G196&gt;0,'กรอกรายการ วัสดุ'!G196,IF('กรอกรายการ วัสดุ'!G196=0,"-"))</f>
        <v>-</v>
      </c>
      <c r="K416" s="12" t="str">
        <f>IF('กรอกรายการ วัสดุ'!H196&gt;0,'กรอกรายการ วัสดุ'!H196,IF('กรอกรายการ วัสดุ'!H196=0,"-"))</f>
        <v>-</v>
      </c>
      <c r="L416" s="45" t="str">
        <f>IF('กรอกรายการ วัสดุ'!I196&gt;0,'กรอกรายการ วัสดุ'!I196,IF('กรอกรายการ วัสดุ'!I196=0,"-"))</f>
        <v>-</v>
      </c>
      <c r="M416" s="76"/>
    </row>
    <row r="417" spans="1:13" x14ac:dyDescent="0.55000000000000004">
      <c r="A417" s="9" t="str">
        <f>IF('กรอกรายการ วัสดุ'!A479&gt;0,'กรอกรายการ วัสดุ'!A491,IF('กรอกรายการ วัสดุ'!A491=0," "))</f>
        <v xml:space="preserve"> </v>
      </c>
      <c r="B417" s="637" t="str">
        <f>IF('กรอกรายการ วัสดุ'!B197&gt;0,'กรอกรายการ วัสดุ'!B197,IF('กรอกรายการ วัสดุ'!B197=0,"-"))</f>
        <v>-</v>
      </c>
      <c r="C417" s="637"/>
      <c r="D417" s="637"/>
      <c r="E417" s="637"/>
      <c r="F417" s="12" t="str">
        <f>IF('กรอกรายการ วัสดุ'!C197&gt;0,'กรอกรายการ วัสดุ'!C197,IF('กรอกรายการ วัสดุ'!C197=0,"-"))</f>
        <v>-</v>
      </c>
      <c r="G417" s="12" t="str">
        <f>IF('กรอกรายการ วัสดุ'!D197&gt;0,'กรอกรายการ วัสดุ'!D197,IF('กรอกรายการ วัสดุ'!D197=0,"-"))</f>
        <v>-</v>
      </c>
      <c r="H417" s="12" t="str">
        <f>IF('กรอกรายการ วัสดุ'!E197&gt;0,'กรอกรายการ วัสดุ'!E197,IF('กรอกรายการ วัสดุ'!E197=0,"-"))</f>
        <v>-</v>
      </c>
      <c r="I417" s="45" t="str">
        <f>IF('กรอกรายการ วัสดุ'!F197&gt;0,'กรอกรายการ วัสดุ'!F197,IF('กรอกรายการ วัสดุ'!F197=0,"-"))</f>
        <v>-</v>
      </c>
      <c r="J417" s="12" t="str">
        <f>IF('กรอกรายการ วัสดุ'!G197&gt;0,'กรอกรายการ วัสดุ'!G197,IF('กรอกรายการ วัสดุ'!G197=0,"-"))</f>
        <v>-</v>
      </c>
      <c r="K417" s="12" t="str">
        <f>IF('กรอกรายการ วัสดุ'!H197&gt;0,'กรอกรายการ วัสดุ'!H197,IF('กรอกรายการ วัสดุ'!H197=0,"-"))</f>
        <v>-</v>
      </c>
      <c r="L417" s="45" t="str">
        <f>IF('กรอกรายการ วัสดุ'!I197&gt;0,'กรอกรายการ วัสดุ'!I197,IF('กรอกรายการ วัสดุ'!I197=0,"-"))</f>
        <v>-</v>
      </c>
      <c r="M417" s="76"/>
    </row>
    <row r="418" spans="1:13" x14ac:dyDescent="0.55000000000000004">
      <c r="A418" s="9" t="str">
        <f>IF('กรอกรายการ วัสดุ'!A480&gt;0,'กรอกรายการ วัสดุ'!A492,IF('กรอกรายการ วัสดุ'!A492=0," "))</f>
        <v xml:space="preserve"> </v>
      </c>
      <c r="B418" s="637" t="str">
        <f>IF('กรอกรายการ วัสดุ'!B198&gt;0,'กรอกรายการ วัสดุ'!B198,IF('กรอกรายการ วัสดุ'!B198=0,"-"))</f>
        <v>-</v>
      </c>
      <c r="C418" s="637"/>
      <c r="D418" s="637"/>
      <c r="E418" s="637"/>
      <c r="F418" s="12" t="str">
        <f>IF('กรอกรายการ วัสดุ'!C198&gt;0,'กรอกรายการ วัสดุ'!C198,IF('กรอกรายการ วัสดุ'!C198=0,"-"))</f>
        <v>-</v>
      </c>
      <c r="G418" s="12" t="str">
        <f>IF('กรอกรายการ วัสดุ'!D198&gt;0,'กรอกรายการ วัสดุ'!D198,IF('กรอกรายการ วัสดุ'!D198=0,"-"))</f>
        <v>-</v>
      </c>
      <c r="H418" s="12" t="str">
        <f>IF('กรอกรายการ วัสดุ'!E198&gt;0,'กรอกรายการ วัสดุ'!E198,IF('กรอกรายการ วัสดุ'!E198=0,"-"))</f>
        <v>-</v>
      </c>
      <c r="I418" s="45" t="str">
        <f>IF('กรอกรายการ วัสดุ'!F198&gt;0,'กรอกรายการ วัสดุ'!F198,IF('กรอกรายการ วัสดุ'!F198=0,"-"))</f>
        <v>-</v>
      </c>
      <c r="J418" s="12" t="str">
        <f>IF('กรอกรายการ วัสดุ'!G198&gt;0,'กรอกรายการ วัสดุ'!G198,IF('กรอกรายการ วัสดุ'!G198=0,"-"))</f>
        <v>-</v>
      </c>
      <c r="K418" s="12" t="str">
        <f>IF('กรอกรายการ วัสดุ'!H198&gt;0,'กรอกรายการ วัสดุ'!H198,IF('กรอกรายการ วัสดุ'!H198=0,"-"))</f>
        <v>-</v>
      </c>
      <c r="L418" s="45" t="str">
        <f>IF('กรอกรายการ วัสดุ'!I198&gt;0,'กรอกรายการ วัสดุ'!I198,IF('กรอกรายการ วัสดุ'!I198=0,"-"))</f>
        <v>-</v>
      </c>
      <c r="M418" s="76"/>
    </row>
    <row r="419" spans="1:13" ht="24.75" thickBot="1" x14ac:dyDescent="0.6">
      <c r="A419" s="117" t="str">
        <f>IF('กรอกรายการ วัสดุ'!A481&gt;0,'กรอกรายการ วัสดุ'!A493,IF('กรอกรายการ วัสดุ'!A493=0," "))</f>
        <v xml:space="preserve"> </v>
      </c>
      <c r="B419" s="688" t="str">
        <f>IF('กรอกรายการ วัสดุ'!B199&gt;0,'กรอกรายการ วัสดุ'!B199,IF('กรอกรายการ วัสดุ'!B199=0,"-"))</f>
        <v>-</v>
      </c>
      <c r="C419" s="688"/>
      <c r="D419" s="688"/>
      <c r="E419" s="688"/>
      <c r="F419" s="12" t="str">
        <f>IF('กรอกรายการ วัสดุ'!C199&gt;0,'กรอกรายการ วัสดุ'!C199,IF('กรอกรายการ วัสดุ'!C199=0,"-"))</f>
        <v>-</v>
      </c>
      <c r="G419" s="12" t="str">
        <f>IF('กรอกรายการ วัสดุ'!D199&gt;0,'กรอกรายการ วัสดุ'!D199,IF('กรอกรายการ วัสดุ'!D199=0,"-"))</f>
        <v>-</v>
      </c>
      <c r="H419" s="12" t="str">
        <f>IF('กรอกรายการ วัสดุ'!E199&gt;0,'กรอกรายการ วัสดุ'!E199,IF('กรอกรายการ วัสดุ'!E199=0,"-"))</f>
        <v>-</v>
      </c>
      <c r="I419" s="45" t="str">
        <f>IF('กรอกรายการ วัสดุ'!F199&gt;0,'กรอกรายการ วัสดุ'!F199,IF('กรอกรายการ วัสดุ'!F199=0,"-"))</f>
        <v>-</v>
      </c>
      <c r="J419" s="12" t="str">
        <f>IF('กรอกรายการ วัสดุ'!G199&gt;0,'กรอกรายการ วัสดุ'!G199,IF('กรอกรายการ วัสดุ'!G199=0,"-"))</f>
        <v>-</v>
      </c>
      <c r="K419" s="12" t="str">
        <f>IF('กรอกรายการ วัสดุ'!H199&gt;0,'กรอกรายการ วัสดุ'!H199,IF('กรอกรายการ วัสดุ'!H199=0,"-"))</f>
        <v>-</v>
      </c>
      <c r="L419" s="45" t="str">
        <f>IF('กรอกรายการ วัสดุ'!I199&gt;0,'กรอกรายการ วัสดุ'!I199,IF('กรอกรายการ วัสดุ'!I199=0,"-"))</f>
        <v>-</v>
      </c>
      <c r="M419" s="75"/>
    </row>
    <row r="420" spans="1:13" ht="24.75" thickBot="1" x14ac:dyDescent="0.6">
      <c r="A420" s="657" t="s">
        <v>153</v>
      </c>
      <c r="B420" s="658"/>
      <c r="C420" s="658"/>
      <c r="D420" s="658"/>
      <c r="E420" s="658"/>
      <c r="F420" s="658"/>
      <c r="G420" s="658"/>
      <c r="H420" s="659"/>
      <c r="I420" s="153">
        <f>SUM(I410:I419)</f>
        <v>0</v>
      </c>
      <c r="J420" s="19"/>
      <c r="K420" s="46">
        <f t="shared" ref="K420:L420" si="30">SUM(K410:K419)</f>
        <v>0</v>
      </c>
      <c r="L420" s="46">
        <f t="shared" si="30"/>
        <v>0</v>
      </c>
      <c r="M420" s="14"/>
    </row>
    <row r="421" spans="1:13" ht="24.75" thickBot="1" x14ac:dyDescent="0.6">
      <c r="A421" s="657" t="s">
        <v>154</v>
      </c>
      <c r="B421" s="658"/>
      <c r="C421" s="658"/>
      <c r="D421" s="658"/>
      <c r="E421" s="658"/>
      <c r="F421" s="658"/>
      <c r="G421" s="658"/>
      <c r="H421" s="659"/>
      <c r="I421" s="153">
        <f>I420+I409</f>
        <v>236226</v>
      </c>
      <c r="J421" s="15"/>
      <c r="K421" s="46">
        <f t="shared" ref="K421:L421" si="31">K420+K409</f>
        <v>43986.5</v>
      </c>
      <c r="L421" s="46">
        <f t="shared" si="31"/>
        <v>280212.5</v>
      </c>
      <c r="M421" s="14"/>
    </row>
    <row r="422" spans="1:13" x14ac:dyDescent="0.55000000000000004">
      <c r="A422" s="13"/>
      <c r="B422" s="13"/>
      <c r="C422" s="13"/>
      <c r="D422" s="13"/>
      <c r="E422" s="13"/>
      <c r="F422" s="13"/>
      <c r="G422" s="13"/>
      <c r="H422" s="13"/>
      <c r="I422" s="6"/>
      <c r="J422" s="6"/>
      <c r="K422" s="6"/>
      <c r="L422" s="6"/>
      <c r="M422" s="6"/>
    </row>
    <row r="423" spans="1:13" x14ac:dyDescent="0.55000000000000004">
      <c r="A423" s="279"/>
      <c r="B423" s="2"/>
      <c r="C423" s="118"/>
      <c r="D423" s="118" t="s">
        <v>28</v>
      </c>
      <c r="E423" s="118" t="s">
        <v>29</v>
      </c>
      <c r="F423" s="2" t="s">
        <v>30</v>
      </c>
      <c r="G423" s="2"/>
      <c r="H423" s="119" t="s">
        <v>28</v>
      </c>
      <c r="I423" s="118" t="s">
        <v>33</v>
      </c>
      <c r="J423" s="2"/>
      <c r="K423" s="2"/>
      <c r="L423" s="2"/>
      <c r="M423" s="2"/>
    </row>
    <row r="424" spans="1:13" x14ac:dyDescent="0.55000000000000004">
      <c r="A424" s="279"/>
      <c r="B424" s="118"/>
      <c r="C424" s="118"/>
      <c r="D424" s="119"/>
      <c r="E424" s="279" t="str">
        <f>E402</f>
        <v>(นายอำพร จานเก่า)</v>
      </c>
      <c r="F424" s="2"/>
      <c r="G424" s="2"/>
      <c r="H424" s="119"/>
      <c r="I424" s="655" t="str">
        <f>I402</f>
        <v>(นางสาวจริยา ขัดแก้ว)</v>
      </c>
      <c r="J424" s="655"/>
      <c r="K424" s="2"/>
      <c r="L424" s="2"/>
      <c r="M424" s="2"/>
    </row>
    <row r="425" spans="1:13" s="2" customFormat="1" x14ac:dyDescent="0.55000000000000004">
      <c r="A425" s="279"/>
      <c r="C425" s="118"/>
      <c r="D425" s="655" t="str">
        <f>D403</f>
        <v>ช่าง ระดับ 4</v>
      </c>
      <c r="E425" s="655"/>
      <c r="F425" s="655"/>
      <c r="H425" s="655" t="str">
        <f>H403</f>
        <v>ผู้อำนวยการกลุ่มอำนวยการ</v>
      </c>
      <c r="I425" s="655"/>
      <c r="J425" s="655"/>
      <c r="K425" s="655"/>
    </row>
    <row r="426" spans="1:13" ht="27.75" x14ac:dyDescent="0.65">
      <c r="A426" s="2"/>
      <c r="B426" s="2"/>
      <c r="C426" s="636" t="s">
        <v>23</v>
      </c>
      <c r="D426" s="636"/>
      <c r="E426" s="636"/>
      <c r="F426" s="636"/>
      <c r="G426" s="636"/>
      <c r="H426" s="636"/>
      <c r="I426" s="636"/>
      <c r="J426" s="636"/>
      <c r="K426" s="636"/>
      <c r="L426" s="135" t="s">
        <v>25</v>
      </c>
      <c r="M426" s="136"/>
    </row>
    <row r="427" spans="1:13" x14ac:dyDescent="0.55000000000000004">
      <c r="A427" s="639" t="str">
        <f>A405</f>
        <v>ซ่อมแซมสำนักงาน สพป.ลำปาง เขต 3</v>
      </c>
      <c r="B427" s="639"/>
      <c r="C427" s="639"/>
      <c r="D427" s="640" t="str">
        <f>D383</f>
        <v>อาคารอาคารสำนักงาน สพป.ลำปาง เขต 3</v>
      </c>
      <c r="E427" s="640"/>
      <c r="F427" s="640"/>
      <c r="G427" s="640"/>
      <c r="H427" s="640"/>
      <c r="I427" s="1" t="s">
        <v>26</v>
      </c>
      <c r="J427" s="277" t="str">
        <f>J405</f>
        <v>ลำปาง เขต  3</v>
      </c>
      <c r="M427" s="1" t="s">
        <v>155</v>
      </c>
    </row>
    <row r="428" spans="1:13" ht="24.75" thickBot="1" x14ac:dyDescent="0.6">
      <c r="A428" s="277" t="s">
        <v>0</v>
      </c>
      <c r="D428" s="640" t="str">
        <f>D384</f>
        <v>สพป.ลำปาง เขต 3</v>
      </c>
      <c r="E428" s="640"/>
      <c r="F428" s="640"/>
      <c r="G428" s="640"/>
      <c r="H428" s="640"/>
      <c r="K428" s="641"/>
      <c r="L428" s="641"/>
    </row>
    <row r="429" spans="1:13" x14ac:dyDescent="0.55000000000000004">
      <c r="A429" s="642" t="s">
        <v>2</v>
      </c>
      <c r="B429" s="644" t="s">
        <v>3</v>
      </c>
      <c r="C429" s="645"/>
      <c r="D429" s="645"/>
      <c r="E429" s="646"/>
      <c r="F429" s="650" t="s">
        <v>4</v>
      </c>
      <c r="G429" s="650" t="s">
        <v>5</v>
      </c>
      <c r="H429" s="650" t="s">
        <v>6</v>
      </c>
      <c r="I429" s="650"/>
      <c r="J429" s="650" t="s">
        <v>7</v>
      </c>
      <c r="K429" s="650"/>
      <c r="L429" s="650" t="s">
        <v>24</v>
      </c>
      <c r="M429" s="661" t="s">
        <v>9</v>
      </c>
    </row>
    <row r="430" spans="1:13" x14ac:dyDescent="0.55000000000000004">
      <c r="A430" s="643"/>
      <c r="B430" s="647"/>
      <c r="C430" s="648"/>
      <c r="D430" s="648"/>
      <c r="E430" s="649"/>
      <c r="F430" s="651"/>
      <c r="G430" s="651"/>
      <c r="H430" s="278" t="s">
        <v>10</v>
      </c>
      <c r="I430" s="278" t="s">
        <v>11</v>
      </c>
      <c r="J430" s="278" t="s">
        <v>10</v>
      </c>
      <c r="K430" s="278" t="s">
        <v>11</v>
      </c>
      <c r="L430" s="651"/>
      <c r="M430" s="662"/>
    </row>
    <row r="431" spans="1:13" x14ac:dyDescent="0.55000000000000004">
      <c r="A431" s="685" t="s">
        <v>156</v>
      </c>
      <c r="B431" s="686"/>
      <c r="C431" s="686"/>
      <c r="D431" s="686"/>
      <c r="E431" s="686"/>
      <c r="F431" s="686"/>
      <c r="G431" s="686"/>
      <c r="H431" s="687"/>
      <c r="I431" s="152">
        <f>I421</f>
        <v>236226</v>
      </c>
      <c r="J431" s="49"/>
      <c r="K431" s="48">
        <f>K421</f>
        <v>43986.5</v>
      </c>
      <c r="L431" s="48">
        <f>L421</f>
        <v>280212.5</v>
      </c>
      <c r="M431" s="8"/>
    </row>
    <row r="432" spans="1:13" x14ac:dyDescent="0.55000000000000004">
      <c r="A432" s="7" t="str">
        <f>IF('กรอกรายการ วัสดุ'!A494&gt;0,'กรอกรายการ วัสดุ'!A506,IF('กรอกรายการ วัสดุ'!A506=0," "))</f>
        <v xml:space="preserve"> </v>
      </c>
      <c r="B432" s="638" t="str">
        <f>IF('กรอกรายการ วัสดุ'!B200&gt;0,'กรอกรายการ วัสดุ'!B200,IF('กรอกรายการ วัสดุ'!B200=0,"-"))</f>
        <v>-</v>
      </c>
      <c r="C432" s="638"/>
      <c r="D432" s="638"/>
      <c r="E432" s="638"/>
      <c r="F432" s="12" t="str">
        <f>IF('กรอกรายการ วัสดุ'!C200&gt;0,'กรอกรายการ วัสดุ'!C200,IF('กรอกรายการ วัสดุ'!C200=0,"-"))</f>
        <v>-</v>
      </c>
      <c r="G432" s="12" t="str">
        <f>IF('กรอกรายการ วัสดุ'!D200&gt;0,'กรอกรายการ วัสดุ'!D200,IF('กรอกรายการ วัสดุ'!D200=0,"-"))</f>
        <v>-</v>
      </c>
      <c r="H432" s="12" t="str">
        <f>IF('กรอกรายการ วัสดุ'!E200&gt;0,'กรอกรายการ วัสดุ'!E200,IF('กรอกรายการ วัสดุ'!E200=0,"-"))</f>
        <v>-</v>
      </c>
      <c r="I432" s="45" t="str">
        <f>IF('กรอกรายการ วัสดุ'!F200&gt;0,'กรอกรายการ วัสดุ'!F200,IF('กรอกรายการ วัสดุ'!F200=0,"-"))</f>
        <v>-</v>
      </c>
      <c r="J432" s="12" t="str">
        <f>IF('กรอกรายการ วัสดุ'!G200&gt;0,'กรอกรายการ วัสดุ'!G200,IF('กรอกรายการ วัสดุ'!G200=0,"-"))</f>
        <v>-</v>
      </c>
      <c r="K432" s="12" t="str">
        <f>IF('กรอกรายการ วัสดุ'!H200&gt;0,'กรอกรายการ วัสดุ'!H200,IF('กรอกรายการ วัสดุ'!H200=0,"-"))</f>
        <v>-</v>
      </c>
      <c r="L432" s="45" t="str">
        <f>IF('กรอกรายการ วัสดุ'!I200&gt;0,'กรอกรายการ วัสดุ'!I200,IF('กรอกรายการ วัสดุ'!I200=0,"-"))</f>
        <v>-</v>
      </c>
      <c r="M432" s="75"/>
    </row>
    <row r="433" spans="1:13" x14ac:dyDescent="0.55000000000000004">
      <c r="A433" s="9" t="str">
        <f>IF('กรอกรายการ วัสดุ'!A495&gt;0,'กรอกรายการ วัสดุ'!A507,IF('กรอกรายการ วัสดุ'!A507=0," "))</f>
        <v xml:space="preserve"> </v>
      </c>
      <c r="B433" s="637" t="str">
        <f>IF('กรอกรายการ วัสดุ'!B201&gt;0,'กรอกรายการ วัสดุ'!B201,IF('กรอกรายการ วัสดุ'!B201=0,"-"))</f>
        <v>-</v>
      </c>
      <c r="C433" s="637"/>
      <c r="D433" s="637"/>
      <c r="E433" s="637"/>
      <c r="F433" s="12" t="str">
        <f>IF('กรอกรายการ วัสดุ'!C201&gt;0,'กรอกรายการ วัสดุ'!C201,IF('กรอกรายการ วัสดุ'!C201=0,"-"))</f>
        <v>-</v>
      </c>
      <c r="G433" s="12" t="str">
        <f>IF('กรอกรายการ วัสดุ'!D201&gt;0,'กรอกรายการ วัสดุ'!D201,IF('กรอกรายการ วัสดุ'!D201=0,"-"))</f>
        <v>-</v>
      </c>
      <c r="H433" s="12" t="str">
        <f>IF('กรอกรายการ วัสดุ'!E201&gt;0,'กรอกรายการ วัสดุ'!E201,IF('กรอกรายการ วัสดุ'!E201=0,"-"))</f>
        <v>-</v>
      </c>
      <c r="I433" s="45" t="str">
        <f>IF('กรอกรายการ วัสดุ'!F201&gt;0,'กรอกรายการ วัสดุ'!F201,IF('กรอกรายการ วัสดุ'!F201=0,"-"))</f>
        <v>-</v>
      </c>
      <c r="J433" s="12" t="str">
        <f>IF('กรอกรายการ วัสดุ'!G201&gt;0,'กรอกรายการ วัสดุ'!G201,IF('กรอกรายการ วัสดุ'!G201=0,"-"))</f>
        <v>-</v>
      </c>
      <c r="K433" s="12" t="str">
        <f>IF('กรอกรายการ วัสดุ'!H201&gt;0,'กรอกรายการ วัสดุ'!H201,IF('กรอกรายการ วัสดุ'!H201=0,"-"))</f>
        <v>-</v>
      </c>
      <c r="L433" s="45" t="str">
        <f>IF('กรอกรายการ วัสดุ'!I201&gt;0,'กรอกรายการ วัสดุ'!I201,IF('กรอกรายการ วัสดุ'!I201=0,"-"))</f>
        <v>-</v>
      </c>
      <c r="M433" s="76"/>
    </row>
    <row r="434" spans="1:13" x14ac:dyDescent="0.55000000000000004">
      <c r="A434" s="9" t="str">
        <f>IF('กรอกรายการ วัสดุ'!A496&gt;0,'กรอกรายการ วัสดุ'!A508,IF('กรอกรายการ วัสดุ'!A508=0," "))</f>
        <v xml:space="preserve"> </v>
      </c>
      <c r="B434" s="637" t="str">
        <f>IF('กรอกรายการ วัสดุ'!B202&gt;0,'กรอกรายการ วัสดุ'!B202,IF('กรอกรายการ วัสดุ'!B202=0,"-"))</f>
        <v>-</v>
      </c>
      <c r="C434" s="637"/>
      <c r="D434" s="637"/>
      <c r="E434" s="637"/>
      <c r="F434" s="12" t="str">
        <f>IF('กรอกรายการ วัสดุ'!C202&gt;0,'กรอกรายการ วัสดุ'!C202,IF('กรอกรายการ วัสดุ'!C202=0,"-"))</f>
        <v>-</v>
      </c>
      <c r="G434" s="12" t="str">
        <f>IF('กรอกรายการ วัสดุ'!D202&gt;0,'กรอกรายการ วัสดุ'!D202,IF('กรอกรายการ วัสดุ'!D202=0,"-"))</f>
        <v>-</v>
      </c>
      <c r="H434" s="12" t="str">
        <f>IF('กรอกรายการ วัสดุ'!E202&gt;0,'กรอกรายการ วัสดุ'!E202,IF('กรอกรายการ วัสดุ'!E202=0,"-"))</f>
        <v>-</v>
      </c>
      <c r="I434" s="45" t="str">
        <f>IF('กรอกรายการ วัสดุ'!F202&gt;0,'กรอกรายการ วัสดุ'!F202,IF('กรอกรายการ วัสดุ'!F202=0,"-"))</f>
        <v>-</v>
      </c>
      <c r="J434" s="12" t="str">
        <f>IF('กรอกรายการ วัสดุ'!G202&gt;0,'กรอกรายการ วัสดุ'!G202,IF('กรอกรายการ วัสดุ'!G202=0,"-"))</f>
        <v>-</v>
      </c>
      <c r="K434" s="12" t="str">
        <f>IF('กรอกรายการ วัสดุ'!H202&gt;0,'กรอกรายการ วัสดุ'!H202,IF('กรอกรายการ วัสดุ'!H202=0,"-"))</f>
        <v>-</v>
      </c>
      <c r="L434" s="45" t="str">
        <f>IF('กรอกรายการ วัสดุ'!I202&gt;0,'กรอกรายการ วัสดุ'!I202,IF('กรอกรายการ วัสดุ'!I202=0,"-"))</f>
        <v>-</v>
      </c>
      <c r="M434" s="76"/>
    </row>
    <row r="435" spans="1:13" x14ac:dyDescent="0.55000000000000004">
      <c r="A435" s="9" t="str">
        <f>IF('กรอกรายการ วัสดุ'!A497&gt;0,'กรอกรายการ วัสดุ'!A509,IF('กรอกรายการ วัสดุ'!A509=0," "))</f>
        <v xml:space="preserve"> </v>
      </c>
      <c r="B435" s="637" t="str">
        <f>IF('กรอกรายการ วัสดุ'!B203&gt;0,'กรอกรายการ วัสดุ'!B203,IF('กรอกรายการ วัสดุ'!B203=0,"-"))</f>
        <v>-</v>
      </c>
      <c r="C435" s="637"/>
      <c r="D435" s="637"/>
      <c r="E435" s="637"/>
      <c r="F435" s="12" t="str">
        <f>IF('กรอกรายการ วัสดุ'!C203&gt;0,'กรอกรายการ วัสดุ'!C203,IF('กรอกรายการ วัสดุ'!C203=0,"-"))</f>
        <v>-</v>
      </c>
      <c r="G435" s="12" t="str">
        <f>IF('กรอกรายการ วัสดุ'!D203&gt;0,'กรอกรายการ วัสดุ'!D203,IF('กรอกรายการ วัสดุ'!D203=0,"-"))</f>
        <v>-</v>
      </c>
      <c r="H435" s="12" t="str">
        <f>IF('กรอกรายการ วัสดุ'!E203&gt;0,'กรอกรายการ วัสดุ'!E203,IF('กรอกรายการ วัสดุ'!E203=0,"-"))</f>
        <v>-</v>
      </c>
      <c r="I435" s="45" t="str">
        <f>IF('กรอกรายการ วัสดุ'!F203&gt;0,'กรอกรายการ วัสดุ'!F203,IF('กรอกรายการ วัสดุ'!F203=0,"-"))</f>
        <v>-</v>
      </c>
      <c r="J435" s="12" t="str">
        <f>IF('กรอกรายการ วัสดุ'!G203&gt;0,'กรอกรายการ วัสดุ'!G203,IF('กรอกรายการ วัสดุ'!G203=0,"-"))</f>
        <v>-</v>
      </c>
      <c r="K435" s="12" t="str">
        <f>IF('กรอกรายการ วัสดุ'!H203&gt;0,'กรอกรายการ วัสดุ'!H203,IF('กรอกรายการ วัสดุ'!H203=0,"-"))</f>
        <v>-</v>
      </c>
      <c r="L435" s="45" t="str">
        <f>IF('กรอกรายการ วัสดุ'!I203&gt;0,'กรอกรายการ วัสดุ'!I203,IF('กรอกรายการ วัสดุ'!I203=0,"-"))</f>
        <v>-</v>
      </c>
      <c r="M435" s="76"/>
    </row>
    <row r="436" spans="1:13" x14ac:dyDescent="0.55000000000000004">
      <c r="A436" s="9" t="str">
        <f>IF('กรอกรายการ วัสดุ'!A498&gt;0,'กรอกรายการ วัสดุ'!A510,IF('กรอกรายการ วัสดุ'!A510=0," "))</f>
        <v xml:space="preserve"> </v>
      </c>
      <c r="B436" s="637" t="str">
        <f>IF('กรอกรายการ วัสดุ'!B204&gt;0,'กรอกรายการ วัสดุ'!B204,IF('กรอกรายการ วัสดุ'!B204=0,"-"))</f>
        <v>-</v>
      </c>
      <c r="C436" s="637"/>
      <c r="D436" s="637"/>
      <c r="E436" s="637"/>
      <c r="F436" s="12" t="str">
        <f>IF('กรอกรายการ วัสดุ'!C204&gt;0,'กรอกรายการ วัสดุ'!C204,IF('กรอกรายการ วัสดุ'!C204=0,"-"))</f>
        <v>-</v>
      </c>
      <c r="G436" s="12" t="str">
        <f>IF('กรอกรายการ วัสดุ'!D204&gt;0,'กรอกรายการ วัสดุ'!D204,IF('กรอกรายการ วัสดุ'!D204=0,"-"))</f>
        <v>-</v>
      </c>
      <c r="H436" s="12" t="str">
        <f>IF('กรอกรายการ วัสดุ'!E204&gt;0,'กรอกรายการ วัสดุ'!E204,IF('กรอกรายการ วัสดุ'!E204=0,"-"))</f>
        <v>-</v>
      </c>
      <c r="I436" s="45" t="str">
        <f>IF('กรอกรายการ วัสดุ'!F204&gt;0,'กรอกรายการ วัสดุ'!F204,IF('กรอกรายการ วัสดุ'!F204=0,"-"))</f>
        <v>-</v>
      </c>
      <c r="J436" s="12" t="str">
        <f>IF('กรอกรายการ วัสดุ'!G204&gt;0,'กรอกรายการ วัสดุ'!G204,IF('กรอกรายการ วัสดุ'!G204=0,"-"))</f>
        <v>-</v>
      </c>
      <c r="K436" s="12" t="str">
        <f>IF('กรอกรายการ วัสดุ'!H204&gt;0,'กรอกรายการ วัสดุ'!H204,IF('กรอกรายการ วัสดุ'!H204=0,"-"))</f>
        <v>-</v>
      </c>
      <c r="L436" s="45" t="str">
        <f>IF('กรอกรายการ วัสดุ'!I204&gt;0,'กรอกรายการ วัสดุ'!I204,IF('กรอกรายการ วัสดุ'!I204=0,"-"))</f>
        <v>-</v>
      </c>
      <c r="M436" s="76"/>
    </row>
    <row r="437" spans="1:13" x14ac:dyDescent="0.55000000000000004">
      <c r="A437" s="9" t="str">
        <f>IF('กรอกรายการ วัสดุ'!A499&gt;0,'กรอกรายการ วัสดุ'!A511,IF('กรอกรายการ วัสดุ'!A511=0," "))</f>
        <v xml:space="preserve"> </v>
      </c>
      <c r="B437" s="637" t="str">
        <f>IF('กรอกรายการ วัสดุ'!B205&gt;0,'กรอกรายการ วัสดุ'!B205,IF('กรอกรายการ วัสดุ'!B205=0,"-"))</f>
        <v>-</v>
      </c>
      <c r="C437" s="637"/>
      <c r="D437" s="637"/>
      <c r="E437" s="637"/>
      <c r="F437" s="12" t="str">
        <f>IF('กรอกรายการ วัสดุ'!C205&gt;0,'กรอกรายการ วัสดุ'!C205,IF('กรอกรายการ วัสดุ'!C205=0,"-"))</f>
        <v>-</v>
      </c>
      <c r="G437" s="12" t="str">
        <f>IF('กรอกรายการ วัสดุ'!D205&gt;0,'กรอกรายการ วัสดุ'!D205,IF('กรอกรายการ วัสดุ'!D205=0,"-"))</f>
        <v>-</v>
      </c>
      <c r="H437" s="12" t="str">
        <f>IF('กรอกรายการ วัสดุ'!E205&gt;0,'กรอกรายการ วัสดุ'!E205,IF('กรอกรายการ วัสดุ'!E205=0,"-"))</f>
        <v>-</v>
      </c>
      <c r="I437" s="45" t="str">
        <f>IF('กรอกรายการ วัสดุ'!F205&gt;0,'กรอกรายการ วัสดุ'!F205,IF('กรอกรายการ วัสดุ'!F205=0,"-"))</f>
        <v>-</v>
      </c>
      <c r="J437" s="12" t="str">
        <f>IF('กรอกรายการ วัสดุ'!G205&gt;0,'กรอกรายการ วัสดุ'!G205,IF('กรอกรายการ วัสดุ'!G205=0,"-"))</f>
        <v>-</v>
      </c>
      <c r="K437" s="12" t="str">
        <f>IF('กรอกรายการ วัสดุ'!H205&gt;0,'กรอกรายการ วัสดุ'!H205,IF('กรอกรายการ วัสดุ'!H205=0,"-"))</f>
        <v>-</v>
      </c>
      <c r="L437" s="45" t="str">
        <f>IF('กรอกรายการ วัสดุ'!I205&gt;0,'กรอกรายการ วัสดุ'!I205,IF('กรอกรายการ วัสดุ'!I205=0,"-"))</f>
        <v>-</v>
      </c>
      <c r="M437" s="76"/>
    </row>
    <row r="438" spans="1:13" x14ac:dyDescent="0.55000000000000004">
      <c r="A438" s="9" t="str">
        <f>IF('กรอกรายการ วัสดุ'!A500&gt;0,'กรอกรายการ วัสดุ'!A512,IF('กรอกรายการ วัสดุ'!A512=0," "))</f>
        <v xml:space="preserve"> </v>
      </c>
      <c r="B438" s="637" t="str">
        <f>IF('กรอกรายการ วัสดุ'!B206&gt;0,'กรอกรายการ วัสดุ'!B206,IF('กรอกรายการ วัสดุ'!B206=0,"-"))</f>
        <v>-</v>
      </c>
      <c r="C438" s="637"/>
      <c r="D438" s="637"/>
      <c r="E438" s="637"/>
      <c r="F438" s="12" t="str">
        <f>IF('กรอกรายการ วัสดุ'!C206&gt;0,'กรอกรายการ วัสดุ'!C206,IF('กรอกรายการ วัสดุ'!C206=0,"-"))</f>
        <v>-</v>
      </c>
      <c r="G438" s="12" t="str">
        <f>IF('กรอกรายการ วัสดุ'!D206&gt;0,'กรอกรายการ วัสดุ'!D206,IF('กรอกรายการ วัสดุ'!D206=0,"-"))</f>
        <v>-</v>
      </c>
      <c r="H438" s="12" t="str">
        <f>IF('กรอกรายการ วัสดุ'!E206&gt;0,'กรอกรายการ วัสดุ'!E206,IF('กรอกรายการ วัสดุ'!E206=0,"-"))</f>
        <v>-</v>
      </c>
      <c r="I438" s="45" t="str">
        <f>IF('กรอกรายการ วัสดุ'!F206&gt;0,'กรอกรายการ วัสดุ'!F206,IF('กรอกรายการ วัสดุ'!F206=0,"-"))</f>
        <v>-</v>
      </c>
      <c r="J438" s="12" t="str">
        <f>IF('กรอกรายการ วัสดุ'!G206&gt;0,'กรอกรายการ วัสดุ'!G206,IF('กรอกรายการ วัสดุ'!G206=0,"-"))</f>
        <v>-</v>
      </c>
      <c r="K438" s="12" t="str">
        <f>IF('กรอกรายการ วัสดุ'!H206&gt;0,'กรอกรายการ วัสดุ'!H206,IF('กรอกรายการ วัสดุ'!H206=0,"-"))</f>
        <v>-</v>
      </c>
      <c r="L438" s="45" t="str">
        <f>IF('กรอกรายการ วัสดุ'!I206&gt;0,'กรอกรายการ วัสดุ'!I206,IF('กรอกรายการ วัสดุ'!I206=0,"-"))</f>
        <v>-</v>
      </c>
      <c r="M438" s="76"/>
    </row>
    <row r="439" spans="1:13" x14ac:dyDescent="0.55000000000000004">
      <c r="A439" s="9" t="str">
        <f>IF('กรอกรายการ วัสดุ'!A501&gt;0,'กรอกรายการ วัสดุ'!A513,IF('กรอกรายการ วัสดุ'!A513=0," "))</f>
        <v xml:space="preserve"> </v>
      </c>
      <c r="B439" s="637" t="str">
        <f>IF('กรอกรายการ วัสดุ'!B207&gt;0,'กรอกรายการ วัสดุ'!B207,IF('กรอกรายการ วัสดุ'!B207=0,"-"))</f>
        <v>-</v>
      </c>
      <c r="C439" s="637"/>
      <c r="D439" s="637"/>
      <c r="E439" s="637"/>
      <c r="F439" s="12" t="str">
        <f>IF('กรอกรายการ วัสดุ'!C207&gt;0,'กรอกรายการ วัสดุ'!C207,IF('กรอกรายการ วัสดุ'!C207=0,"-"))</f>
        <v>-</v>
      </c>
      <c r="G439" s="12" t="str">
        <f>IF('กรอกรายการ วัสดุ'!D207&gt;0,'กรอกรายการ วัสดุ'!D207,IF('กรอกรายการ วัสดุ'!D207=0,"-"))</f>
        <v>-</v>
      </c>
      <c r="H439" s="12" t="str">
        <f>IF('กรอกรายการ วัสดุ'!E207&gt;0,'กรอกรายการ วัสดุ'!E207,IF('กรอกรายการ วัสดุ'!E207=0,"-"))</f>
        <v>-</v>
      </c>
      <c r="I439" s="45" t="str">
        <f>IF('กรอกรายการ วัสดุ'!F207&gt;0,'กรอกรายการ วัสดุ'!F207,IF('กรอกรายการ วัสดุ'!F207=0,"-"))</f>
        <v>-</v>
      </c>
      <c r="J439" s="12" t="str">
        <f>IF('กรอกรายการ วัสดุ'!G207&gt;0,'กรอกรายการ วัสดุ'!G207,IF('กรอกรายการ วัสดุ'!G207=0,"-"))</f>
        <v>-</v>
      </c>
      <c r="K439" s="12" t="str">
        <f>IF('กรอกรายการ วัสดุ'!H207&gt;0,'กรอกรายการ วัสดุ'!H207,IF('กรอกรายการ วัสดุ'!H207=0,"-"))</f>
        <v>-</v>
      </c>
      <c r="L439" s="45" t="str">
        <f>IF('กรอกรายการ วัสดุ'!I207&gt;0,'กรอกรายการ วัสดุ'!I207,IF('กรอกรายการ วัสดุ'!I207=0,"-"))</f>
        <v>-</v>
      </c>
      <c r="M439" s="76"/>
    </row>
    <row r="440" spans="1:13" x14ac:dyDescent="0.55000000000000004">
      <c r="A440" s="9" t="str">
        <f>IF('กรอกรายการ วัสดุ'!A502&gt;0,'กรอกรายการ วัสดุ'!A514,IF('กรอกรายการ วัสดุ'!A514=0," "))</f>
        <v xml:space="preserve"> </v>
      </c>
      <c r="B440" s="637" t="str">
        <f>IF('กรอกรายการ วัสดุ'!B208&gt;0,'กรอกรายการ วัสดุ'!B208,IF('กรอกรายการ วัสดุ'!B208=0,"-"))</f>
        <v>-</v>
      </c>
      <c r="C440" s="637"/>
      <c r="D440" s="637"/>
      <c r="E440" s="637"/>
      <c r="F440" s="12" t="str">
        <f>IF('กรอกรายการ วัสดุ'!C208&gt;0,'กรอกรายการ วัสดุ'!C208,IF('กรอกรายการ วัสดุ'!C208=0,"-"))</f>
        <v>-</v>
      </c>
      <c r="G440" s="12" t="str">
        <f>IF('กรอกรายการ วัสดุ'!D208&gt;0,'กรอกรายการ วัสดุ'!D208,IF('กรอกรายการ วัสดุ'!D208=0,"-"))</f>
        <v>-</v>
      </c>
      <c r="H440" s="12" t="str">
        <f>IF('กรอกรายการ วัสดุ'!E208&gt;0,'กรอกรายการ วัสดุ'!E208,IF('กรอกรายการ วัสดุ'!E208=0,"-"))</f>
        <v>-</v>
      </c>
      <c r="I440" s="45" t="str">
        <f>IF('กรอกรายการ วัสดุ'!F208&gt;0,'กรอกรายการ วัสดุ'!F208,IF('กรอกรายการ วัสดุ'!F208=0,"-"))</f>
        <v>-</v>
      </c>
      <c r="J440" s="12" t="str">
        <f>IF('กรอกรายการ วัสดุ'!G208&gt;0,'กรอกรายการ วัสดุ'!G208,IF('กรอกรายการ วัสดุ'!G208=0,"-"))</f>
        <v>-</v>
      </c>
      <c r="K440" s="12" t="str">
        <f>IF('กรอกรายการ วัสดุ'!H208&gt;0,'กรอกรายการ วัสดุ'!H208,IF('กรอกรายการ วัสดุ'!H208=0,"-"))</f>
        <v>-</v>
      </c>
      <c r="L440" s="45" t="str">
        <f>IF('กรอกรายการ วัสดุ'!I208&gt;0,'กรอกรายการ วัสดุ'!I208,IF('กรอกรายการ วัสดุ'!I208=0,"-"))</f>
        <v>-</v>
      </c>
      <c r="M440" s="76"/>
    </row>
    <row r="441" spans="1:13" ht="24.75" thickBot="1" x14ac:dyDescent="0.6">
      <c r="A441" s="117" t="str">
        <f>IF('กรอกรายการ วัสดุ'!A503&gt;0,'กรอกรายการ วัสดุ'!A515,IF('กรอกรายการ วัสดุ'!A515=0," "))</f>
        <v xml:space="preserve"> </v>
      </c>
      <c r="B441" s="688" t="str">
        <f>IF('กรอกรายการ วัสดุ'!B209&gt;0,'กรอกรายการ วัสดุ'!B209,IF('กรอกรายการ วัสดุ'!B209=0,"-"))</f>
        <v>-</v>
      </c>
      <c r="C441" s="688"/>
      <c r="D441" s="688"/>
      <c r="E441" s="688"/>
      <c r="F441" s="12" t="str">
        <f>IF('กรอกรายการ วัสดุ'!C209&gt;0,'กรอกรายการ วัสดุ'!C209,IF('กรอกรายการ วัสดุ'!C209=0,"-"))</f>
        <v>-</v>
      </c>
      <c r="G441" s="12" t="str">
        <f>IF('กรอกรายการ วัสดุ'!D209&gt;0,'กรอกรายการ วัสดุ'!D209,IF('กรอกรายการ วัสดุ'!D209=0,"-"))</f>
        <v>-</v>
      </c>
      <c r="H441" s="12" t="str">
        <f>IF('กรอกรายการ วัสดุ'!E209&gt;0,'กรอกรายการ วัสดุ'!E209,IF('กรอกรายการ วัสดุ'!E209=0,"-"))</f>
        <v>-</v>
      </c>
      <c r="I441" s="45" t="str">
        <f>IF('กรอกรายการ วัสดุ'!F209&gt;0,'กรอกรายการ วัสดุ'!F209,IF('กรอกรายการ วัสดุ'!F209=0,"-"))</f>
        <v>-</v>
      </c>
      <c r="J441" s="12" t="str">
        <f>IF('กรอกรายการ วัสดุ'!G209&gt;0,'กรอกรายการ วัสดุ'!G209,IF('กรอกรายการ วัสดุ'!G209=0,"-"))</f>
        <v>-</v>
      </c>
      <c r="K441" s="12" t="str">
        <f>IF('กรอกรายการ วัสดุ'!H209&gt;0,'กรอกรายการ วัสดุ'!H209,IF('กรอกรายการ วัสดุ'!H209=0,"-"))</f>
        <v>-</v>
      </c>
      <c r="L441" s="45" t="str">
        <f>IF('กรอกรายการ วัสดุ'!I209&gt;0,'กรอกรายการ วัสดุ'!I209,IF('กรอกรายการ วัสดุ'!I209=0,"-"))</f>
        <v>-</v>
      </c>
      <c r="M441" s="75"/>
    </row>
    <row r="442" spans="1:13" ht="24.75" thickBot="1" x14ac:dyDescent="0.6">
      <c r="A442" s="657" t="s">
        <v>157</v>
      </c>
      <c r="B442" s="658"/>
      <c r="C442" s="658"/>
      <c r="D442" s="658"/>
      <c r="E442" s="658"/>
      <c r="F442" s="658"/>
      <c r="G442" s="658"/>
      <c r="H442" s="659"/>
      <c r="I442" s="153">
        <f>SUM(I432:I441)</f>
        <v>0</v>
      </c>
      <c r="J442" s="19"/>
      <c r="K442" s="46">
        <f t="shared" ref="K442:L442" si="32">SUM(K432:K441)</f>
        <v>0</v>
      </c>
      <c r="L442" s="46">
        <f t="shared" si="32"/>
        <v>0</v>
      </c>
      <c r="M442" s="14"/>
    </row>
    <row r="443" spans="1:13" ht="24.75" thickBot="1" x14ac:dyDescent="0.6">
      <c r="A443" s="657" t="s">
        <v>158</v>
      </c>
      <c r="B443" s="658"/>
      <c r="C443" s="658"/>
      <c r="D443" s="658"/>
      <c r="E443" s="658"/>
      <c r="F443" s="658"/>
      <c r="G443" s="658"/>
      <c r="H443" s="659"/>
      <c r="I443" s="153">
        <f>I442+I431</f>
        <v>236226</v>
      </c>
      <c r="J443" s="15"/>
      <c r="K443" s="46">
        <f t="shared" ref="K443:L443" si="33">K442+K431</f>
        <v>43986.5</v>
      </c>
      <c r="L443" s="46">
        <f t="shared" si="33"/>
        <v>280212.5</v>
      </c>
      <c r="M443" s="14"/>
    </row>
    <row r="444" spans="1:13" x14ac:dyDescent="0.55000000000000004">
      <c r="A444" s="13"/>
      <c r="B444" s="13"/>
      <c r="C444" s="13"/>
      <c r="D444" s="13"/>
      <c r="E444" s="13"/>
      <c r="F444" s="13"/>
      <c r="G444" s="13"/>
      <c r="H444" s="13"/>
      <c r="I444" s="6"/>
      <c r="J444" s="6"/>
      <c r="K444" s="6"/>
      <c r="L444" s="6"/>
      <c r="M444" s="6"/>
    </row>
    <row r="445" spans="1:13" x14ac:dyDescent="0.55000000000000004">
      <c r="A445" s="279"/>
      <c r="B445" s="2"/>
      <c r="C445" s="118"/>
      <c r="D445" s="118" t="s">
        <v>28</v>
      </c>
      <c r="E445" s="118" t="s">
        <v>29</v>
      </c>
      <c r="F445" s="2" t="s">
        <v>30</v>
      </c>
      <c r="G445" s="2"/>
      <c r="H445" s="119" t="s">
        <v>28</v>
      </c>
      <c r="I445" s="118" t="s">
        <v>33</v>
      </c>
      <c r="J445" s="2"/>
      <c r="K445" s="2"/>
      <c r="L445" s="2"/>
      <c r="M445" s="2"/>
    </row>
    <row r="446" spans="1:13" x14ac:dyDescent="0.55000000000000004">
      <c r="A446" s="279"/>
      <c r="B446" s="118"/>
      <c r="C446" s="118"/>
      <c r="D446" s="119"/>
      <c r="E446" s="279" t="str">
        <f>E424</f>
        <v>(นายอำพร จานเก่า)</v>
      </c>
      <c r="F446" s="2"/>
      <c r="G446" s="2"/>
      <c r="H446" s="119"/>
      <c r="I446" s="655" t="str">
        <f>I424</f>
        <v>(นางสาวจริยา ขัดแก้ว)</v>
      </c>
      <c r="J446" s="655"/>
      <c r="K446" s="2"/>
      <c r="L446" s="2"/>
      <c r="M446" s="2"/>
    </row>
    <row r="447" spans="1:13" s="2" customFormat="1" x14ac:dyDescent="0.55000000000000004">
      <c r="A447" s="279"/>
      <c r="C447" s="118"/>
      <c r="D447" s="655" t="str">
        <f>D425</f>
        <v>ช่าง ระดับ 4</v>
      </c>
      <c r="E447" s="655"/>
      <c r="F447" s="655"/>
      <c r="H447" s="655" t="str">
        <f>H425</f>
        <v>ผู้อำนวยการกลุ่มอำนวยการ</v>
      </c>
      <c r="I447" s="655"/>
      <c r="J447" s="655"/>
      <c r="K447" s="655"/>
    </row>
    <row r="448" spans="1:13" ht="27.75" x14ac:dyDescent="0.65">
      <c r="A448" s="2"/>
      <c r="B448" s="2"/>
      <c r="C448" s="636" t="s">
        <v>23</v>
      </c>
      <c r="D448" s="636"/>
      <c r="E448" s="636"/>
      <c r="F448" s="636"/>
      <c r="G448" s="636"/>
      <c r="H448" s="636"/>
      <c r="I448" s="636"/>
      <c r="J448" s="636"/>
      <c r="K448" s="636"/>
      <c r="L448" s="135" t="s">
        <v>25</v>
      </c>
      <c r="M448" s="136"/>
    </row>
    <row r="449" spans="1:13" x14ac:dyDescent="0.55000000000000004">
      <c r="A449" s="639" t="str">
        <f>A427</f>
        <v>ซ่อมแซมสำนักงาน สพป.ลำปาง เขต 3</v>
      </c>
      <c r="B449" s="639"/>
      <c r="C449" s="639"/>
      <c r="D449" s="640" t="str">
        <f>D405</f>
        <v>อาคารอาคารสำนักงาน สพป.ลำปาง เขต 3</v>
      </c>
      <c r="E449" s="640"/>
      <c r="F449" s="640"/>
      <c r="G449" s="640"/>
      <c r="H449" s="640"/>
      <c r="I449" s="1" t="s">
        <v>26</v>
      </c>
      <c r="J449" s="277" t="str">
        <f>J427</f>
        <v>ลำปาง เขต  3</v>
      </c>
      <c r="M449" s="1" t="s">
        <v>159</v>
      </c>
    </row>
    <row r="450" spans="1:13" ht="24.75" thickBot="1" x14ac:dyDescent="0.6">
      <c r="A450" s="277" t="s">
        <v>0</v>
      </c>
      <c r="D450" s="640" t="str">
        <f>D406</f>
        <v>สพป.ลำปาง เขต 3</v>
      </c>
      <c r="E450" s="640"/>
      <c r="F450" s="640"/>
      <c r="G450" s="640"/>
      <c r="H450" s="640"/>
      <c r="K450" s="641"/>
      <c r="L450" s="641"/>
    </row>
    <row r="451" spans="1:13" x14ac:dyDescent="0.55000000000000004">
      <c r="A451" s="642" t="s">
        <v>2</v>
      </c>
      <c r="B451" s="644" t="s">
        <v>3</v>
      </c>
      <c r="C451" s="645"/>
      <c r="D451" s="645"/>
      <c r="E451" s="646"/>
      <c r="F451" s="650" t="s">
        <v>4</v>
      </c>
      <c r="G451" s="650" t="s">
        <v>5</v>
      </c>
      <c r="H451" s="650" t="s">
        <v>6</v>
      </c>
      <c r="I451" s="650"/>
      <c r="J451" s="650" t="s">
        <v>7</v>
      </c>
      <c r="K451" s="650"/>
      <c r="L451" s="650" t="s">
        <v>24</v>
      </c>
      <c r="M451" s="661" t="s">
        <v>9</v>
      </c>
    </row>
    <row r="452" spans="1:13" x14ac:dyDescent="0.55000000000000004">
      <c r="A452" s="643"/>
      <c r="B452" s="647"/>
      <c r="C452" s="648"/>
      <c r="D452" s="648"/>
      <c r="E452" s="649"/>
      <c r="F452" s="651"/>
      <c r="G452" s="651"/>
      <c r="H452" s="278" t="s">
        <v>10</v>
      </c>
      <c r="I452" s="278" t="s">
        <v>11</v>
      </c>
      <c r="J452" s="278" t="s">
        <v>10</v>
      </c>
      <c r="K452" s="278" t="s">
        <v>11</v>
      </c>
      <c r="L452" s="651"/>
      <c r="M452" s="662"/>
    </row>
    <row r="453" spans="1:13" x14ac:dyDescent="0.55000000000000004">
      <c r="A453" s="685" t="s">
        <v>160</v>
      </c>
      <c r="B453" s="686"/>
      <c r="C453" s="686"/>
      <c r="D453" s="686"/>
      <c r="E453" s="686"/>
      <c r="F453" s="686"/>
      <c r="G453" s="686"/>
      <c r="H453" s="687"/>
      <c r="I453" s="152">
        <f>I443</f>
        <v>236226</v>
      </c>
      <c r="J453" s="49"/>
      <c r="K453" s="48">
        <f>K443</f>
        <v>43986.5</v>
      </c>
      <c r="L453" s="48">
        <f>L443</f>
        <v>280212.5</v>
      </c>
      <c r="M453" s="8"/>
    </row>
    <row r="454" spans="1:13" x14ac:dyDescent="0.55000000000000004">
      <c r="A454" s="7" t="str">
        <f>IF('กรอกรายการ วัสดุ'!A516&gt;0,'กรอกรายการ วัสดุ'!A528,IF('กรอกรายการ วัสดุ'!A528=0," "))</f>
        <v xml:space="preserve"> </v>
      </c>
      <c r="B454" s="638" t="str">
        <f>IF('กรอกรายการ วัสดุ'!B210&gt;0,'กรอกรายการ วัสดุ'!B210,IF('กรอกรายการ วัสดุ'!B210=0,"-"))</f>
        <v>-</v>
      </c>
      <c r="C454" s="638"/>
      <c r="D454" s="638"/>
      <c r="E454" s="638"/>
      <c r="F454" s="12" t="str">
        <f>IF('กรอกรายการ วัสดุ'!C210&gt;0,'กรอกรายการ วัสดุ'!C210,IF('กรอกรายการ วัสดุ'!C210=0,"-"))</f>
        <v>-</v>
      </c>
      <c r="G454" s="12" t="str">
        <f>IF('กรอกรายการ วัสดุ'!D210&gt;0,'กรอกรายการ วัสดุ'!D210,IF('กรอกรายการ วัสดุ'!D210=0,"-"))</f>
        <v>-</v>
      </c>
      <c r="H454" s="12" t="str">
        <f>IF('กรอกรายการ วัสดุ'!E210&gt;0,'กรอกรายการ วัสดุ'!E210,IF('กรอกรายการ วัสดุ'!E210=0,"-"))</f>
        <v>-</v>
      </c>
      <c r="I454" s="45" t="str">
        <f>IF('กรอกรายการ วัสดุ'!F210&gt;0,'กรอกรายการ วัสดุ'!F210,IF('กรอกรายการ วัสดุ'!F210=0,"-"))</f>
        <v>-</v>
      </c>
      <c r="J454" s="12" t="str">
        <f>IF('กรอกรายการ วัสดุ'!G210&gt;0,'กรอกรายการ วัสดุ'!G210,IF('กรอกรายการ วัสดุ'!G210=0,"-"))</f>
        <v>-</v>
      </c>
      <c r="K454" s="12" t="str">
        <f>IF('กรอกรายการ วัสดุ'!H210&gt;0,'กรอกรายการ วัสดุ'!H210,IF('กรอกรายการ วัสดุ'!H210=0,"-"))</f>
        <v>-</v>
      </c>
      <c r="L454" s="45" t="str">
        <f>IF('กรอกรายการ วัสดุ'!I210&gt;0,'กรอกรายการ วัสดุ'!I210,IF('กรอกรายการ วัสดุ'!I210=0,"-"))</f>
        <v>-</v>
      </c>
      <c r="M454" s="76"/>
    </row>
    <row r="455" spans="1:13" x14ac:dyDescent="0.55000000000000004">
      <c r="A455" s="9" t="str">
        <f>IF('กรอกรายการ วัสดุ'!A517&gt;0,'กรอกรายการ วัสดุ'!A529,IF('กรอกรายการ วัสดุ'!A529=0," "))</f>
        <v xml:space="preserve"> </v>
      </c>
      <c r="B455" s="637" t="str">
        <f>IF('กรอกรายการ วัสดุ'!B211&gt;0,'กรอกรายการ วัสดุ'!B211,IF('กรอกรายการ วัสดุ'!B211=0,"-"))</f>
        <v>-</v>
      </c>
      <c r="C455" s="637"/>
      <c r="D455" s="637"/>
      <c r="E455" s="637"/>
      <c r="F455" s="12" t="str">
        <f>IF('กรอกรายการ วัสดุ'!C211&gt;0,'กรอกรายการ วัสดุ'!C211,IF('กรอกรายการ วัสดุ'!C211=0,"-"))</f>
        <v>-</v>
      </c>
      <c r="G455" s="12" t="str">
        <f>IF('กรอกรายการ วัสดุ'!D211&gt;0,'กรอกรายการ วัสดุ'!D211,IF('กรอกรายการ วัสดุ'!D211=0,"-"))</f>
        <v>-</v>
      </c>
      <c r="H455" s="12" t="str">
        <f>IF('กรอกรายการ วัสดุ'!E211&gt;0,'กรอกรายการ วัสดุ'!E211,IF('กรอกรายการ วัสดุ'!E211=0,"-"))</f>
        <v>-</v>
      </c>
      <c r="I455" s="45" t="str">
        <f>IF('กรอกรายการ วัสดุ'!F211&gt;0,'กรอกรายการ วัสดุ'!F211,IF('กรอกรายการ วัสดุ'!F211=0,"-"))</f>
        <v>-</v>
      </c>
      <c r="J455" s="12" t="str">
        <f>IF('กรอกรายการ วัสดุ'!G211&gt;0,'กรอกรายการ วัสดุ'!G211,IF('กรอกรายการ วัสดุ'!G211=0,"-"))</f>
        <v>-</v>
      </c>
      <c r="K455" s="12" t="str">
        <f>IF('กรอกรายการ วัสดุ'!H211&gt;0,'กรอกรายการ วัสดุ'!H211,IF('กรอกรายการ วัสดุ'!H211=0,"-"))</f>
        <v>-</v>
      </c>
      <c r="L455" s="45" t="str">
        <f>IF('กรอกรายการ วัสดุ'!I211&gt;0,'กรอกรายการ วัสดุ'!I211,IF('กรอกรายการ วัสดุ'!I211=0,"-"))</f>
        <v>-</v>
      </c>
      <c r="M455" s="76"/>
    </row>
    <row r="456" spans="1:13" x14ac:dyDescent="0.55000000000000004">
      <c r="A456" s="9" t="str">
        <f>IF('กรอกรายการ วัสดุ'!A518&gt;0,'กรอกรายการ วัสดุ'!A530,IF('กรอกรายการ วัสดุ'!A530=0," "))</f>
        <v xml:space="preserve"> </v>
      </c>
      <c r="B456" s="637" t="str">
        <f>IF('กรอกรายการ วัสดุ'!B212&gt;0,'กรอกรายการ วัสดุ'!B212,IF('กรอกรายการ วัสดุ'!B212=0,"-"))</f>
        <v>-</v>
      </c>
      <c r="C456" s="637"/>
      <c r="D456" s="637"/>
      <c r="E456" s="637"/>
      <c r="F456" s="12" t="str">
        <f>IF('กรอกรายการ วัสดุ'!C212&gt;0,'กรอกรายการ วัสดุ'!C212,IF('กรอกรายการ วัสดุ'!C212=0,"-"))</f>
        <v>-</v>
      </c>
      <c r="G456" s="12" t="str">
        <f>IF('กรอกรายการ วัสดุ'!D212&gt;0,'กรอกรายการ วัสดุ'!D212,IF('กรอกรายการ วัสดุ'!D212=0,"-"))</f>
        <v>-</v>
      </c>
      <c r="H456" s="12" t="str">
        <f>IF('กรอกรายการ วัสดุ'!E212&gt;0,'กรอกรายการ วัสดุ'!E212,IF('กรอกรายการ วัสดุ'!E212=0,"-"))</f>
        <v>-</v>
      </c>
      <c r="I456" s="45" t="str">
        <f>IF('กรอกรายการ วัสดุ'!F212&gt;0,'กรอกรายการ วัสดุ'!F212,IF('กรอกรายการ วัสดุ'!F212=0,"-"))</f>
        <v>-</v>
      </c>
      <c r="J456" s="12" t="str">
        <f>IF('กรอกรายการ วัสดุ'!G212&gt;0,'กรอกรายการ วัสดุ'!G212,IF('กรอกรายการ วัสดุ'!G212=0,"-"))</f>
        <v>-</v>
      </c>
      <c r="K456" s="12" t="str">
        <f>IF('กรอกรายการ วัสดุ'!H212&gt;0,'กรอกรายการ วัสดุ'!H212,IF('กรอกรายการ วัสดุ'!H212=0,"-"))</f>
        <v>-</v>
      </c>
      <c r="L456" s="45" t="str">
        <f>IF('กรอกรายการ วัสดุ'!I212&gt;0,'กรอกรายการ วัสดุ'!I212,IF('กรอกรายการ วัสดุ'!I212=0,"-"))</f>
        <v>-</v>
      </c>
      <c r="M456" s="76"/>
    </row>
    <row r="457" spans="1:13" x14ac:dyDescent="0.55000000000000004">
      <c r="A457" s="9" t="str">
        <f>IF('กรอกรายการ วัสดุ'!A519&gt;0,'กรอกรายการ วัสดุ'!A531,IF('กรอกรายการ วัสดุ'!A531=0," "))</f>
        <v xml:space="preserve"> </v>
      </c>
      <c r="B457" s="637" t="str">
        <f>IF('กรอกรายการ วัสดุ'!B213&gt;0,'กรอกรายการ วัสดุ'!B213,IF('กรอกรายการ วัสดุ'!B213=0,"-"))</f>
        <v>-</v>
      </c>
      <c r="C457" s="637"/>
      <c r="D457" s="637"/>
      <c r="E457" s="637"/>
      <c r="F457" s="12" t="str">
        <f>IF('กรอกรายการ วัสดุ'!C213&gt;0,'กรอกรายการ วัสดุ'!C213,IF('กรอกรายการ วัสดุ'!C213=0,"-"))</f>
        <v>-</v>
      </c>
      <c r="G457" s="12" t="str">
        <f>IF('กรอกรายการ วัสดุ'!D213&gt;0,'กรอกรายการ วัสดุ'!D213,IF('กรอกรายการ วัสดุ'!D213=0,"-"))</f>
        <v>-</v>
      </c>
      <c r="H457" s="12" t="str">
        <f>IF('กรอกรายการ วัสดุ'!E213&gt;0,'กรอกรายการ วัสดุ'!E213,IF('กรอกรายการ วัสดุ'!E213=0,"-"))</f>
        <v>-</v>
      </c>
      <c r="I457" s="45" t="str">
        <f>IF('กรอกรายการ วัสดุ'!F213&gt;0,'กรอกรายการ วัสดุ'!F213,IF('กรอกรายการ วัสดุ'!F213=0,"-"))</f>
        <v>-</v>
      </c>
      <c r="J457" s="12" t="str">
        <f>IF('กรอกรายการ วัสดุ'!G213&gt;0,'กรอกรายการ วัสดุ'!G213,IF('กรอกรายการ วัสดุ'!G213=0,"-"))</f>
        <v>-</v>
      </c>
      <c r="K457" s="12" t="str">
        <f>IF('กรอกรายการ วัสดุ'!H213&gt;0,'กรอกรายการ วัสดุ'!H213,IF('กรอกรายการ วัสดุ'!H213=0,"-"))</f>
        <v>-</v>
      </c>
      <c r="L457" s="45" t="str">
        <f>IF('กรอกรายการ วัสดุ'!I213&gt;0,'กรอกรายการ วัสดุ'!I213,IF('กรอกรายการ วัสดุ'!I213=0,"-"))</f>
        <v>-</v>
      </c>
      <c r="M457" s="76"/>
    </row>
    <row r="458" spans="1:13" x14ac:dyDescent="0.55000000000000004">
      <c r="A458" s="9" t="str">
        <f>IF('กรอกรายการ วัสดุ'!A520&gt;0,'กรอกรายการ วัสดุ'!A532,IF('กรอกรายการ วัสดุ'!A532=0," "))</f>
        <v xml:space="preserve"> </v>
      </c>
      <c r="B458" s="637" t="str">
        <f>IF('กรอกรายการ วัสดุ'!B214&gt;0,'กรอกรายการ วัสดุ'!B214,IF('กรอกรายการ วัสดุ'!B214=0,"-"))</f>
        <v>-</v>
      </c>
      <c r="C458" s="637"/>
      <c r="D458" s="637"/>
      <c r="E458" s="637"/>
      <c r="F458" s="12" t="str">
        <f>IF('กรอกรายการ วัสดุ'!C214&gt;0,'กรอกรายการ วัสดุ'!C214,IF('กรอกรายการ วัสดุ'!C214=0,"-"))</f>
        <v>-</v>
      </c>
      <c r="G458" s="12" t="str">
        <f>IF('กรอกรายการ วัสดุ'!D214&gt;0,'กรอกรายการ วัสดุ'!D214,IF('กรอกรายการ วัสดุ'!D214=0,"-"))</f>
        <v>-</v>
      </c>
      <c r="H458" s="12" t="str">
        <f>IF('กรอกรายการ วัสดุ'!E214&gt;0,'กรอกรายการ วัสดุ'!E214,IF('กรอกรายการ วัสดุ'!E214=0,"-"))</f>
        <v>-</v>
      </c>
      <c r="I458" s="45" t="str">
        <f>IF('กรอกรายการ วัสดุ'!F214&gt;0,'กรอกรายการ วัสดุ'!F214,IF('กรอกรายการ วัสดุ'!F214=0,"-"))</f>
        <v>-</v>
      </c>
      <c r="J458" s="12" t="str">
        <f>IF('กรอกรายการ วัสดุ'!G214&gt;0,'กรอกรายการ วัสดุ'!G214,IF('กรอกรายการ วัสดุ'!G214=0,"-"))</f>
        <v>-</v>
      </c>
      <c r="K458" s="12" t="str">
        <f>IF('กรอกรายการ วัสดุ'!H214&gt;0,'กรอกรายการ วัสดุ'!H214,IF('กรอกรายการ วัสดุ'!H214=0,"-"))</f>
        <v>-</v>
      </c>
      <c r="L458" s="45" t="str">
        <f>IF('กรอกรายการ วัสดุ'!I214&gt;0,'กรอกรายการ วัสดุ'!I214,IF('กรอกรายการ วัสดุ'!I214=0,"-"))</f>
        <v>-</v>
      </c>
      <c r="M458" s="76"/>
    </row>
    <row r="459" spans="1:13" x14ac:dyDescent="0.55000000000000004">
      <c r="A459" s="9" t="str">
        <f>IF('กรอกรายการ วัสดุ'!A521&gt;0,'กรอกรายการ วัสดุ'!A533,IF('กรอกรายการ วัสดุ'!A533=0," "))</f>
        <v xml:space="preserve"> </v>
      </c>
      <c r="B459" s="637" t="str">
        <f>IF('กรอกรายการ วัสดุ'!B215&gt;0,'กรอกรายการ วัสดุ'!B215,IF('กรอกรายการ วัสดุ'!B215=0,"-"))</f>
        <v>-</v>
      </c>
      <c r="C459" s="637"/>
      <c r="D459" s="637"/>
      <c r="E459" s="637"/>
      <c r="F459" s="12" t="str">
        <f>IF('กรอกรายการ วัสดุ'!C215&gt;0,'กรอกรายการ วัสดุ'!C215,IF('กรอกรายการ วัสดุ'!C215=0,"-"))</f>
        <v>-</v>
      </c>
      <c r="G459" s="12" t="str">
        <f>IF('กรอกรายการ วัสดุ'!D215&gt;0,'กรอกรายการ วัสดุ'!D215,IF('กรอกรายการ วัสดุ'!D215=0,"-"))</f>
        <v>-</v>
      </c>
      <c r="H459" s="12" t="str">
        <f>IF('กรอกรายการ วัสดุ'!E215&gt;0,'กรอกรายการ วัสดุ'!E215,IF('กรอกรายการ วัสดุ'!E215=0,"-"))</f>
        <v>-</v>
      </c>
      <c r="I459" s="45" t="str">
        <f>IF('กรอกรายการ วัสดุ'!F215&gt;0,'กรอกรายการ วัสดุ'!F215,IF('กรอกรายการ วัสดุ'!F215=0,"-"))</f>
        <v>-</v>
      </c>
      <c r="J459" s="12" t="str">
        <f>IF('กรอกรายการ วัสดุ'!G215&gt;0,'กรอกรายการ วัสดุ'!G215,IF('กรอกรายการ วัสดุ'!G215=0,"-"))</f>
        <v>-</v>
      </c>
      <c r="K459" s="12" t="str">
        <f>IF('กรอกรายการ วัสดุ'!H215&gt;0,'กรอกรายการ วัสดุ'!H215,IF('กรอกรายการ วัสดุ'!H215=0,"-"))</f>
        <v>-</v>
      </c>
      <c r="L459" s="45" t="str">
        <f>IF('กรอกรายการ วัสดุ'!I215&gt;0,'กรอกรายการ วัสดุ'!I215,IF('กรอกรายการ วัสดุ'!I215=0,"-"))</f>
        <v>-</v>
      </c>
      <c r="M459" s="76"/>
    </row>
    <row r="460" spans="1:13" x14ac:dyDescent="0.55000000000000004">
      <c r="A460" s="9" t="str">
        <f>IF('กรอกรายการ วัสดุ'!A522&gt;0,'กรอกรายการ วัสดุ'!A534,IF('กรอกรายการ วัสดุ'!A534=0," "))</f>
        <v xml:space="preserve"> </v>
      </c>
      <c r="B460" s="637" t="str">
        <f>IF('กรอกรายการ วัสดุ'!B216&gt;0,'กรอกรายการ วัสดุ'!B216,IF('กรอกรายการ วัสดุ'!B216=0,"-"))</f>
        <v>-</v>
      </c>
      <c r="C460" s="637"/>
      <c r="D460" s="637"/>
      <c r="E460" s="637"/>
      <c r="F460" s="12" t="str">
        <f>IF('กรอกรายการ วัสดุ'!C216&gt;0,'กรอกรายการ วัสดุ'!C216,IF('กรอกรายการ วัสดุ'!C216=0,"-"))</f>
        <v>-</v>
      </c>
      <c r="G460" s="12" t="str">
        <f>IF('กรอกรายการ วัสดุ'!D216&gt;0,'กรอกรายการ วัสดุ'!D216,IF('กรอกรายการ วัสดุ'!D216=0,"-"))</f>
        <v>-</v>
      </c>
      <c r="H460" s="12" t="str">
        <f>IF('กรอกรายการ วัสดุ'!E216&gt;0,'กรอกรายการ วัสดุ'!E216,IF('กรอกรายการ วัสดุ'!E216=0,"-"))</f>
        <v>-</v>
      </c>
      <c r="I460" s="45" t="str">
        <f>IF('กรอกรายการ วัสดุ'!F216&gt;0,'กรอกรายการ วัสดุ'!F216,IF('กรอกรายการ วัสดุ'!F216=0,"-"))</f>
        <v>-</v>
      </c>
      <c r="J460" s="12" t="str">
        <f>IF('กรอกรายการ วัสดุ'!G216&gt;0,'กรอกรายการ วัสดุ'!G216,IF('กรอกรายการ วัสดุ'!G216=0,"-"))</f>
        <v>-</v>
      </c>
      <c r="K460" s="12" t="str">
        <f>IF('กรอกรายการ วัสดุ'!H216&gt;0,'กรอกรายการ วัสดุ'!H216,IF('กรอกรายการ วัสดุ'!H216=0,"-"))</f>
        <v>-</v>
      </c>
      <c r="L460" s="45" t="str">
        <f>IF('กรอกรายการ วัสดุ'!I216&gt;0,'กรอกรายการ วัสดุ'!I216,IF('กรอกรายการ วัสดุ'!I216=0,"-"))</f>
        <v>-</v>
      </c>
      <c r="M460" s="76"/>
    </row>
    <row r="461" spans="1:13" x14ac:dyDescent="0.55000000000000004">
      <c r="A461" s="9" t="str">
        <f>IF('กรอกรายการ วัสดุ'!A523&gt;0,'กรอกรายการ วัสดุ'!A535,IF('กรอกรายการ วัสดุ'!A535=0," "))</f>
        <v xml:space="preserve"> </v>
      </c>
      <c r="B461" s="637" t="str">
        <f>IF('กรอกรายการ วัสดุ'!B217&gt;0,'กรอกรายการ วัสดุ'!B217,IF('กรอกรายการ วัสดุ'!B217=0,"-"))</f>
        <v>-</v>
      </c>
      <c r="C461" s="637"/>
      <c r="D461" s="637"/>
      <c r="E461" s="637"/>
      <c r="F461" s="12" t="str">
        <f>IF('กรอกรายการ วัสดุ'!C217&gt;0,'กรอกรายการ วัสดุ'!C217,IF('กรอกรายการ วัสดุ'!C217=0,"-"))</f>
        <v>-</v>
      </c>
      <c r="G461" s="12" t="str">
        <f>IF('กรอกรายการ วัสดุ'!D217&gt;0,'กรอกรายการ วัสดุ'!D217,IF('กรอกรายการ วัสดุ'!D217=0,"-"))</f>
        <v>-</v>
      </c>
      <c r="H461" s="12" t="str">
        <f>IF('กรอกรายการ วัสดุ'!E217&gt;0,'กรอกรายการ วัสดุ'!E217,IF('กรอกรายการ วัสดุ'!E217=0,"-"))</f>
        <v>-</v>
      </c>
      <c r="I461" s="45" t="str">
        <f>IF('กรอกรายการ วัสดุ'!F217&gt;0,'กรอกรายการ วัสดุ'!F217,IF('กรอกรายการ วัสดุ'!F217=0,"-"))</f>
        <v>-</v>
      </c>
      <c r="J461" s="12" t="str">
        <f>IF('กรอกรายการ วัสดุ'!G217&gt;0,'กรอกรายการ วัสดุ'!G217,IF('กรอกรายการ วัสดุ'!G217=0,"-"))</f>
        <v>-</v>
      </c>
      <c r="K461" s="12" t="str">
        <f>IF('กรอกรายการ วัสดุ'!H217&gt;0,'กรอกรายการ วัสดุ'!H217,IF('กรอกรายการ วัสดุ'!H217=0,"-"))</f>
        <v>-</v>
      </c>
      <c r="L461" s="45" t="str">
        <f>IF('กรอกรายการ วัสดุ'!I217&gt;0,'กรอกรายการ วัสดุ'!I217,IF('กรอกรายการ วัสดุ'!I217=0,"-"))</f>
        <v>-</v>
      </c>
      <c r="M461" s="76"/>
    </row>
    <row r="462" spans="1:13" x14ac:dyDescent="0.55000000000000004">
      <c r="A462" s="9" t="str">
        <f>IF('กรอกรายการ วัสดุ'!A524&gt;0,'กรอกรายการ วัสดุ'!A536,IF('กรอกรายการ วัสดุ'!A536=0," "))</f>
        <v xml:space="preserve"> </v>
      </c>
      <c r="B462" s="637" t="str">
        <f>IF('กรอกรายการ วัสดุ'!B218&gt;0,'กรอกรายการ วัสดุ'!B218,IF('กรอกรายการ วัสดุ'!B218=0,"-"))</f>
        <v>-</v>
      </c>
      <c r="C462" s="637"/>
      <c r="D462" s="637"/>
      <c r="E462" s="637"/>
      <c r="F462" s="12" t="str">
        <f>IF('กรอกรายการ วัสดุ'!C218&gt;0,'กรอกรายการ วัสดุ'!C218,IF('กรอกรายการ วัสดุ'!C218=0,"-"))</f>
        <v>-</v>
      </c>
      <c r="G462" s="12" t="str">
        <f>IF('กรอกรายการ วัสดุ'!D218&gt;0,'กรอกรายการ วัสดุ'!D218,IF('กรอกรายการ วัสดุ'!D218=0,"-"))</f>
        <v>-</v>
      </c>
      <c r="H462" s="12" t="str">
        <f>IF('กรอกรายการ วัสดุ'!E218&gt;0,'กรอกรายการ วัสดุ'!E218,IF('กรอกรายการ วัสดุ'!E218=0,"-"))</f>
        <v>-</v>
      </c>
      <c r="I462" s="45" t="str">
        <f>IF('กรอกรายการ วัสดุ'!F218&gt;0,'กรอกรายการ วัสดุ'!F218,IF('กรอกรายการ วัสดุ'!F218=0,"-"))</f>
        <v>-</v>
      </c>
      <c r="J462" s="12" t="str">
        <f>IF('กรอกรายการ วัสดุ'!G218&gt;0,'กรอกรายการ วัสดุ'!G218,IF('กรอกรายการ วัสดุ'!G218=0,"-"))</f>
        <v>-</v>
      </c>
      <c r="K462" s="12" t="str">
        <f>IF('กรอกรายการ วัสดุ'!H218&gt;0,'กรอกรายการ วัสดุ'!H218,IF('กรอกรายการ วัสดุ'!H218=0,"-"))</f>
        <v>-</v>
      </c>
      <c r="L462" s="45" t="str">
        <f>IF('กรอกรายการ วัสดุ'!I218&gt;0,'กรอกรายการ วัสดุ'!I218,IF('กรอกรายการ วัสดุ'!I218=0,"-"))</f>
        <v>-</v>
      </c>
      <c r="M462" s="76"/>
    </row>
    <row r="463" spans="1:13" ht="24.75" thickBot="1" x14ac:dyDescent="0.6">
      <c r="A463" s="117" t="str">
        <f>IF('กรอกรายการ วัสดุ'!A525&gt;0,'กรอกรายการ วัสดุ'!A537,IF('กรอกรายการ วัสดุ'!A537=0," "))</f>
        <v xml:space="preserve"> </v>
      </c>
      <c r="B463" s="688" t="str">
        <f>IF('กรอกรายการ วัสดุ'!B219&gt;0,'กรอกรายการ วัสดุ'!B219,IF('กรอกรายการ วัสดุ'!B219=0,"-"))</f>
        <v>-</v>
      </c>
      <c r="C463" s="688"/>
      <c r="D463" s="688"/>
      <c r="E463" s="688"/>
      <c r="F463" s="12" t="str">
        <f>IF('กรอกรายการ วัสดุ'!C219&gt;0,'กรอกรายการ วัสดุ'!C219,IF('กรอกรายการ วัสดุ'!C219=0,"-"))</f>
        <v>-</v>
      </c>
      <c r="G463" s="12" t="str">
        <f>IF('กรอกรายการ วัสดุ'!D219&gt;0,'กรอกรายการ วัสดุ'!D219,IF('กรอกรายการ วัสดุ'!D219=0,"-"))</f>
        <v>-</v>
      </c>
      <c r="H463" s="12" t="str">
        <f>IF('กรอกรายการ วัสดุ'!E219&gt;0,'กรอกรายการ วัสดุ'!E219,IF('กรอกรายการ วัสดุ'!E219=0,"-"))</f>
        <v>-</v>
      </c>
      <c r="I463" s="45" t="str">
        <f>IF('กรอกรายการ วัสดุ'!F219&gt;0,'กรอกรายการ วัสดุ'!F219,IF('กรอกรายการ วัสดุ'!F219=0,"-"))</f>
        <v>-</v>
      </c>
      <c r="J463" s="12" t="str">
        <f>IF('กรอกรายการ วัสดุ'!G219&gt;0,'กรอกรายการ วัสดุ'!G219,IF('กรอกรายการ วัสดุ'!G219=0,"-"))</f>
        <v>-</v>
      </c>
      <c r="K463" s="12" t="str">
        <f>IF('กรอกรายการ วัสดุ'!H219&gt;0,'กรอกรายการ วัสดุ'!H219,IF('กรอกรายการ วัสดุ'!H219=0,"-"))</f>
        <v>-</v>
      </c>
      <c r="L463" s="45" t="str">
        <f>IF('กรอกรายการ วัสดุ'!I219&gt;0,'กรอกรายการ วัสดุ'!I219,IF('กรอกรายการ วัสดุ'!I219=0,"-"))</f>
        <v>-</v>
      </c>
      <c r="M463" s="75"/>
    </row>
    <row r="464" spans="1:13" ht="24.75" thickBot="1" x14ac:dyDescent="0.6">
      <c r="A464" s="657" t="s">
        <v>161</v>
      </c>
      <c r="B464" s="658"/>
      <c r="C464" s="658"/>
      <c r="D464" s="658"/>
      <c r="E464" s="658"/>
      <c r="F464" s="658"/>
      <c r="G464" s="658"/>
      <c r="H464" s="659"/>
      <c r="I464" s="153">
        <f>SUM(I454:I463)</f>
        <v>0</v>
      </c>
      <c r="J464" s="19"/>
      <c r="K464" s="46">
        <f t="shared" ref="K464:L464" si="34">SUM(K454:K463)</f>
        <v>0</v>
      </c>
      <c r="L464" s="46">
        <f t="shared" si="34"/>
        <v>0</v>
      </c>
      <c r="M464" s="14"/>
    </row>
    <row r="465" spans="1:13" ht="24.75" thickBot="1" x14ac:dyDescent="0.6">
      <c r="A465" s="657" t="s">
        <v>162</v>
      </c>
      <c r="B465" s="658"/>
      <c r="C465" s="658"/>
      <c r="D465" s="658"/>
      <c r="E465" s="658"/>
      <c r="F465" s="658"/>
      <c r="G465" s="658"/>
      <c r="H465" s="659"/>
      <c r="I465" s="153">
        <f>I464+I453</f>
        <v>236226</v>
      </c>
      <c r="J465" s="15"/>
      <c r="K465" s="46">
        <f t="shared" ref="K465:L465" si="35">K464+K453</f>
        <v>43986.5</v>
      </c>
      <c r="L465" s="46">
        <f t="shared" si="35"/>
        <v>280212.5</v>
      </c>
      <c r="M465" s="14"/>
    </row>
    <row r="466" spans="1:13" x14ac:dyDescent="0.55000000000000004">
      <c r="A466" s="13"/>
      <c r="B466" s="13"/>
      <c r="C466" s="13"/>
      <c r="D466" s="13"/>
      <c r="E466" s="13"/>
      <c r="F466" s="13"/>
      <c r="G466" s="13"/>
      <c r="H466" s="13"/>
      <c r="I466" s="6"/>
      <c r="J466" s="6"/>
      <c r="K466" s="6"/>
      <c r="L466" s="6"/>
      <c r="M466" s="6"/>
    </row>
    <row r="467" spans="1:13" x14ac:dyDescent="0.55000000000000004">
      <c r="A467" s="279"/>
      <c r="B467" s="2"/>
      <c r="C467" s="118"/>
      <c r="D467" s="118" t="s">
        <v>28</v>
      </c>
      <c r="E467" s="118" t="s">
        <v>29</v>
      </c>
      <c r="F467" s="2" t="s">
        <v>30</v>
      </c>
      <c r="G467" s="2"/>
      <c r="H467" s="119" t="s">
        <v>28</v>
      </c>
      <c r="I467" s="118" t="s">
        <v>33</v>
      </c>
      <c r="J467" s="2"/>
      <c r="K467" s="2"/>
      <c r="L467" s="2"/>
      <c r="M467" s="2"/>
    </row>
    <row r="468" spans="1:13" x14ac:dyDescent="0.55000000000000004">
      <c r="A468" s="279"/>
      <c r="B468" s="118"/>
      <c r="C468" s="118"/>
      <c r="D468" s="119"/>
      <c r="E468" s="279" t="str">
        <f>E446</f>
        <v>(นายอำพร จานเก่า)</v>
      </c>
      <c r="F468" s="2"/>
      <c r="G468" s="2"/>
      <c r="H468" s="119"/>
      <c r="I468" s="655" t="str">
        <f>I446</f>
        <v>(นางสาวจริยา ขัดแก้ว)</v>
      </c>
      <c r="J468" s="655"/>
      <c r="K468" s="2"/>
      <c r="L468" s="2"/>
      <c r="M468" s="2"/>
    </row>
    <row r="469" spans="1:13" s="2" customFormat="1" x14ac:dyDescent="0.55000000000000004">
      <c r="A469" s="279"/>
      <c r="C469" s="118"/>
      <c r="D469" s="655" t="str">
        <f>D447</f>
        <v>ช่าง ระดับ 4</v>
      </c>
      <c r="E469" s="655"/>
      <c r="F469" s="655"/>
      <c r="H469" s="655" t="str">
        <f>H447</f>
        <v>ผู้อำนวยการกลุ่มอำนวยการ</v>
      </c>
      <c r="I469" s="655"/>
      <c r="J469" s="655"/>
      <c r="K469" s="655"/>
    </row>
    <row r="470" spans="1:13" ht="27.75" x14ac:dyDescent="0.65">
      <c r="A470" s="2"/>
      <c r="B470" s="2"/>
      <c r="C470" s="636" t="s">
        <v>23</v>
      </c>
      <c r="D470" s="636"/>
      <c r="E470" s="636"/>
      <c r="F470" s="636"/>
      <c r="G470" s="636"/>
      <c r="H470" s="636"/>
      <c r="I470" s="636"/>
      <c r="J470" s="636"/>
      <c r="K470" s="636"/>
      <c r="L470" s="135" t="s">
        <v>25</v>
      </c>
      <c r="M470" s="136"/>
    </row>
    <row r="471" spans="1:13" x14ac:dyDescent="0.55000000000000004">
      <c r="A471" s="639" t="str">
        <f>A449</f>
        <v>ซ่อมแซมสำนักงาน สพป.ลำปาง เขต 3</v>
      </c>
      <c r="B471" s="639"/>
      <c r="C471" s="639"/>
      <c r="D471" s="640" t="str">
        <f>D427</f>
        <v>อาคารอาคารสำนักงาน สพป.ลำปาง เขต 3</v>
      </c>
      <c r="E471" s="640"/>
      <c r="F471" s="640"/>
      <c r="G471" s="640"/>
      <c r="H471" s="640"/>
      <c r="I471" s="1" t="s">
        <v>26</v>
      </c>
      <c r="J471" s="277" t="str">
        <f>J449</f>
        <v>ลำปาง เขต  3</v>
      </c>
      <c r="M471" s="1" t="s">
        <v>163</v>
      </c>
    </row>
    <row r="472" spans="1:13" ht="24.75" thickBot="1" x14ac:dyDescent="0.6">
      <c r="A472" s="277" t="s">
        <v>0</v>
      </c>
      <c r="D472" s="640" t="str">
        <f>D428</f>
        <v>สพป.ลำปาง เขต 3</v>
      </c>
      <c r="E472" s="640"/>
      <c r="F472" s="640"/>
      <c r="G472" s="640"/>
      <c r="H472" s="640"/>
      <c r="K472" s="641"/>
      <c r="L472" s="641"/>
    </row>
    <row r="473" spans="1:13" x14ac:dyDescent="0.55000000000000004">
      <c r="A473" s="642" t="s">
        <v>2</v>
      </c>
      <c r="B473" s="644" t="s">
        <v>3</v>
      </c>
      <c r="C473" s="645"/>
      <c r="D473" s="645"/>
      <c r="E473" s="646"/>
      <c r="F473" s="650" t="s">
        <v>4</v>
      </c>
      <c r="G473" s="650" t="s">
        <v>5</v>
      </c>
      <c r="H473" s="650" t="s">
        <v>6</v>
      </c>
      <c r="I473" s="650"/>
      <c r="J473" s="650" t="s">
        <v>7</v>
      </c>
      <c r="K473" s="650"/>
      <c r="L473" s="650" t="s">
        <v>24</v>
      </c>
      <c r="M473" s="661" t="s">
        <v>9</v>
      </c>
    </row>
    <row r="474" spans="1:13" x14ac:dyDescent="0.55000000000000004">
      <c r="A474" s="643"/>
      <c r="B474" s="647"/>
      <c r="C474" s="648"/>
      <c r="D474" s="648"/>
      <c r="E474" s="649"/>
      <c r="F474" s="651"/>
      <c r="G474" s="651"/>
      <c r="H474" s="278" t="s">
        <v>10</v>
      </c>
      <c r="I474" s="278" t="s">
        <v>11</v>
      </c>
      <c r="J474" s="278" t="s">
        <v>10</v>
      </c>
      <c r="K474" s="278" t="s">
        <v>11</v>
      </c>
      <c r="L474" s="651"/>
      <c r="M474" s="662"/>
    </row>
    <row r="475" spans="1:13" x14ac:dyDescent="0.55000000000000004">
      <c r="A475" s="685" t="s">
        <v>164</v>
      </c>
      <c r="B475" s="686"/>
      <c r="C475" s="686"/>
      <c r="D475" s="686"/>
      <c r="E475" s="686"/>
      <c r="F475" s="686"/>
      <c r="G475" s="686"/>
      <c r="H475" s="687"/>
      <c r="I475" s="152">
        <f>I465</f>
        <v>236226</v>
      </c>
      <c r="J475" s="49"/>
      <c r="K475" s="48">
        <f>K465</f>
        <v>43986.5</v>
      </c>
      <c r="L475" s="48">
        <f>L465</f>
        <v>280212.5</v>
      </c>
      <c r="M475" s="8"/>
    </row>
    <row r="476" spans="1:13" x14ac:dyDescent="0.55000000000000004">
      <c r="A476" s="7" t="str">
        <f>IF('กรอกรายการ วัสดุ'!A538&gt;0,'กรอกรายการ วัสดุ'!A550,IF('กรอกรายการ วัสดุ'!A550=0," "))</f>
        <v xml:space="preserve"> </v>
      </c>
      <c r="B476" s="638" t="str">
        <f>IF('กรอกรายการ วัสดุ'!B220&gt;0,'กรอกรายการ วัสดุ'!B220,IF('กรอกรายการ วัสดุ'!B220=0,"-"))</f>
        <v>-</v>
      </c>
      <c r="C476" s="638"/>
      <c r="D476" s="638"/>
      <c r="E476" s="638"/>
      <c r="F476" s="12" t="str">
        <f>IF('กรอกรายการ วัสดุ'!C220&gt;0,'กรอกรายการ วัสดุ'!C220,IF('กรอกรายการ วัสดุ'!C220=0,"-"))</f>
        <v>-</v>
      </c>
      <c r="G476" s="12" t="str">
        <f>IF('กรอกรายการ วัสดุ'!D220&gt;0,'กรอกรายการ วัสดุ'!D220,IF('กรอกรายการ วัสดุ'!D220=0,"-"))</f>
        <v>-</v>
      </c>
      <c r="H476" s="12" t="str">
        <f>IF('กรอกรายการ วัสดุ'!E220&gt;0,'กรอกรายการ วัสดุ'!E220,IF('กรอกรายการ วัสดุ'!E220=0,"-"))</f>
        <v>-</v>
      </c>
      <c r="I476" s="45" t="str">
        <f>IF('กรอกรายการ วัสดุ'!F220&gt;0,'กรอกรายการ วัสดุ'!F220,IF('กรอกรายการ วัสดุ'!F220=0,"-"))</f>
        <v>-</v>
      </c>
      <c r="J476" s="12" t="str">
        <f>IF('กรอกรายการ วัสดุ'!G220&gt;0,'กรอกรายการ วัสดุ'!G220,IF('กรอกรายการ วัสดุ'!G220=0,"-"))</f>
        <v>-</v>
      </c>
      <c r="K476" s="12" t="str">
        <f>IF('กรอกรายการ วัสดุ'!H220&gt;0,'กรอกรายการ วัสดุ'!H220,IF('กรอกรายการ วัสดุ'!H220=0,"-"))</f>
        <v>-</v>
      </c>
      <c r="L476" s="45" t="str">
        <f>IF('กรอกรายการ วัสดุ'!I220&gt;0,'กรอกรายการ วัสดุ'!I220,IF('กรอกรายการ วัสดุ'!I220=0,"-"))</f>
        <v>-</v>
      </c>
      <c r="M476" s="76"/>
    </row>
    <row r="477" spans="1:13" x14ac:dyDescent="0.55000000000000004">
      <c r="A477" s="9" t="str">
        <f>IF('กรอกรายการ วัสดุ'!A539&gt;0,'กรอกรายการ วัสดุ'!A551,IF('กรอกรายการ วัสดุ'!A551=0," "))</f>
        <v xml:space="preserve"> </v>
      </c>
      <c r="B477" s="637" t="str">
        <f>IF('กรอกรายการ วัสดุ'!B221&gt;0,'กรอกรายการ วัสดุ'!B221,IF('กรอกรายการ วัสดุ'!B221=0,"-"))</f>
        <v>-</v>
      </c>
      <c r="C477" s="637"/>
      <c r="D477" s="637"/>
      <c r="E477" s="637"/>
      <c r="F477" s="12" t="str">
        <f>IF('กรอกรายการ วัสดุ'!C221&gt;0,'กรอกรายการ วัสดุ'!C221,IF('กรอกรายการ วัสดุ'!C221=0,"-"))</f>
        <v>-</v>
      </c>
      <c r="G477" s="12" t="str">
        <f>IF('กรอกรายการ วัสดุ'!D221&gt;0,'กรอกรายการ วัสดุ'!D221,IF('กรอกรายการ วัสดุ'!D221=0,"-"))</f>
        <v>-</v>
      </c>
      <c r="H477" s="12" t="str">
        <f>IF('กรอกรายการ วัสดุ'!E221&gt;0,'กรอกรายการ วัสดุ'!E221,IF('กรอกรายการ วัสดุ'!E221=0,"-"))</f>
        <v>-</v>
      </c>
      <c r="I477" s="45" t="str">
        <f>IF('กรอกรายการ วัสดุ'!F221&gt;0,'กรอกรายการ วัสดุ'!F221,IF('กรอกรายการ วัสดุ'!F221=0,"-"))</f>
        <v>-</v>
      </c>
      <c r="J477" s="12" t="str">
        <f>IF('กรอกรายการ วัสดุ'!G221&gt;0,'กรอกรายการ วัสดุ'!G221,IF('กรอกรายการ วัสดุ'!G221=0,"-"))</f>
        <v>-</v>
      </c>
      <c r="K477" s="12" t="str">
        <f>IF('กรอกรายการ วัสดุ'!H221&gt;0,'กรอกรายการ วัสดุ'!H221,IF('กรอกรายการ วัสดุ'!H221=0,"-"))</f>
        <v>-</v>
      </c>
      <c r="L477" s="45" t="str">
        <f>IF('กรอกรายการ วัสดุ'!I221&gt;0,'กรอกรายการ วัสดุ'!I221,IF('กรอกรายการ วัสดุ'!I221=0,"-"))</f>
        <v>-</v>
      </c>
      <c r="M477" s="76"/>
    </row>
    <row r="478" spans="1:13" x14ac:dyDescent="0.55000000000000004">
      <c r="A478" s="9" t="str">
        <f>IF('กรอกรายการ วัสดุ'!A540&gt;0,'กรอกรายการ วัสดุ'!A552,IF('กรอกรายการ วัสดุ'!A552=0," "))</f>
        <v xml:space="preserve"> </v>
      </c>
      <c r="B478" s="637" t="str">
        <f>IF('กรอกรายการ วัสดุ'!B222&gt;0,'กรอกรายการ วัสดุ'!B222,IF('กรอกรายการ วัสดุ'!B222=0,"-"))</f>
        <v>-</v>
      </c>
      <c r="C478" s="637"/>
      <c r="D478" s="637"/>
      <c r="E478" s="637"/>
      <c r="F478" s="12" t="str">
        <f>IF('กรอกรายการ วัสดุ'!C222&gt;0,'กรอกรายการ วัสดุ'!C222,IF('กรอกรายการ วัสดุ'!C222=0,"-"))</f>
        <v>-</v>
      </c>
      <c r="G478" s="12" t="str">
        <f>IF('กรอกรายการ วัสดุ'!D222&gt;0,'กรอกรายการ วัสดุ'!D222,IF('กรอกรายการ วัสดุ'!D222=0,"-"))</f>
        <v>-</v>
      </c>
      <c r="H478" s="12" t="str">
        <f>IF('กรอกรายการ วัสดุ'!E222&gt;0,'กรอกรายการ วัสดุ'!E222,IF('กรอกรายการ วัสดุ'!E222=0,"-"))</f>
        <v>-</v>
      </c>
      <c r="I478" s="45" t="str">
        <f>IF('กรอกรายการ วัสดุ'!F222&gt;0,'กรอกรายการ วัสดุ'!F222,IF('กรอกรายการ วัสดุ'!F222=0,"-"))</f>
        <v>-</v>
      </c>
      <c r="J478" s="12" t="str">
        <f>IF('กรอกรายการ วัสดุ'!G222&gt;0,'กรอกรายการ วัสดุ'!G222,IF('กรอกรายการ วัสดุ'!G222=0,"-"))</f>
        <v>-</v>
      </c>
      <c r="K478" s="12" t="str">
        <f>IF('กรอกรายการ วัสดุ'!H222&gt;0,'กรอกรายการ วัสดุ'!H222,IF('กรอกรายการ วัสดุ'!H222=0,"-"))</f>
        <v>-</v>
      </c>
      <c r="L478" s="45" t="str">
        <f>IF('กรอกรายการ วัสดุ'!I222&gt;0,'กรอกรายการ วัสดุ'!I222,IF('กรอกรายการ วัสดุ'!I222=0,"-"))</f>
        <v>-</v>
      </c>
      <c r="M478" s="76"/>
    </row>
    <row r="479" spans="1:13" x14ac:dyDescent="0.55000000000000004">
      <c r="A479" s="9" t="str">
        <f>IF('กรอกรายการ วัสดุ'!A541&gt;0,'กรอกรายการ วัสดุ'!A553,IF('กรอกรายการ วัสดุ'!A553=0," "))</f>
        <v xml:space="preserve"> </v>
      </c>
      <c r="B479" s="637" t="str">
        <f>IF('กรอกรายการ วัสดุ'!B223&gt;0,'กรอกรายการ วัสดุ'!B223,IF('กรอกรายการ วัสดุ'!B223=0,"-"))</f>
        <v>-</v>
      </c>
      <c r="C479" s="637"/>
      <c r="D479" s="637"/>
      <c r="E479" s="637"/>
      <c r="F479" s="12" t="str">
        <f>IF('กรอกรายการ วัสดุ'!C223&gt;0,'กรอกรายการ วัสดุ'!C223,IF('กรอกรายการ วัสดุ'!C223=0,"-"))</f>
        <v>-</v>
      </c>
      <c r="G479" s="12" t="str">
        <f>IF('กรอกรายการ วัสดุ'!D223&gt;0,'กรอกรายการ วัสดุ'!D223,IF('กรอกรายการ วัสดุ'!D223=0,"-"))</f>
        <v>-</v>
      </c>
      <c r="H479" s="12" t="str">
        <f>IF('กรอกรายการ วัสดุ'!E223&gt;0,'กรอกรายการ วัสดุ'!E223,IF('กรอกรายการ วัสดุ'!E223=0,"-"))</f>
        <v>-</v>
      </c>
      <c r="I479" s="45" t="str">
        <f>IF('กรอกรายการ วัสดุ'!F223&gt;0,'กรอกรายการ วัสดุ'!F223,IF('กรอกรายการ วัสดุ'!F223=0,"-"))</f>
        <v>-</v>
      </c>
      <c r="J479" s="12" t="str">
        <f>IF('กรอกรายการ วัสดุ'!G223&gt;0,'กรอกรายการ วัสดุ'!G223,IF('กรอกรายการ วัสดุ'!G223=0,"-"))</f>
        <v>-</v>
      </c>
      <c r="K479" s="12" t="str">
        <f>IF('กรอกรายการ วัสดุ'!H223&gt;0,'กรอกรายการ วัสดุ'!H223,IF('กรอกรายการ วัสดุ'!H223=0,"-"))</f>
        <v>-</v>
      </c>
      <c r="L479" s="45" t="str">
        <f>IF('กรอกรายการ วัสดุ'!I223&gt;0,'กรอกรายการ วัสดุ'!I223,IF('กรอกรายการ วัสดุ'!I223=0,"-"))</f>
        <v>-</v>
      </c>
      <c r="M479" s="76"/>
    </row>
    <row r="480" spans="1:13" x14ac:dyDescent="0.55000000000000004">
      <c r="A480" s="9" t="str">
        <f>IF('กรอกรายการ วัสดุ'!A542&gt;0,'กรอกรายการ วัสดุ'!A554,IF('กรอกรายการ วัสดุ'!A554=0," "))</f>
        <v xml:space="preserve"> </v>
      </c>
      <c r="B480" s="637" t="str">
        <f>IF('กรอกรายการ วัสดุ'!B224&gt;0,'กรอกรายการ วัสดุ'!B224,IF('กรอกรายการ วัสดุ'!B224=0,"-"))</f>
        <v>-</v>
      </c>
      <c r="C480" s="637"/>
      <c r="D480" s="637"/>
      <c r="E480" s="637"/>
      <c r="F480" s="12" t="str">
        <f>IF('กรอกรายการ วัสดุ'!C224&gt;0,'กรอกรายการ วัสดุ'!C224,IF('กรอกรายการ วัสดุ'!C224=0,"-"))</f>
        <v>-</v>
      </c>
      <c r="G480" s="12" t="str">
        <f>IF('กรอกรายการ วัสดุ'!D224&gt;0,'กรอกรายการ วัสดุ'!D224,IF('กรอกรายการ วัสดุ'!D224=0,"-"))</f>
        <v>-</v>
      </c>
      <c r="H480" s="12" t="str">
        <f>IF('กรอกรายการ วัสดุ'!E224&gt;0,'กรอกรายการ วัสดุ'!E224,IF('กรอกรายการ วัสดุ'!E224=0,"-"))</f>
        <v>-</v>
      </c>
      <c r="I480" s="45" t="str">
        <f>IF('กรอกรายการ วัสดุ'!F224&gt;0,'กรอกรายการ วัสดุ'!F224,IF('กรอกรายการ วัสดุ'!F224=0,"-"))</f>
        <v>-</v>
      </c>
      <c r="J480" s="12" t="str">
        <f>IF('กรอกรายการ วัสดุ'!G224&gt;0,'กรอกรายการ วัสดุ'!G224,IF('กรอกรายการ วัสดุ'!G224=0,"-"))</f>
        <v>-</v>
      </c>
      <c r="K480" s="12" t="str">
        <f>IF('กรอกรายการ วัสดุ'!H224&gt;0,'กรอกรายการ วัสดุ'!H224,IF('กรอกรายการ วัสดุ'!H224=0,"-"))</f>
        <v>-</v>
      </c>
      <c r="L480" s="45" t="str">
        <f>IF('กรอกรายการ วัสดุ'!I224&gt;0,'กรอกรายการ วัสดุ'!I224,IF('กรอกรายการ วัสดุ'!I224=0,"-"))</f>
        <v>-</v>
      </c>
      <c r="M480" s="76"/>
    </row>
    <row r="481" spans="1:13" x14ac:dyDescent="0.55000000000000004">
      <c r="A481" s="9" t="str">
        <f>IF('กรอกรายการ วัสดุ'!A543&gt;0,'กรอกรายการ วัสดุ'!A555,IF('กรอกรายการ วัสดุ'!A555=0," "))</f>
        <v xml:space="preserve"> </v>
      </c>
      <c r="B481" s="637" t="str">
        <f>IF('กรอกรายการ วัสดุ'!B225&gt;0,'กรอกรายการ วัสดุ'!B225,IF('กรอกรายการ วัสดุ'!B225=0,"-"))</f>
        <v>-</v>
      </c>
      <c r="C481" s="637"/>
      <c r="D481" s="637"/>
      <c r="E481" s="637"/>
      <c r="F481" s="12" t="str">
        <f>IF('กรอกรายการ วัสดุ'!C225&gt;0,'กรอกรายการ วัสดุ'!C225,IF('กรอกรายการ วัสดุ'!C225=0,"-"))</f>
        <v>-</v>
      </c>
      <c r="G481" s="12" t="str">
        <f>IF('กรอกรายการ วัสดุ'!D225&gt;0,'กรอกรายการ วัสดุ'!D225,IF('กรอกรายการ วัสดุ'!D225=0,"-"))</f>
        <v>-</v>
      </c>
      <c r="H481" s="12" t="str">
        <f>IF('กรอกรายการ วัสดุ'!E225&gt;0,'กรอกรายการ วัสดุ'!E225,IF('กรอกรายการ วัสดุ'!E225=0,"-"))</f>
        <v>-</v>
      </c>
      <c r="I481" s="45" t="str">
        <f>IF('กรอกรายการ วัสดุ'!F225&gt;0,'กรอกรายการ วัสดุ'!F225,IF('กรอกรายการ วัสดุ'!F225=0,"-"))</f>
        <v>-</v>
      </c>
      <c r="J481" s="12" t="str">
        <f>IF('กรอกรายการ วัสดุ'!G225&gt;0,'กรอกรายการ วัสดุ'!G225,IF('กรอกรายการ วัสดุ'!G225=0,"-"))</f>
        <v>-</v>
      </c>
      <c r="K481" s="12" t="str">
        <f>IF('กรอกรายการ วัสดุ'!H225&gt;0,'กรอกรายการ วัสดุ'!H225,IF('กรอกรายการ วัสดุ'!H225=0,"-"))</f>
        <v>-</v>
      </c>
      <c r="L481" s="45" t="str">
        <f>IF('กรอกรายการ วัสดุ'!I225&gt;0,'กรอกรายการ วัสดุ'!I225,IF('กรอกรายการ วัสดุ'!I225=0,"-"))</f>
        <v>-</v>
      </c>
      <c r="M481" s="76"/>
    </row>
    <row r="482" spans="1:13" x14ac:dyDescent="0.55000000000000004">
      <c r="A482" s="9" t="str">
        <f>IF('กรอกรายการ วัสดุ'!A544&gt;0,'กรอกรายการ วัสดุ'!A556,IF('กรอกรายการ วัสดุ'!A556=0," "))</f>
        <v xml:space="preserve"> </v>
      </c>
      <c r="B482" s="637" t="str">
        <f>IF('กรอกรายการ วัสดุ'!B226&gt;0,'กรอกรายการ วัสดุ'!B226,IF('กรอกรายการ วัสดุ'!B226=0,"-"))</f>
        <v>-</v>
      </c>
      <c r="C482" s="637"/>
      <c r="D482" s="637"/>
      <c r="E482" s="637"/>
      <c r="F482" s="12" t="str">
        <f>IF('กรอกรายการ วัสดุ'!C226&gt;0,'กรอกรายการ วัสดุ'!C226,IF('กรอกรายการ วัสดุ'!C226=0,"-"))</f>
        <v>-</v>
      </c>
      <c r="G482" s="12" t="str">
        <f>IF('กรอกรายการ วัสดุ'!D226&gt;0,'กรอกรายการ วัสดุ'!D226,IF('กรอกรายการ วัสดุ'!D226=0,"-"))</f>
        <v>-</v>
      </c>
      <c r="H482" s="12" t="str">
        <f>IF('กรอกรายการ วัสดุ'!E226&gt;0,'กรอกรายการ วัสดุ'!E226,IF('กรอกรายการ วัสดุ'!E226=0,"-"))</f>
        <v>-</v>
      </c>
      <c r="I482" s="45" t="str">
        <f>IF('กรอกรายการ วัสดุ'!F226&gt;0,'กรอกรายการ วัสดุ'!F226,IF('กรอกรายการ วัสดุ'!F226=0,"-"))</f>
        <v>-</v>
      </c>
      <c r="J482" s="12" t="str">
        <f>IF('กรอกรายการ วัสดุ'!G226&gt;0,'กรอกรายการ วัสดุ'!G226,IF('กรอกรายการ วัสดุ'!G226=0,"-"))</f>
        <v>-</v>
      </c>
      <c r="K482" s="12" t="str">
        <f>IF('กรอกรายการ วัสดุ'!H226&gt;0,'กรอกรายการ วัสดุ'!H226,IF('กรอกรายการ วัสดุ'!H226=0,"-"))</f>
        <v>-</v>
      </c>
      <c r="L482" s="45" t="str">
        <f>IF('กรอกรายการ วัสดุ'!I226&gt;0,'กรอกรายการ วัสดุ'!I226,IF('กรอกรายการ วัสดุ'!I226=0,"-"))</f>
        <v>-</v>
      </c>
      <c r="M482" s="76"/>
    </row>
    <row r="483" spans="1:13" x14ac:dyDescent="0.55000000000000004">
      <c r="A483" s="9" t="str">
        <f>IF('กรอกรายการ วัสดุ'!A545&gt;0,'กรอกรายการ วัสดุ'!A557,IF('กรอกรายการ วัสดุ'!A557=0," "))</f>
        <v xml:space="preserve"> </v>
      </c>
      <c r="B483" s="637" t="str">
        <f>IF('กรอกรายการ วัสดุ'!B227&gt;0,'กรอกรายการ วัสดุ'!B227,IF('กรอกรายการ วัสดุ'!B227=0,"-"))</f>
        <v>-</v>
      </c>
      <c r="C483" s="637"/>
      <c r="D483" s="637"/>
      <c r="E483" s="637"/>
      <c r="F483" s="12" t="str">
        <f>IF('กรอกรายการ วัสดุ'!C227&gt;0,'กรอกรายการ วัสดุ'!C227,IF('กรอกรายการ วัสดุ'!C227=0,"-"))</f>
        <v>-</v>
      </c>
      <c r="G483" s="12" t="str">
        <f>IF('กรอกรายการ วัสดุ'!D227&gt;0,'กรอกรายการ วัสดุ'!D227,IF('กรอกรายการ วัสดุ'!D227=0,"-"))</f>
        <v>-</v>
      </c>
      <c r="H483" s="12" t="str">
        <f>IF('กรอกรายการ วัสดุ'!E227&gt;0,'กรอกรายการ วัสดุ'!E227,IF('กรอกรายการ วัสดุ'!E227=0,"-"))</f>
        <v>-</v>
      </c>
      <c r="I483" s="45" t="str">
        <f>IF('กรอกรายการ วัสดุ'!F227&gt;0,'กรอกรายการ วัสดุ'!F227,IF('กรอกรายการ วัสดุ'!F227=0,"-"))</f>
        <v>-</v>
      </c>
      <c r="J483" s="12" t="str">
        <f>IF('กรอกรายการ วัสดุ'!G227&gt;0,'กรอกรายการ วัสดุ'!G227,IF('กรอกรายการ วัสดุ'!G227=0,"-"))</f>
        <v>-</v>
      </c>
      <c r="K483" s="12" t="str">
        <f>IF('กรอกรายการ วัสดุ'!H227&gt;0,'กรอกรายการ วัสดุ'!H227,IF('กรอกรายการ วัสดุ'!H227=0,"-"))</f>
        <v>-</v>
      </c>
      <c r="L483" s="45" t="str">
        <f>IF('กรอกรายการ วัสดุ'!I227&gt;0,'กรอกรายการ วัสดุ'!I227,IF('กรอกรายการ วัสดุ'!I227=0,"-"))</f>
        <v>-</v>
      </c>
      <c r="M483" s="76"/>
    </row>
    <row r="484" spans="1:13" x14ac:dyDescent="0.55000000000000004">
      <c r="A484" s="9" t="str">
        <f>IF('กรอกรายการ วัสดุ'!A546&gt;0,'กรอกรายการ วัสดุ'!A558,IF('กรอกรายการ วัสดุ'!A558=0," "))</f>
        <v xml:space="preserve"> </v>
      </c>
      <c r="B484" s="637" t="str">
        <f>IF('กรอกรายการ วัสดุ'!B228&gt;0,'กรอกรายการ วัสดุ'!B228,IF('กรอกรายการ วัสดุ'!B228=0,"-"))</f>
        <v>-</v>
      </c>
      <c r="C484" s="637"/>
      <c r="D484" s="637"/>
      <c r="E484" s="637"/>
      <c r="F484" s="12" t="str">
        <f>IF('กรอกรายการ วัสดุ'!C228&gt;0,'กรอกรายการ วัสดุ'!C228,IF('กรอกรายการ วัสดุ'!C228=0,"-"))</f>
        <v>-</v>
      </c>
      <c r="G484" s="12" t="str">
        <f>IF('กรอกรายการ วัสดุ'!D228&gt;0,'กรอกรายการ วัสดุ'!D228,IF('กรอกรายการ วัสดุ'!D228=0,"-"))</f>
        <v>-</v>
      </c>
      <c r="H484" s="12" t="str">
        <f>IF('กรอกรายการ วัสดุ'!E228&gt;0,'กรอกรายการ วัสดุ'!E228,IF('กรอกรายการ วัสดุ'!E228=0,"-"))</f>
        <v>-</v>
      </c>
      <c r="I484" s="45" t="str">
        <f>IF('กรอกรายการ วัสดุ'!F228&gt;0,'กรอกรายการ วัสดุ'!F228,IF('กรอกรายการ วัสดุ'!F228=0,"-"))</f>
        <v>-</v>
      </c>
      <c r="J484" s="12" t="str">
        <f>IF('กรอกรายการ วัสดุ'!G228&gt;0,'กรอกรายการ วัสดุ'!G228,IF('กรอกรายการ วัสดุ'!G228=0,"-"))</f>
        <v>-</v>
      </c>
      <c r="K484" s="12" t="str">
        <f>IF('กรอกรายการ วัสดุ'!H228&gt;0,'กรอกรายการ วัสดุ'!H228,IF('กรอกรายการ วัสดุ'!H228=0,"-"))</f>
        <v>-</v>
      </c>
      <c r="L484" s="45" t="str">
        <f>IF('กรอกรายการ วัสดุ'!I228&gt;0,'กรอกรายการ วัสดุ'!I228,IF('กรอกรายการ วัสดุ'!I228=0,"-"))</f>
        <v>-</v>
      </c>
      <c r="M484" s="76"/>
    </row>
    <row r="485" spans="1:13" ht="24.75" thickBot="1" x14ac:dyDescent="0.6">
      <c r="A485" s="117" t="str">
        <f>IF('กรอกรายการ วัสดุ'!A547&gt;0,'กรอกรายการ วัสดุ'!A559,IF('กรอกรายการ วัสดุ'!A559=0," "))</f>
        <v xml:space="preserve"> </v>
      </c>
      <c r="B485" s="688" t="str">
        <f>IF('กรอกรายการ วัสดุ'!B229&gt;0,'กรอกรายการ วัสดุ'!B229,IF('กรอกรายการ วัสดุ'!B229=0,"-"))</f>
        <v>-</v>
      </c>
      <c r="C485" s="688"/>
      <c r="D485" s="688"/>
      <c r="E485" s="688"/>
      <c r="F485" s="12" t="str">
        <f>IF('กรอกรายการ วัสดุ'!C229&gt;0,'กรอกรายการ วัสดุ'!C229,IF('กรอกรายการ วัสดุ'!C229=0,"-"))</f>
        <v>-</v>
      </c>
      <c r="G485" s="12" t="str">
        <f>IF('กรอกรายการ วัสดุ'!D229&gt;0,'กรอกรายการ วัสดุ'!D229,IF('กรอกรายการ วัสดุ'!D229=0,"-"))</f>
        <v>-</v>
      </c>
      <c r="H485" s="12" t="str">
        <f>IF('กรอกรายการ วัสดุ'!E229&gt;0,'กรอกรายการ วัสดุ'!E229,IF('กรอกรายการ วัสดุ'!E229=0,"-"))</f>
        <v>-</v>
      </c>
      <c r="I485" s="45" t="str">
        <f>IF('กรอกรายการ วัสดุ'!F229&gt;0,'กรอกรายการ วัสดุ'!F229,IF('กรอกรายการ วัสดุ'!F229=0,"-"))</f>
        <v>-</v>
      </c>
      <c r="J485" s="12" t="str">
        <f>IF('กรอกรายการ วัสดุ'!G229&gt;0,'กรอกรายการ วัสดุ'!G229,IF('กรอกรายการ วัสดุ'!G229=0,"-"))</f>
        <v>-</v>
      </c>
      <c r="K485" s="12" t="str">
        <f>IF('กรอกรายการ วัสดุ'!H229&gt;0,'กรอกรายการ วัสดุ'!H229,IF('กรอกรายการ วัสดุ'!H229=0,"-"))</f>
        <v>-</v>
      </c>
      <c r="L485" s="45" t="str">
        <f>IF('กรอกรายการ วัสดุ'!I229&gt;0,'กรอกรายการ วัสดุ'!I229,IF('กรอกรายการ วัสดุ'!I229=0,"-"))</f>
        <v>-</v>
      </c>
      <c r="M485" s="75"/>
    </row>
    <row r="486" spans="1:13" ht="24.75" thickBot="1" x14ac:dyDescent="0.6">
      <c r="A486" s="657" t="s">
        <v>165</v>
      </c>
      <c r="B486" s="658"/>
      <c r="C486" s="658"/>
      <c r="D486" s="658"/>
      <c r="E486" s="658"/>
      <c r="F486" s="658"/>
      <c r="G486" s="658"/>
      <c r="H486" s="659"/>
      <c r="I486" s="153">
        <f>SUM(I476:I485)</f>
        <v>0</v>
      </c>
      <c r="J486" s="19"/>
      <c r="K486" s="46">
        <f t="shared" ref="K486:L486" si="36">SUM(K476:K485)</f>
        <v>0</v>
      </c>
      <c r="L486" s="46">
        <f t="shared" si="36"/>
        <v>0</v>
      </c>
      <c r="M486" s="14"/>
    </row>
    <row r="487" spans="1:13" ht="24.75" thickBot="1" x14ac:dyDescent="0.6">
      <c r="A487" s="657" t="s">
        <v>166</v>
      </c>
      <c r="B487" s="658"/>
      <c r="C487" s="658"/>
      <c r="D487" s="658"/>
      <c r="E487" s="658"/>
      <c r="F487" s="658"/>
      <c r="G487" s="658"/>
      <c r="H487" s="659"/>
      <c r="I487" s="153">
        <f>I486+I475</f>
        <v>236226</v>
      </c>
      <c r="J487" s="15"/>
      <c r="K487" s="46">
        <f t="shared" ref="K487:L487" si="37">K486+K475</f>
        <v>43986.5</v>
      </c>
      <c r="L487" s="46">
        <f t="shared" si="37"/>
        <v>280212.5</v>
      </c>
      <c r="M487" s="14"/>
    </row>
    <row r="488" spans="1:13" x14ac:dyDescent="0.55000000000000004">
      <c r="A488" s="13"/>
      <c r="B488" s="13"/>
      <c r="C488" s="13"/>
      <c r="D488" s="13"/>
      <c r="E488" s="13"/>
      <c r="F488" s="13"/>
      <c r="G488" s="13"/>
      <c r="H488" s="13"/>
      <c r="I488" s="6"/>
      <c r="J488" s="6"/>
      <c r="K488" s="6"/>
      <c r="L488" s="6"/>
      <c r="M488" s="6"/>
    </row>
    <row r="489" spans="1:13" x14ac:dyDescent="0.55000000000000004">
      <c r="A489" s="279"/>
      <c r="B489" s="2"/>
      <c r="C489" s="118"/>
      <c r="D489" s="118" t="s">
        <v>28</v>
      </c>
      <c r="E489" s="118" t="s">
        <v>29</v>
      </c>
      <c r="F489" s="2" t="s">
        <v>30</v>
      </c>
      <c r="G489" s="2"/>
      <c r="H489" s="119" t="s">
        <v>28</v>
      </c>
      <c r="I489" s="118" t="s">
        <v>33</v>
      </c>
      <c r="J489" s="2"/>
      <c r="K489" s="2"/>
      <c r="L489" s="2"/>
      <c r="M489" s="2"/>
    </row>
    <row r="490" spans="1:13" x14ac:dyDescent="0.55000000000000004">
      <c r="A490" s="279"/>
      <c r="B490" s="118"/>
      <c r="C490" s="118"/>
      <c r="D490" s="119"/>
      <c r="E490" s="279" t="str">
        <f>E468</f>
        <v>(นายอำพร จานเก่า)</v>
      </c>
      <c r="F490" s="2"/>
      <c r="G490" s="2"/>
      <c r="H490" s="119"/>
      <c r="I490" s="655" t="str">
        <f>I468</f>
        <v>(นางสาวจริยา ขัดแก้ว)</v>
      </c>
      <c r="J490" s="655"/>
      <c r="K490" s="2"/>
      <c r="L490" s="2"/>
      <c r="M490" s="2"/>
    </row>
    <row r="491" spans="1:13" s="2" customFormat="1" x14ac:dyDescent="0.55000000000000004">
      <c r="A491" s="279"/>
      <c r="C491" s="118"/>
      <c r="D491" s="655" t="str">
        <f>D469</f>
        <v>ช่าง ระดับ 4</v>
      </c>
      <c r="E491" s="655"/>
      <c r="F491" s="655"/>
      <c r="H491" s="655" t="str">
        <f>H469</f>
        <v>ผู้อำนวยการกลุ่มอำนวยการ</v>
      </c>
      <c r="I491" s="655"/>
      <c r="J491" s="655"/>
      <c r="K491" s="655"/>
    </row>
  </sheetData>
  <mergeCells count="642">
    <mergeCell ref="B483:E483"/>
    <mergeCell ref="B484:E484"/>
    <mergeCell ref="B485:E485"/>
    <mergeCell ref="A486:H486"/>
    <mergeCell ref="A487:H487"/>
    <mergeCell ref="I490:J490"/>
    <mergeCell ref="H491:K491"/>
    <mergeCell ref="M473:M474"/>
    <mergeCell ref="A475:H475"/>
    <mergeCell ref="B476:E476"/>
    <mergeCell ref="B477:E477"/>
    <mergeCell ref="B478:E478"/>
    <mergeCell ref="B479:E479"/>
    <mergeCell ref="B480:E480"/>
    <mergeCell ref="B481:E481"/>
    <mergeCell ref="B482:E482"/>
    <mergeCell ref="D491:F491"/>
    <mergeCell ref="A471:C471"/>
    <mergeCell ref="D471:H471"/>
    <mergeCell ref="D472:H472"/>
    <mergeCell ref="K472:L472"/>
    <mergeCell ref="A473:A474"/>
    <mergeCell ref="B473:E474"/>
    <mergeCell ref="F473:F474"/>
    <mergeCell ref="G473:G474"/>
    <mergeCell ref="H473:I473"/>
    <mergeCell ref="J473:K473"/>
    <mergeCell ref="L473:L474"/>
    <mergeCell ref="B461:E461"/>
    <mergeCell ref="B462:E462"/>
    <mergeCell ref="B463:E463"/>
    <mergeCell ref="A464:H464"/>
    <mergeCell ref="A465:H465"/>
    <mergeCell ref="I468:J468"/>
    <mergeCell ref="H469:K469"/>
    <mergeCell ref="C470:K470"/>
    <mergeCell ref="D469:F469"/>
    <mergeCell ref="M451:M452"/>
    <mergeCell ref="A453:H453"/>
    <mergeCell ref="B454:E454"/>
    <mergeCell ref="B455:E455"/>
    <mergeCell ref="B456:E456"/>
    <mergeCell ref="B457:E457"/>
    <mergeCell ref="B458:E458"/>
    <mergeCell ref="B459:E459"/>
    <mergeCell ref="B460:E460"/>
    <mergeCell ref="A449:C449"/>
    <mergeCell ref="D449:H449"/>
    <mergeCell ref="D450:H450"/>
    <mergeCell ref="K450:L450"/>
    <mergeCell ref="A451:A452"/>
    <mergeCell ref="B451:E452"/>
    <mergeCell ref="F451:F452"/>
    <mergeCell ref="G451:G452"/>
    <mergeCell ref="H451:I451"/>
    <mergeCell ref="J451:K451"/>
    <mergeCell ref="L451:L452"/>
    <mergeCell ref="B439:E439"/>
    <mergeCell ref="B440:E440"/>
    <mergeCell ref="B441:E441"/>
    <mergeCell ref="A442:H442"/>
    <mergeCell ref="A443:H443"/>
    <mergeCell ref="I446:J446"/>
    <mergeCell ref="H447:K447"/>
    <mergeCell ref="C448:K448"/>
    <mergeCell ref="D447:F447"/>
    <mergeCell ref="M429:M430"/>
    <mergeCell ref="A431:H431"/>
    <mergeCell ref="B432:E432"/>
    <mergeCell ref="B433:E433"/>
    <mergeCell ref="B434:E434"/>
    <mergeCell ref="B435:E435"/>
    <mergeCell ref="B436:E436"/>
    <mergeCell ref="B437:E437"/>
    <mergeCell ref="B438:E438"/>
    <mergeCell ref="A427:C427"/>
    <mergeCell ref="D427:H427"/>
    <mergeCell ref="D428:H428"/>
    <mergeCell ref="K428:L428"/>
    <mergeCell ref="A429:A430"/>
    <mergeCell ref="B429:E430"/>
    <mergeCell ref="F429:F430"/>
    <mergeCell ref="G429:G430"/>
    <mergeCell ref="H429:I429"/>
    <mergeCell ref="J429:K429"/>
    <mergeCell ref="L429:L430"/>
    <mergeCell ref="B417:E417"/>
    <mergeCell ref="B418:E418"/>
    <mergeCell ref="B419:E419"/>
    <mergeCell ref="A420:H420"/>
    <mergeCell ref="A421:H421"/>
    <mergeCell ref="I424:J424"/>
    <mergeCell ref="H425:K425"/>
    <mergeCell ref="C426:K426"/>
    <mergeCell ref="D425:F425"/>
    <mergeCell ref="M407:M408"/>
    <mergeCell ref="A409:H409"/>
    <mergeCell ref="B410:E410"/>
    <mergeCell ref="B411:E411"/>
    <mergeCell ref="B412:E412"/>
    <mergeCell ref="B413:E413"/>
    <mergeCell ref="B414:E414"/>
    <mergeCell ref="B415:E415"/>
    <mergeCell ref="B416:E416"/>
    <mergeCell ref="A405:C405"/>
    <mergeCell ref="D405:H405"/>
    <mergeCell ref="D406:H406"/>
    <mergeCell ref="K406:L406"/>
    <mergeCell ref="A407:A408"/>
    <mergeCell ref="B407:E408"/>
    <mergeCell ref="F407:F408"/>
    <mergeCell ref="G407:G408"/>
    <mergeCell ref="H407:I407"/>
    <mergeCell ref="J407:K407"/>
    <mergeCell ref="L407:L408"/>
    <mergeCell ref="B395:E395"/>
    <mergeCell ref="B396:E396"/>
    <mergeCell ref="B397:E397"/>
    <mergeCell ref="A398:H398"/>
    <mergeCell ref="A399:H399"/>
    <mergeCell ref="I402:J402"/>
    <mergeCell ref="H403:K403"/>
    <mergeCell ref="C404:K404"/>
    <mergeCell ref="D403:F403"/>
    <mergeCell ref="M385:M386"/>
    <mergeCell ref="A387:H387"/>
    <mergeCell ref="B388:E388"/>
    <mergeCell ref="B389:E389"/>
    <mergeCell ref="B390:E390"/>
    <mergeCell ref="B391:E391"/>
    <mergeCell ref="B392:E392"/>
    <mergeCell ref="B393:E393"/>
    <mergeCell ref="B394:E394"/>
    <mergeCell ref="A383:C383"/>
    <mergeCell ref="D383:H383"/>
    <mergeCell ref="D384:H384"/>
    <mergeCell ref="K384:L384"/>
    <mergeCell ref="A385:A386"/>
    <mergeCell ref="B385:E386"/>
    <mergeCell ref="F385:F386"/>
    <mergeCell ref="G385:G386"/>
    <mergeCell ref="H385:I385"/>
    <mergeCell ref="J385:K385"/>
    <mergeCell ref="L385:L386"/>
    <mergeCell ref="B373:E373"/>
    <mergeCell ref="B374:E374"/>
    <mergeCell ref="B375:E375"/>
    <mergeCell ref="A376:H376"/>
    <mergeCell ref="A377:H377"/>
    <mergeCell ref="I380:J380"/>
    <mergeCell ref="H381:K381"/>
    <mergeCell ref="C382:K382"/>
    <mergeCell ref="D381:F381"/>
    <mergeCell ref="M363:M364"/>
    <mergeCell ref="A365:H365"/>
    <mergeCell ref="B366:E366"/>
    <mergeCell ref="B367:E367"/>
    <mergeCell ref="B368:E368"/>
    <mergeCell ref="B369:E369"/>
    <mergeCell ref="B370:E370"/>
    <mergeCell ref="B371:E371"/>
    <mergeCell ref="B372:E372"/>
    <mergeCell ref="A361:C361"/>
    <mergeCell ref="D361:H361"/>
    <mergeCell ref="D362:H362"/>
    <mergeCell ref="K362:L362"/>
    <mergeCell ref="A363:A364"/>
    <mergeCell ref="B363:E364"/>
    <mergeCell ref="F363:F364"/>
    <mergeCell ref="G363:G364"/>
    <mergeCell ref="H363:I363"/>
    <mergeCell ref="J363:K363"/>
    <mergeCell ref="L363:L364"/>
    <mergeCell ref="B351:E351"/>
    <mergeCell ref="B352:E352"/>
    <mergeCell ref="B353:E353"/>
    <mergeCell ref="A354:H354"/>
    <mergeCell ref="A355:H355"/>
    <mergeCell ref="I358:J358"/>
    <mergeCell ref="H359:K359"/>
    <mergeCell ref="C360:K360"/>
    <mergeCell ref="D359:F359"/>
    <mergeCell ref="M341:M342"/>
    <mergeCell ref="A343:H343"/>
    <mergeCell ref="B344:E344"/>
    <mergeCell ref="B345:E345"/>
    <mergeCell ref="B346:E346"/>
    <mergeCell ref="B347:E347"/>
    <mergeCell ref="B348:E348"/>
    <mergeCell ref="B349:E349"/>
    <mergeCell ref="B350:E350"/>
    <mergeCell ref="A339:C339"/>
    <mergeCell ref="D339:H339"/>
    <mergeCell ref="D340:H340"/>
    <mergeCell ref="K340:L340"/>
    <mergeCell ref="A341:A342"/>
    <mergeCell ref="B341:E342"/>
    <mergeCell ref="F341:F342"/>
    <mergeCell ref="G341:G342"/>
    <mergeCell ref="H341:I341"/>
    <mergeCell ref="J341:K341"/>
    <mergeCell ref="L341:L342"/>
    <mergeCell ref="B329:E329"/>
    <mergeCell ref="B330:E330"/>
    <mergeCell ref="B331:E331"/>
    <mergeCell ref="A332:H332"/>
    <mergeCell ref="A333:H333"/>
    <mergeCell ref="I336:J336"/>
    <mergeCell ref="H337:K337"/>
    <mergeCell ref="C338:K338"/>
    <mergeCell ref="D337:F337"/>
    <mergeCell ref="M319:M320"/>
    <mergeCell ref="A321:H321"/>
    <mergeCell ref="B322:E322"/>
    <mergeCell ref="B323:E323"/>
    <mergeCell ref="B324:E324"/>
    <mergeCell ref="B325:E325"/>
    <mergeCell ref="B326:E326"/>
    <mergeCell ref="B327:E327"/>
    <mergeCell ref="B328:E328"/>
    <mergeCell ref="A317:C317"/>
    <mergeCell ref="D317:H317"/>
    <mergeCell ref="D318:H318"/>
    <mergeCell ref="K318:L318"/>
    <mergeCell ref="A319:A320"/>
    <mergeCell ref="B319:E320"/>
    <mergeCell ref="F319:F320"/>
    <mergeCell ref="G319:G320"/>
    <mergeCell ref="H319:I319"/>
    <mergeCell ref="J319:K319"/>
    <mergeCell ref="L319:L320"/>
    <mergeCell ref="B307:E307"/>
    <mergeCell ref="B308:E308"/>
    <mergeCell ref="B309:E309"/>
    <mergeCell ref="A310:H310"/>
    <mergeCell ref="A311:H311"/>
    <mergeCell ref="I314:J314"/>
    <mergeCell ref="H315:K315"/>
    <mergeCell ref="C316:K316"/>
    <mergeCell ref="D315:F315"/>
    <mergeCell ref="M297:M298"/>
    <mergeCell ref="A299:H299"/>
    <mergeCell ref="B300:E300"/>
    <mergeCell ref="B301:E301"/>
    <mergeCell ref="B302:E302"/>
    <mergeCell ref="B303:E303"/>
    <mergeCell ref="B304:E304"/>
    <mergeCell ref="B305:E305"/>
    <mergeCell ref="B306:E306"/>
    <mergeCell ref="A295:C295"/>
    <mergeCell ref="D295:H295"/>
    <mergeCell ref="D296:H296"/>
    <mergeCell ref="K296:L296"/>
    <mergeCell ref="A297:A298"/>
    <mergeCell ref="B297:E298"/>
    <mergeCell ref="F297:F298"/>
    <mergeCell ref="G297:G298"/>
    <mergeCell ref="H297:I297"/>
    <mergeCell ref="J297:K297"/>
    <mergeCell ref="L297:L298"/>
    <mergeCell ref="B285:E285"/>
    <mergeCell ref="B286:E286"/>
    <mergeCell ref="B287:E287"/>
    <mergeCell ref="A288:H288"/>
    <mergeCell ref="A289:H289"/>
    <mergeCell ref="I292:J292"/>
    <mergeCell ref="H293:K293"/>
    <mergeCell ref="C294:K294"/>
    <mergeCell ref="D293:F293"/>
    <mergeCell ref="M275:M276"/>
    <mergeCell ref="A277:H277"/>
    <mergeCell ref="B278:E278"/>
    <mergeCell ref="B279:E279"/>
    <mergeCell ref="B280:E280"/>
    <mergeCell ref="B281:E281"/>
    <mergeCell ref="B282:E282"/>
    <mergeCell ref="B283:E283"/>
    <mergeCell ref="B284:E284"/>
    <mergeCell ref="A273:C273"/>
    <mergeCell ref="D273:H273"/>
    <mergeCell ref="D274:H274"/>
    <mergeCell ref="K274:L274"/>
    <mergeCell ref="A275:A276"/>
    <mergeCell ref="B275:E276"/>
    <mergeCell ref="F275:F276"/>
    <mergeCell ref="G275:G276"/>
    <mergeCell ref="H275:I275"/>
    <mergeCell ref="J275:K275"/>
    <mergeCell ref="L275:L276"/>
    <mergeCell ref="B263:E263"/>
    <mergeCell ref="B264:E264"/>
    <mergeCell ref="B265:E265"/>
    <mergeCell ref="A266:H266"/>
    <mergeCell ref="A267:H267"/>
    <mergeCell ref="I270:J270"/>
    <mergeCell ref="D271:E271"/>
    <mergeCell ref="H271:K271"/>
    <mergeCell ref="C272:K272"/>
    <mergeCell ref="M253:M254"/>
    <mergeCell ref="A255:H255"/>
    <mergeCell ref="B256:E256"/>
    <mergeCell ref="B257:E257"/>
    <mergeCell ref="B258:E258"/>
    <mergeCell ref="B259:E259"/>
    <mergeCell ref="B260:E260"/>
    <mergeCell ref="B261:E261"/>
    <mergeCell ref="B262:E262"/>
    <mergeCell ref="A251:C251"/>
    <mergeCell ref="D251:H251"/>
    <mergeCell ref="D252:H252"/>
    <mergeCell ref="K252:L252"/>
    <mergeCell ref="A253:A254"/>
    <mergeCell ref="B253:E254"/>
    <mergeCell ref="F253:F254"/>
    <mergeCell ref="G253:G254"/>
    <mergeCell ref="H253:I253"/>
    <mergeCell ref="J253:K253"/>
    <mergeCell ref="L253:L254"/>
    <mergeCell ref="B241:E241"/>
    <mergeCell ref="B242:E242"/>
    <mergeCell ref="B243:E243"/>
    <mergeCell ref="A244:H244"/>
    <mergeCell ref="A245:H245"/>
    <mergeCell ref="I248:J248"/>
    <mergeCell ref="H249:K249"/>
    <mergeCell ref="C250:K250"/>
    <mergeCell ref="D249:F249"/>
    <mergeCell ref="M231:M232"/>
    <mergeCell ref="A233:H233"/>
    <mergeCell ref="B234:E234"/>
    <mergeCell ref="B235:E235"/>
    <mergeCell ref="B236:E236"/>
    <mergeCell ref="B237:E237"/>
    <mergeCell ref="B238:E238"/>
    <mergeCell ref="B239:E239"/>
    <mergeCell ref="B240:E240"/>
    <mergeCell ref="A229:C229"/>
    <mergeCell ref="D229:H229"/>
    <mergeCell ref="D230:H230"/>
    <mergeCell ref="K230:L230"/>
    <mergeCell ref="A231:A232"/>
    <mergeCell ref="B231:E232"/>
    <mergeCell ref="F231:F232"/>
    <mergeCell ref="G231:G232"/>
    <mergeCell ref="H231:I231"/>
    <mergeCell ref="J231:K231"/>
    <mergeCell ref="L231:L232"/>
    <mergeCell ref="B219:E219"/>
    <mergeCell ref="B220:E220"/>
    <mergeCell ref="B221:E221"/>
    <mergeCell ref="A222:H222"/>
    <mergeCell ref="A223:H223"/>
    <mergeCell ref="I226:J226"/>
    <mergeCell ref="H227:K227"/>
    <mergeCell ref="C228:K228"/>
    <mergeCell ref="D227:F227"/>
    <mergeCell ref="M209:M210"/>
    <mergeCell ref="A211:H211"/>
    <mergeCell ref="B212:E212"/>
    <mergeCell ref="B213:E213"/>
    <mergeCell ref="B214:E214"/>
    <mergeCell ref="B215:E215"/>
    <mergeCell ref="B216:E216"/>
    <mergeCell ref="B217:E217"/>
    <mergeCell ref="B218:E218"/>
    <mergeCell ref="A207:C207"/>
    <mergeCell ref="D207:H207"/>
    <mergeCell ref="D208:H208"/>
    <mergeCell ref="K208:L208"/>
    <mergeCell ref="A209:A210"/>
    <mergeCell ref="B209:E210"/>
    <mergeCell ref="F209:F210"/>
    <mergeCell ref="G209:G210"/>
    <mergeCell ref="H209:I209"/>
    <mergeCell ref="J209:K209"/>
    <mergeCell ref="L209:L210"/>
    <mergeCell ref="B197:E197"/>
    <mergeCell ref="B198:E198"/>
    <mergeCell ref="B199:E199"/>
    <mergeCell ref="A200:H200"/>
    <mergeCell ref="A201:H201"/>
    <mergeCell ref="I204:J204"/>
    <mergeCell ref="H205:K205"/>
    <mergeCell ref="C206:K206"/>
    <mergeCell ref="D205:F205"/>
    <mergeCell ref="M187:M188"/>
    <mergeCell ref="A189:H189"/>
    <mergeCell ref="B190:E190"/>
    <mergeCell ref="B191:E191"/>
    <mergeCell ref="B192:E192"/>
    <mergeCell ref="B193:E193"/>
    <mergeCell ref="B194:E194"/>
    <mergeCell ref="B195:E195"/>
    <mergeCell ref="B196:E196"/>
    <mergeCell ref="A185:C185"/>
    <mergeCell ref="D185:H185"/>
    <mergeCell ref="D186:H186"/>
    <mergeCell ref="K186:L186"/>
    <mergeCell ref="A187:A188"/>
    <mergeCell ref="B187:E188"/>
    <mergeCell ref="F187:F188"/>
    <mergeCell ref="G187:G188"/>
    <mergeCell ref="H187:I187"/>
    <mergeCell ref="J187:K187"/>
    <mergeCell ref="L187:L188"/>
    <mergeCell ref="B175:E175"/>
    <mergeCell ref="B176:E176"/>
    <mergeCell ref="B177:E177"/>
    <mergeCell ref="A178:H178"/>
    <mergeCell ref="A179:H179"/>
    <mergeCell ref="I182:J182"/>
    <mergeCell ref="H183:K183"/>
    <mergeCell ref="C184:K184"/>
    <mergeCell ref="D183:F183"/>
    <mergeCell ref="M165:M166"/>
    <mergeCell ref="A167:H167"/>
    <mergeCell ref="B168:E168"/>
    <mergeCell ref="B169:E169"/>
    <mergeCell ref="B170:E170"/>
    <mergeCell ref="B171:E171"/>
    <mergeCell ref="B172:E172"/>
    <mergeCell ref="B173:E173"/>
    <mergeCell ref="B174:E174"/>
    <mergeCell ref="C162:K162"/>
    <mergeCell ref="A163:C163"/>
    <mergeCell ref="D163:H163"/>
    <mergeCell ref="D164:H164"/>
    <mergeCell ref="K164:L164"/>
    <mergeCell ref="A165:A166"/>
    <mergeCell ref="B165:E166"/>
    <mergeCell ref="F165:F166"/>
    <mergeCell ref="G165:G166"/>
    <mergeCell ref="H165:I165"/>
    <mergeCell ref="J165:K165"/>
    <mergeCell ref="L165:L166"/>
    <mergeCell ref="B152:E152"/>
    <mergeCell ref="B153:E153"/>
    <mergeCell ref="B154:E154"/>
    <mergeCell ref="B155:E155"/>
    <mergeCell ref="A156:H156"/>
    <mergeCell ref="A157:H157"/>
    <mergeCell ref="B151:E151"/>
    <mergeCell ref="I160:J160"/>
    <mergeCell ref="H161:K161"/>
    <mergeCell ref="D161:F161"/>
    <mergeCell ref="M121:M122"/>
    <mergeCell ref="A123:H123"/>
    <mergeCell ref="B130:E130"/>
    <mergeCell ref="B131:E131"/>
    <mergeCell ref="B132:E132"/>
    <mergeCell ref="B133:E133"/>
    <mergeCell ref="A134:H134"/>
    <mergeCell ref="A135:H135"/>
    <mergeCell ref="L143:L144"/>
    <mergeCell ref="M143:M144"/>
    <mergeCell ref="I138:J138"/>
    <mergeCell ref="D139:F139"/>
    <mergeCell ref="H139:K139"/>
    <mergeCell ref="C140:K140"/>
    <mergeCell ref="A141:C141"/>
    <mergeCell ref="D141:H141"/>
    <mergeCell ref="D142:H142"/>
    <mergeCell ref="K142:L142"/>
    <mergeCell ref="H143:I143"/>
    <mergeCell ref="J143:K143"/>
    <mergeCell ref="M76:M77"/>
    <mergeCell ref="A78:H78"/>
    <mergeCell ref="B87:E87"/>
    <mergeCell ref="B88:E88"/>
    <mergeCell ref="A89:H89"/>
    <mergeCell ref="A90:H90"/>
    <mergeCell ref="B86:E86"/>
    <mergeCell ref="A99:A100"/>
    <mergeCell ref="B99:E100"/>
    <mergeCell ref="F99:F100"/>
    <mergeCell ref="G99:G100"/>
    <mergeCell ref="H99:I99"/>
    <mergeCell ref="J99:K99"/>
    <mergeCell ref="L99:L100"/>
    <mergeCell ref="M99:M100"/>
    <mergeCell ref="B76:E77"/>
    <mergeCell ref="F76:F77"/>
    <mergeCell ref="G76:G77"/>
    <mergeCell ref="B85:E85"/>
    <mergeCell ref="B79:E79"/>
    <mergeCell ref="B80:E80"/>
    <mergeCell ref="B81:E81"/>
    <mergeCell ref="B82:E82"/>
    <mergeCell ref="B83:E83"/>
    <mergeCell ref="B57:E57"/>
    <mergeCell ref="B58:E58"/>
    <mergeCell ref="B59:E59"/>
    <mergeCell ref="B60:E60"/>
    <mergeCell ref="B61:E61"/>
    <mergeCell ref="B62:E62"/>
    <mergeCell ref="H76:I76"/>
    <mergeCell ref="J76:K76"/>
    <mergeCell ref="L76:L77"/>
    <mergeCell ref="B65:E65"/>
    <mergeCell ref="B66:E66"/>
    <mergeCell ref="A67:H67"/>
    <mergeCell ref="A68:H68"/>
    <mergeCell ref="I71:J71"/>
    <mergeCell ref="D72:F72"/>
    <mergeCell ref="H72:K72"/>
    <mergeCell ref="C73:K73"/>
    <mergeCell ref="B63:E63"/>
    <mergeCell ref="B64:E64"/>
    <mergeCell ref="A74:C74"/>
    <mergeCell ref="D74:H74"/>
    <mergeCell ref="D75:H75"/>
    <mergeCell ref="K75:L75"/>
    <mergeCell ref="A76:A77"/>
    <mergeCell ref="D27:H27"/>
    <mergeCell ref="K27:L27"/>
    <mergeCell ref="A29:A30"/>
    <mergeCell ref="B29:E30"/>
    <mergeCell ref="F29:F30"/>
    <mergeCell ref="G29:G30"/>
    <mergeCell ref="H29:I29"/>
    <mergeCell ref="J29:K29"/>
    <mergeCell ref="L29:L30"/>
    <mergeCell ref="D4:H4"/>
    <mergeCell ref="A6:A7"/>
    <mergeCell ref="B6:E7"/>
    <mergeCell ref="F6:F7"/>
    <mergeCell ref="G6:G7"/>
    <mergeCell ref="H6:I6"/>
    <mergeCell ref="C1:K1"/>
    <mergeCell ref="L1:M1"/>
    <mergeCell ref="A2:C2"/>
    <mergeCell ref="D2:H2"/>
    <mergeCell ref="D3:H3"/>
    <mergeCell ref="K3:L3"/>
    <mergeCell ref="B11:E11"/>
    <mergeCell ref="B12:E12"/>
    <mergeCell ref="B13:E13"/>
    <mergeCell ref="B14:E14"/>
    <mergeCell ref="B15:E15"/>
    <mergeCell ref="B16:E16"/>
    <mergeCell ref="J6:K6"/>
    <mergeCell ref="L6:L7"/>
    <mergeCell ref="M6:M7"/>
    <mergeCell ref="B8:E8"/>
    <mergeCell ref="B9:E9"/>
    <mergeCell ref="B10:E10"/>
    <mergeCell ref="D26:H26"/>
    <mergeCell ref="B17:E17"/>
    <mergeCell ref="B18:E18"/>
    <mergeCell ref="A19:H19"/>
    <mergeCell ref="I22:J22"/>
    <mergeCell ref="D23:F23"/>
    <mergeCell ref="H23:K23"/>
    <mergeCell ref="C25:K25"/>
    <mergeCell ref="L25:M25"/>
    <mergeCell ref="A26:C26"/>
    <mergeCell ref="B34:E34"/>
    <mergeCell ref="B35:E35"/>
    <mergeCell ref="B36:E36"/>
    <mergeCell ref="B37:E37"/>
    <mergeCell ref="B38:E38"/>
    <mergeCell ref="B39:E39"/>
    <mergeCell ref="B32:E32"/>
    <mergeCell ref="B33:E33"/>
    <mergeCell ref="M29:M30"/>
    <mergeCell ref="A31:H31"/>
    <mergeCell ref="B40:E40"/>
    <mergeCell ref="B41:E41"/>
    <mergeCell ref="A43:H43"/>
    <mergeCell ref="B42:E42"/>
    <mergeCell ref="A44:H44"/>
    <mergeCell ref="I47:J47"/>
    <mergeCell ref="D48:F48"/>
    <mergeCell ref="H48:K48"/>
    <mergeCell ref="C50:K50"/>
    <mergeCell ref="L50:M50"/>
    <mergeCell ref="B56:E56"/>
    <mergeCell ref="A51:C51"/>
    <mergeCell ref="D51:H51"/>
    <mergeCell ref="D52:H52"/>
    <mergeCell ref="K52:L52"/>
    <mergeCell ref="A53:A54"/>
    <mergeCell ref="B53:E54"/>
    <mergeCell ref="F53:F54"/>
    <mergeCell ref="G53:G54"/>
    <mergeCell ref="H53:I53"/>
    <mergeCell ref="J53:K53"/>
    <mergeCell ref="L53:L54"/>
    <mergeCell ref="M53:M54"/>
    <mergeCell ref="A55:H55"/>
    <mergeCell ref="B84:E84"/>
    <mergeCell ref="I93:J93"/>
    <mergeCell ref="D94:F94"/>
    <mergeCell ref="H94:K94"/>
    <mergeCell ref="C96:K96"/>
    <mergeCell ref="A97:C97"/>
    <mergeCell ref="D97:H97"/>
    <mergeCell ref="D98:H98"/>
    <mergeCell ref="K98:L98"/>
    <mergeCell ref="B107:E107"/>
    <mergeCell ref="B102:E102"/>
    <mergeCell ref="B103:E103"/>
    <mergeCell ref="B104:E104"/>
    <mergeCell ref="B105:E105"/>
    <mergeCell ref="B106:E106"/>
    <mergeCell ref="A101:H101"/>
    <mergeCell ref="B108:E108"/>
    <mergeCell ref="B109:E109"/>
    <mergeCell ref="B110:E110"/>
    <mergeCell ref="A111:H111"/>
    <mergeCell ref="A112:H112"/>
    <mergeCell ref="I115:J115"/>
    <mergeCell ref="D116:F116"/>
    <mergeCell ref="H116:K116"/>
    <mergeCell ref="C118:K118"/>
    <mergeCell ref="A119:C119"/>
    <mergeCell ref="D119:H119"/>
    <mergeCell ref="D120:H120"/>
    <mergeCell ref="K120:L120"/>
    <mergeCell ref="B128:E128"/>
    <mergeCell ref="B129:E129"/>
    <mergeCell ref="B124:E124"/>
    <mergeCell ref="B125:E125"/>
    <mergeCell ref="B126:E126"/>
    <mergeCell ref="B127:E127"/>
    <mergeCell ref="A121:A122"/>
    <mergeCell ref="B121:E122"/>
    <mergeCell ref="F121:F122"/>
    <mergeCell ref="G121:G122"/>
    <mergeCell ref="H121:I121"/>
    <mergeCell ref="J121:K121"/>
    <mergeCell ref="L121:L122"/>
    <mergeCell ref="B150:E150"/>
    <mergeCell ref="B146:E146"/>
    <mergeCell ref="B147:E147"/>
    <mergeCell ref="B148:E148"/>
    <mergeCell ref="B149:E149"/>
    <mergeCell ref="A143:A144"/>
    <mergeCell ref="B143:E144"/>
    <mergeCell ref="F143:F144"/>
    <mergeCell ref="G143:G144"/>
    <mergeCell ref="A145:H1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8" sqref="B18:G18"/>
    </sheetView>
  </sheetViews>
  <sheetFormatPr defaultColWidth="9" defaultRowHeight="23.25" x14ac:dyDescent="0.5"/>
  <cols>
    <col min="1" max="1" width="34.125" style="50" customWidth="1"/>
    <col min="2" max="8" width="9" style="50"/>
    <col min="9" max="9" width="19.25" style="50" customWidth="1"/>
    <col min="10" max="16384" width="9" style="50"/>
  </cols>
  <sheetData>
    <row r="1" spans="1:20" ht="31.5" x14ac:dyDescent="0.65">
      <c r="A1" s="536" t="s">
        <v>12</v>
      </c>
      <c r="B1" s="536"/>
      <c r="C1" s="536"/>
      <c r="D1" s="466"/>
      <c r="E1" s="466"/>
      <c r="F1" s="467" t="s">
        <v>85</v>
      </c>
      <c r="G1" s="131"/>
      <c r="H1" s="129"/>
      <c r="I1" s="130"/>
      <c r="J1" s="128"/>
      <c r="K1" s="128"/>
      <c r="L1" s="126"/>
      <c r="M1" s="126"/>
      <c r="N1" s="126"/>
      <c r="O1" s="126"/>
      <c r="P1" s="126"/>
      <c r="Q1" s="126"/>
      <c r="R1" s="126"/>
      <c r="S1" s="50" t="s">
        <v>31</v>
      </c>
      <c r="T1" s="50" t="s">
        <v>32</v>
      </c>
    </row>
    <row r="2" spans="1:20" ht="26.25" x14ac:dyDescent="0.55000000000000004">
      <c r="A2" s="537"/>
      <c r="B2" s="537"/>
      <c r="C2" s="537"/>
      <c r="D2" s="537"/>
      <c r="E2" s="537"/>
      <c r="F2" s="468" t="s">
        <v>86</v>
      </c>
      <c r="G2" s="469"/>
      <c r="H2" s="129"/>
      <c r="I2" s="130"/>
      <c r="J2" s="128"/>
      <c r="K2" s="128"/>
      <c r="L2" s="128"/>
      <c r="M2" s="128"/>
      <c r="N2" s="128"/>
      <c r="O2" s="128"/>
      <c r="P2" s="128"/>
      <c r="Q2" s="128"/>
      <c r="R2" s="128"/>
    </row>
    <row r="3" spans="1:20" x14ac:dyDescent="0.5">
      <c r="A3" s="61" t="s">
        <v>22</v>
      </c>
      <c r="B3" s="538">
        <v>44805</v>
      </c>
      <c r="C3" s="539"/>
      <c r="D3" s="539"/>
      <c r="E3" s="539"/>
      <c r="F3" s="539"/>
      <c r="G3" s="540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1:20" x14ac:dyDescent="0.5">
      <c r="A4" s="51" t="s">
        <v>101</v>
      </c>
      <c r="B4" s="533" t="s">
        <v>363</v>
      </c>
      <c r="C4" s="534"/>
      <c r="D4" s="534"/>
      <c r="E4" s="534"/>
      <c r="F4" s="534"/>
      <c r="G4" s="535"/>
      <c r="H4" s="470"/>
      <c r="I4" s="471"/>
      <c r="J4" s="471"/>
      <c r="K4" s="471"/>
      <c r="L4" s="471"/>
      <c r="M4" s="471"/>
      <c r="N4" s="471"/>
      <c r="O4" s="471"/>
      <c r="P4" s="471"/>
      <c r="Q4" s="471"/>
      <c r="R4" s="472"/>
    </row>
    <row r="5" spans="1:20" x14ac:dyDescent="0.5">
      <c r="A5" s="51" t="s">
        <v>102</v>
      </c>
      <c r="B5" s="541" t="s">
        <v>381</v>
      </c>
      <c r="C5" s="541"/>
      <c r="D5" s="541"/>
      <c r="E5" s="541"/>
      <c r="F5" s="541"/>
      <c r="G5" s="541"/>
      <c r="H5" s="470"/>
      <c r="I5" s="471"/>
      <c r="J5" s="471"/>
      <c r="K5" s="471"/>
      <c r="L5" s="471"/>
      <c r="M5" s="471"/>
      <c r="N5" s="471"/>
      <c r="O5" s="471"/>
      <c r="P5" s="471"/>
      <c r="Q5" s="471"/>
      <c r="R5" s="472"/>
    </row>
    <row r="6" spans="1:20" x14ac:dyDescent="0.5">
      <c r="A6" s="52" t="s">
        <v>13</v>
      </c>
      <c r="B6" s="542" t="s">
        <v>364</v>
      </c>
      <c r="C6" s="542"/>
      <c r="D6" s="542"/>
      <c r="E6" s="542"/>
      <c r="F6" s="542"/>
      <c r="G6" s="542"/>
      <c r="H6" s="470"/>
      <c r="I6" s="471"/>
      <c r="J6" s="471"/>
      <c r="K6" s="471"/>
      <c r="L6" s="471"/>
      <c r="M6" s="471"/>
      <c r="N6" s="471"/>
      <c r="O6" s="471"/>
      <c r="P6" s="471"/>
      <c r="Q6" s="471"/>
      <c r="R6" s="472"/>
    </row>
    <row r="7" spans="1:20" x14ac:dyDescent="0.5">
      <c r="A7" s="53" t="s">
        <v>14</v>
      </c>
      <c r="B7" s="542" t="s">
        <v>345</v>
      </c>
      <c r="C7" s="542"/>
      <c r="D7" s="542"/>
      <c r="E7" s="542"/>
      <c r="F7" s="542"/>
      <c r="G7" s="542"/>
      <c r="H7" s="470"/>
      <c r="I7" s="471"/>
      <c r="J7" s="471"/>
      <c r="K7" s="471"/>
      <c r="L7" s="471"/>
      <c r="M7" s="471"/>
      <c r="N7" s="471"/>
      <c r="O7" s="471"/>
      <c r="P7" s="471"/>
      <c r="Q7" s="471"/>
      <c r="R7" s="472"/>
    </row>
    <row r="8" spans="1:20" x14ac:dyDescent="0.5">
      <c r="A8" s="54" t="s">
        <v>15</v>
      </c>
      <c r="B8" s="542" t="s">
        <v>346</v>
      </c>
      <c r="C8" s="542"/>
      <c r="D8" s="542"/>
      <c r="E8" s="542"/>
      <c r="F8" s="542"/>
      <c r="G8" s="542"/>
      <c r="H8" s="470"/>
      <c r="I8" s="471"/>
      <c r="J8" s="471"/>
      <c r="K8" s="471"/>
      <c r="L8" s="471"/>
      <c r="M8" s="471"/>
      <c r="N8" s="471"/>
      <c r="O8" s="471"/>
      <c r="P8" s="471"/>
      <c r="Q8" s="471"/>
      <c r="R8" s="472"/>
    </row>
    <row r="9" spans="1:20" x14ac:dyDescent="0.5">
      <c r="A9" s="55" t="s">
        <v>16</v>
      </c>
      <c r="B9" s="542" t="s">
        <v>57</v>
      </c>
      <c r="C9" s="542"/>
      <c r="D9" s="542"/>
      <c r="E9" s="542"/>
      <c r="F9" s="542"/>
      <c r="G9" s="542"/>
      <c r="H9" s="470"/>
      <c r="I9" s="471"/>
      <c r="J9" s="471"/>
      <c r="K9" s="471"/>
      <c r="L9" s="471"/>
      <c r="M9" s="471"/>
      <c r="N9" s="471"/>
      <c r="O9" s="471"/>
      <c r="P9" s="471"/>
      <c r="Q9" s="471"/>
      <c r="R9" s="472"/>
    </row>
    <row r="10" spans="1:20" x14ac:dyDescent="0.5">
      <c r="A10" s="56" t="s">
        <v>17</v>
      </c>
      <c r="B10" s="542" t="s">
        <v>106</v>
      </c>
      <c r="C10" s="542"/>
      <c r="D10" s="542"/>
      <c r="E10" s="542"/>
      <c r="F10" s="542"/>
      <c r="G10" s="542"/>
      <c r="H10" s="470"/>
      <c r="I10" s="471"/>
      <c r="J10" s="471"/>
      <c r="K10" s="471"/>
      <c r="L10" s="471"/>
      <c r="M10" s="471"/>
      <c r="N10" s="471"/>
      <c r="O10" s="471"/>
      <c r="P10" s="471"/>
      <c r="Q10" s="471"/>
      <c r="R10" s="472"/>
    </row>
    <row r="11" spans="1:20" ht="26.25" x14ac:dyDescent="0.55000000000000004">
      <c r="A11" s="543" t="s">
        <v>21</v>
      </c>
      <c r="B11" s="543"/>
      <c r="C11" s="543"/>
      <c r="D11" s="543"/>
      <c r="E11" s="543"/>
      <c r="F11" s="543"/>
      <c r="G11" s="543"/>
      <c r="H11" s="473"/>
      <c r="I11" s="138"/>
      <c r="J11" s="138"/>
      <c r="K11" s="138"/>
      <c r="L11" s="138"/>
      <c r="M11" s="138"/>
      <c r="N11" s="138"/>
      <c r="O11" s="138"/>
      <c r="P11" s="138"/>
      <c r="Q11" s="138"/>
      <c r="R11" s="138"/>
    </row>
    <row r="12" spans="1:20" ht="26.25" x14ac:dyDescent="0.55000000000000004">
      <c r="A12" s="57" t="s">
        <v>332</v>
      </c>
      <c r="B12" s="533" t="s">
        <v>366</v>
      </c>
      <c r="C12" s="534"/>
      <c r="D12" s="534"/>
      <c r="E12" s="534"/>
      <c r="F12" s="534"/>
      <c r="G12" s="535"/>
      <c r="H12" s="473"/>
      <c r="I12" s="138"/>
      <c r="J12" s="138"/>
      <c r="K12" s="138"/>
      <c r="L12" s="138"/>
      <c r="M12" s="474"/>
      <c r="N12" s="138"/>
      <c r="O12" s="138"/>
      <c r="P12" s="138"/>
      <c r="Q12" s="138"/>
      <c r="R12" s="138"/>
    </row>
    <row r="13" spans="1:20" ht="26.25" x14ac:dyDescent="0.55000000000000004">
      <c r="A13" s="57" t="s">
        <v>95</v>
      </c>
      <c r="B13" s="533" t="s">
        <v>365</v>
      </c>
      <c r="C13" s="534"/>
      <c r="D13" s="534"/>
      <c r="E13" s="534"/>
      <c r="F13" s="534"/>
      <c r="G13" s="535"/>
      <c r="H13" s="473"/>
      <c r="I13" s="138"/>
      <c r="J13" s="138"/>
      <c r="K13" s="138"/>
      <c r="L13" s="138"/>
      <c r="M13" s="474"/>
      <c r="N13" s="138"/>
      <c r="O13" s="138"/>
      <c r="P13" s="138"/>
      <c r="Q13" s="138"/>
      <c r="R13" s="138"/>
    </row>
    <row r="14" spans="1:20" ht="26.25" x14ac:dyDescent="0.55000000000000004">
      <c r="A14" s="58" t="s">
        <v>333</v>
      </c>
      <c r="B14" s="533"/>
      <c r="C14" s="534"/>
      <c r="D14" s="534"/>
      <c r="E14" s="534"/>
      <c r="F14" s="534"/>
      <c r="G14" s="535"/>
      <c r="H14" s="473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50" t="s">
        <v>31</v>
      </c>
    </row>
    <row r="15" spans="1:20" ht="26.25" x14ac:dyDescent="0.55000000000000004">
      <c r="A15" s="58" t="s">
        <v>95</v>
      </c>
      <c r="B15" s="533" t="s">
        <v>334</v>
      </c>
      <c r="C15" s="534"/>
      <c r="D15" s="534"/>
      <c r="E15" s="534"/>
      <c r="F15" s="534"/>
      <c r="G15" s="535"/>
      <c r="H15" s="473"/>
      <c r="I15" s="138"/>
      <c r="J15" s="138"/>
      <c r="K15" s="138"/>
      <c r="L15" s="138"/>
      <c r="M15" s="138"/>
      <c r="N15" s="138"/>
      <c r="O15" s="138"/>
      <c r="P15" s="138"/>
      <c r="Q15" s="138"/>
      <c r="R15" s="138"/>
    </row>
    <row r="16" spans="1:20" ht="26.25" x14ac:dyDescent="0.55000000000000004">
      <c r="A16" s="59" t="s">
        <v>335</v>
      </c>
      <c r="B16" s="533"/>
      <c r="C16" s="534"/>
      <c r="D16" s="534"/>
      <c r="E16" s="534"/>
      <c r="F16" s="534"/>
      <c r="G16" s="535"/>
      <c r="H16" s="473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50" t="s">
        <v>32</v>
      </c>
    </row>
    <row r="17" spans="1:18" ht="26.25" x14ac:dyDescent="0.55000000000000004">
      <c r="A17" s="59" t="s">
        <v>95</v>
      </c>
      <c r="B17" s="533" t="s">
        <v>334</v>
      </c>
      <c r="C17" s="534"/>
      <c r="D17" s="534"/>
      <c r="E17" s="534"/>
      <c r="F17" s="534"/>
      <c r="G17" s="535"/>
      <c r="H17" s="473"/>
      <c r="I17" s="138"/>
      <c r="J17" s="138"/>
      <c r="K17" s="138"/>
      <c r="L17" s="138"/>
      <c r="M17" s="138"/>
      <c r="N17" s="138"/>
      <c r="O17" s="138"/>
      <c r="P17" s="138"/>
      <c r="Q17" s="138"/>
      <c r="R17" s="138"/>
    </row>
    <row r="18" spans="1:18" ht="26.25" x14ac:dyDescent="0.55000000000000004">
      <c r="A18" s="475" t="s">
        <v>365</v>
      </c>
      <c r="B18" s="533" t="s">
        <v>366</v>
      </c>
      <c r="C18" s="534"/>
      <c r="D18" s="534"/>
      <c r="E18" s="534"/>
      <c r="F18" s="534"/>
      <c r="G18" s="535"/>
      <c r="H18" s="473"/>
      <c r="I18" s="138"/>
      <c r="J18" s="138"/>
      <c r="K18" s="138"/>
      <c r="L18" s="138"/>
      <c r="M18" s="138"/>
      <c r="N18" s="138"/>
      <c r="O18" s="138"/>
      <c r="P18" s="138"/>
      <c r="Q18" s="138"/>
      <c r="R18" s="138"/>
    </row>
    <row r="19" spans="1:18" ht="29.25" x14ac:dyDescent="0.6">
      <c r="A19" s="476" t="s">
        <v>96</v>
      </c>
      <c r="B19" s="544" t="str">
        <f>IF([1]ปร4!L487&gt;[1]ปร4!L475,"22",IF([1]ปร4!L465&gt;[1]ปร4!L453,"21",IF([1]ปร4!L443&gt;[1]ปร4!L431,"20",IF([1]ปร4!L421&gt;[1]ปร4!L409,"19",IF([1]ปร4!L399&gt;[1]ปร4!L387,"18",IF([1]ปร4!L377&gt;[1]ปร4!L365,"17",IF([1]ปร4!L355&gt;[1]ปร4!L343,"16",IF([1]ปร4!L333&gt;[1]ปร4!L321,"15",IF([1]ปร4!L311&gt;[1]ปร4!L299,"14",IF([1]ปร4!L289&gt;[1]ปร4!L277,"13",IF([1]ปร4!L267&gt;[1]ปร4!L255,"12",IF([1]ปร4!L245&gt;[1]ปร4!L233,"11",IF([1]ปร4!L223&gt;[1]ปร4!L211,"10",IF([1]ปร4!L201&gt;[1]ปร4!L189,"9",IF([1]ปร4!L179&gt;[1]ปร4!L167,"8",IF([1]ปร4!L157&gt;[1]ปร4!L145,"7",IF([1]ปร4!L135&gt;[1]ปร4!L123,"6",IF([1]ปร4!L112&gt;[1]ปร4!L101,"5",IF([1]ปร4!L90&gt;[1]ปร4!L78,"4",IF([1]ปร4!L68&gt;[1]ปร4!L55,"3",IF([1]ปร4!L44&gt;[1]ปร4!L31,"2","1")))))))))))))))))))))</f>
        <v>1</v>
      </c>
      <c r="C19" s="544"/>
      <c r="D19" s="545" t="s">
        <v>59</v>
      </c>
      <c r="E19" s="545"/>
      <c r="F19" s="124"/>
      <c r="G19" s="12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</row>
    <row r="20" spans="1:18" x14ac:dyDescent="0.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x14ac:dyDescent="0.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</row>
    <row r="22" spans="1:18" x14ac:dyDescent="0.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x14ac:dyDescent="0.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x14ac:dyDescent="0.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</row>
    <row r="25" spans="1:18" x14ac:dyDescent="0.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x14ac:dyDescent="0.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x14ac:dyDescent="0.5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18" x14ac:dyDescent="0.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18" x14ac:dyDescent="0.5">
      <c r="A29" s="116"/>
      <c r="B29" s="116"/>
      <c r="C29" s="137" t="str">
        <f>CONCATENATE($S$14, B12,$S$16)</f>
        <v>(นายชาติชาย  สมศักดิ์)</v>
      </c>
      <c r="D29" s="116"/>
      <c r="E29" s="116"/>
      <c r="F29" s="116"/>
      <c r="G29" s="116"/>
      <c r="H29" s="116"/>
      <c r="I29" s="116"/>
    </row>
    <row r="30" spans="1:18" x14ac:dyDescent="0.5">
      <c r="A30" s="116"/>
      <c r="B30" s="116"/>
      <c r="C30" s="137" t="str">
        <f>CONCATENATE($S$14, B14,$S$16)</f>
        <v>()</v>
      </c>
      <c r="D30" s="116"/>
      <c r="E30" s="116"/>
      <c r="F30" s="116"/>
      <c r="G30" s="116"/>
      <c r="H30" s="116"/>
      <c r="I30" s="116"/>
    </row>
    <row r="31" spans="1:18" x14ac:dyDescent="0.5">
      <c r="A31" s="116"/>
      <c r="B31" s="116"/>
      <c r="C31" s="137" t="str">
        <f>CONCATENATE($S$14, B16,$S$16)</f>
        <v>()</v>
      </c>
      <c r="D31" s="116"/>
      <c r="E31" s="116"/>
      <c r="F31" s="116"/>
      <c r="G31" s="116"/>
      <c r="H31" s="116"/>
      <c r="I31" s="116"/>
    </row>
    <row r="32" spans="1:18" x14ac:dyDescent="0.5">
      <c r="A32" s="116"/>
      <c r="B32" s="116"/>
      <c r="C32" s="137" t="str">
        <f>CONCATENATE($S$14, B17,$S$16)</f>
        <v>(ครู)</v>
      </c>
      <c r="D32" s="116"/>
      <c r="E32" s="116"/>
      <c r="F32" s="116"/>
      <c r="G32" s="116"/>
      <c r="H32" s="116"/>
      <c r="I32" s="116"/>
    </row>
    <row r="33" spans="1:9" x14ac:dyDescent="0.5">
      <c r="A33" s="116"/>
      <c r="B33" s="116"/>
      <c r="C33" s="137" t="str">
        <f>CONCATENATE($S$14, B18,$S$16)</f>
        <v>(นายชาติชาย  สมศักดิ์)</v>
      </c>
      <c r="D33" s="116"/>
      <c r="E33" s="116"/>
      <c r="F33" s="116"/>
      <c r="G33" s="116"/>
      <c r="H33" s="116"/>
      <c r="I33" s="116"/>
    </row>
    <row r="34" spans="1:9" x14ac:dyDescent="0.5">
      <c r="A34" s="116"/>
      <c r="B34" s="116"/>
      <c r="C34" s="137"/>
      <c r="D34" s="116"/>
      <c r="E34" s="116"/>
      <c r="F34" s="116"/>
      <c r="G34" s="116"/>
      <c r="H34" s="116"/>
      <c r="I34" s="116"/>
    </row>
    <row r="35" spans="1:9" ht="26.25" x14ac:dyDescent="0.55000000000000004">
      <c r="A35" s="116"/>
      <c r="B35" s="116"/>
      <c r="C35" s="138" t="str">
        <f>CONCATENATE($B$13)</f>
        <v>ผู้อำนวยการโรงเรียนร่องเคาะวิทยา</v>
      </c>
      <c r="D35" s="116"/>
      <c r="E35" s="116"/>
      <c r="F35" s="116"/>
      <c r="G35" s="116"/>
      <c r="H35" s="116"/>
      <c r="I35" s="116"/>
    </row>
    <row r="36" spans="1:9" ht="26.25" x14ac:dyDescent="0.55000000000000004">
      <c r="A36" s="116"/>
      <c r="B36" s="116"/>
      <c r="C36" s="138" t="str">
        <f>CONCATENATE($B$15)</f>
        <v>ครู</v>
      </c>
      <c r="D36" s="116"/>
      <c r="E36" s="116"/>
      <c r="F36" s="116"/>
      <c r="G36" s="116"/>
      <c r="H36" s="116"/>
      <c r="I36" s="116"/>
    </row>
    <row r="37" spans="1:9" ht="26.25" x14ac:dyDescent="0.55000000000000004">
      <c r="A37" s="116"/>
      <c r="B37" s="116"/>
      <c r="C37" s="138"/>
      <c r="D37" s="116"/>
      <c r="E37" s="116"/>
      <c r="F37" s="116"/>
      <c r="G37" s="116"/>
      <c r="H37" s="116"/>
      <c r="I37" s="116"/>
    </row>
  </sheetData>
  <sheetProtection password="C407" sheet="1" objects="1" scenarios="1"/>
  <mergeCells count="20">
    <mergeCell ref="B19:C19"/>
    <mergeCell ref="D19:E19"/>
    <mergeCell ref="B13:G13"/>
    <mergeCell ref="B14:G14"/>
    <mergeCell ref="B15:G15"/>
    <mergeCell ref="B16:G16"/>
    <mergeCell ref="B17:G17"/>
    <mergeCell ref="B18:G18"/>
    <mergeCell ref="B12:G12"/>
    <mergeCell ref="A1:C1"/>
    <mergeCell ref="A2:E2"/>
    <mergeCell ref="B3:G3"/>
    <mergeCell ref="B4:G4"/>
    <mergeCell ref="B5:G5"/>
    <mergeCell ref="B6:G6"/>
    <mergeCell ref="B7:G7"/>
    <mergeCell ref="B8:G8"/>
    <mergeCell ref="B9:G9"/>
    <mergeCell ref="B10:G10"/>
    <mergeCell ref="A11:G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K30"/>
  <sheetViews>
    <sheetView workbookViewId="0">
      <selection activeCell="G2" sqref="G2"/>
    </sheetView>
  </sheetViews>
  <sheetFormatPr defaultRowHeight="24" x14ac:dyDescent="0.55000000000000004"/>
  <cols>
    <col min="7" max="7" width="20.125" style="163" customWidth="1"/>
    <col min="8" max="9" width="9" style="161" customWidth="1"/>
    <col min="10" max="10" width="20.125" style="161" customWidth="1"/>
    <col min="11" max="11" width="15.375" style="161" customWidth="1"/>
    <col min="263" max="263" width="20.125" customWidth="1"/>
    <col min="264" max="265" width="9" customWidth="1"/>
    <col min="266" max="266" width="20.125" customWidth="1"/>
    <col min="267" max="267" width="15.375" customWidth="1"/>
    <col min="519" max="519" width="20.125" customWidth="1"/>
    <col min="520" max="521" width="9" customWidth="1"/>
    <col min="522" max="522" width="20.125" customWidth="1"/>
    <col min="523" max="523" width="15.375" customWidth="1"/>
    <col min="775" max="775" width="20.125" customWidth="1"/>
    <col min="776" max="777" width="9" customWidth="1"/>
    <col min="778" max="778" width="20.125" customWidth="1"/>
    <col min="779" max="779" width="15.375" customWidth="1"/>
    <col min="1031" max="1031" width="20.125" customWidth="1"/>
    <col min="1032" max="1033" width="9" customWidth="1"/>
    <col min="1034" max="1034" width="20.125" customWidth="1"/>
    <col min="1035" max="1035" width="15.375" customWidth="1"/>
    <col min="1287" max="1287" width="20.125" customWidth="1"/>
    <col min="1288" max="1289" width="9" customWidth="1"/>
    <col min="1290" max="1290" width="20.125" customWidth="1"/>
    <col min="1291" max="1291" width="15.375" customWidth="1"/>
    <col min="1543" max="1543" width="20.125" customWidth="1"/>
    <col min="1544" max="1545" width="9" customWidth="1"/>
    <col min="1546" max="1546" width="20.125" customWidth="1"/>
    <col min="1547" max="1547" width="15.375" customWidth="1"/>
    <col min="1799" max="1799" width="20.125" customWidth="1"/>
    <col min="1800" max="1801" width="9" customWidth="1"/>
    <col min="1802" max="1802" width="20.125" customWidth="1"/>
    <col min="1803" max="1803" width="15.375" customWidth="1"/>
    <col min="2055" max="2055" width="20.125" customWidth="1"/>
    <col min="2056" max="2057" width="9" customWidth="1"/>
    <col min="2058" max="2058" width="20.125" customWidth="1"/>
    <col min="2059" max="2059" width="15.375" customWidth="1"/>
    <col min="2311" max="2311" width="20.125" customWidth="1"/>
    <col min="2312" max="2313" width="9" customWidth="1"/>
    <col min="2314" max="2314" width="20.125" customWidth="1"/>
    <col min="2315" max="2315" width="15.375" customWidth="1"/>
    <col min="2567" max="2567" width="20.125" customWidth="1"/>
    <col min="2568" max="2569" width="9" customWidth="1"/>
    <col min="2570" max="2570" width="20.125" customWidth="1"/>
    <col min="2571" max="2571" width="15.375" customWidth="1"/>
    <col min="2823" max="2823" width="20.125" customWidth="1"/>
    <col min="2824" max="2825" width="9" customWidth="1"/>
    <col min="2826" max="2826" width="20.125" customWidth="1"/>
    <col min="2827" max="2827" width="15.375" customWidth="1"/>
    <col min="3079" max="3079" width="20.125" customWidth="1"/>
    <col min="3080" max="3081" width="9" customWidth="1"/>
    <col min="3082" max="3082" width="20.125" customWidth="1"/>
    <col min="3083" max="3083" width="15.375" customWidth="1"/>
    <col min="3335" max="3335" width="20.125" customWidth="1"/>
    <col min="3336" max="3337" width="9" customWidth="1"/>
    <col min="3338" max="3338" width="20.125" customWidth="1"/>
    <col min="3339" max="3339" width="15.375" customWidth="1"/>
    <col min="3591" max="3591" width="20.125" customWidth="1"/>
    <col min="3592" max="3593" width="9" customWidth="1"/>
    <col min="3594" max="3594" width="20.125" customWidth="1"/>
    <col min="3595" max="3595" width="15.375" customWidth="1"/>
    <col min="3847" max="3847" width="20.125" customWidth="1"/>
    <col min="3848" max="3849" width="9" customWidth="1"/>
    <col min="3850" max="3850" width="20.125" customWidth="1"/>
    <col min="3851" max="3851" width="15.375" customWidth="1"/>
    <col min="4103" max="4103" width="20.125" customWidth="1"/>
    <col min="4104" max="4105" width="9" customWidth="1"/>
    <col min="4106" max="4106" width="20.125" customWidth="1"/>
    <col min="4107" max="4107" width="15.375" customWidth="1"/>
    <col min="4359" max="4359" width="20.125" customWidth="1"/>
    <col min="4360" max="4361" width="9" customWidth="1"/>
    <col min="4362" max="4362" width="20.125" customWidth="1"/>
    <col min="4363" max="4363" width="15.375" customWidth="1"/>
    <col min="4615" max="4615" width="20.125" customWidth="1"/>
    <col min="4616" max="4617" width="9" customWidth="1"/>
    <col min="4618" max="4618" width="20.125" customWidth="1"/>
    <col min="4619" max="4619" width="15.375" customWidth="1"/>
    <col min="4871" max="4871" width="20.125" customWidth="1"/>
    <col min="4872" max="4873" width="9" customWidth="1"/>
    <col min="4874" max="4874" width="20.125" customWidth="1"/>
    <col min="4875" max="4875" width="15.375" customWidth="1"/>
    <col min="5127" max="5127" width="20.125" customWidth="1"/>
    <col min="5128" max="5129" width="9" customWidth="1"/>
    <col min="5130" max="5130" width="20.125" customWidth="1"/>
    <col min="5131" max="5131" width="15.375" customWidth="1"/>
    <col min="5383" max="5383" width="20.125" customWidth="1"/>
    <col min="5384" max="5385" width="9" customWidth="1"/>
    <col min="5386" max="5386" width="20.125" customWidth="1"/>
    <col min="5387" max="5387" width="15.375" customWidth="1"/>
    <col min="5639" max="5639" width="20.125" customWidth="1"/>
    <col min="5640" max="5641" width="9" customWidth="1"/>
    <col min="5642" max="5642" width="20.125" customWidth="1"/>
    <col min="5643" max="5643" width="15.375" customWidth="1"/>
    <col min="5895" max="5895" width="20.125" customWidth="1"/>
    <col min="5896" max="5897" width="9" customWidth="1"/>
    <col min="5898" max="5898" width="20.125" customWidth="1"/>
    <col min="5899" max="5899" width="15.375" customWidth="1"/>
    <col min="6151" max="6151" width="20.125" customWidth="1"/>
    <col min="6152" max="6153" width="9" customWidth="1"/>
    <col min="6154" max="6154" width="20.125" customWidth="1"/>
    <col min="6155" max="6155" width="15.375" customWidth="1"/>
    <col min="6407" max="6407" width="20.125" customWidth="1"/>
    <col min="6408" max="6409" width="9" customWidth="1"/>
    <col min="6410" max="6410" width="20.125" customWidth="1"/>
    <col min="6411" max="6411" width="15.375" customWidth="1"/>
    <col min="6663" max="6663" width="20.125" customWidth="1"/>
    <col min="6664" max="6665" width="9" customWidth="1"/>
    <col min="6666" max="6666" width="20.125" customWidth="1"/>
    <col min="6667" max="6667" width="15.375" customWidth="1"/>
    <col min="6919" max="6919" width="20.125" customWidth="1"/>
    <col min="6920" max="6921" width="9" customWidth="1"/>
    <col min="6922" max="6922" width="20.125" customWidth="1"/>
    <col min="6923" max="6923" width="15.375" customWidth="1"/>
    <col min="7175" max="7175" width="20.125" customWidth="1"/>
    <col min="7176" max="7177" width="9" customWidth="1"/>
    <col min="7178" max="7178" width="20.125" customWidth="1"/>
    <col min="7179" max="7179" width="15.375" customWidth="1"/>
    <col min="7431" max="7431" width="20.125" customWidth="1"/>
    <col min="7432" max="7433" width="9" customWidth="1"/>
    <col min="7434" max="7434" width="20.125" customWidth="1"/>
    <col min="7435" max="7435" width="15.375" customWidth="1"/>
    <col min="7687" max="7687" width="20.125" customWidth="1"/>
    <col min="7688" max="7689" width="9" customWidth="1"/>
    <col min="7690" max="7690" width="20.125" customWidth="1"/>
    <col min="7691" max="7691" width="15.375" customWidth="1"/>
    <col min="7943" max="7943" width="20.125" customWidth="1"/>
    <col min="7944" max="7945" width="9" customWidth="1"/>
    <col min="7946" max="7946" width="20.125" customWidth="1"/>
    <col min="7947" max="7947" width="15.375" customWidth="1"/>
    <col min="8199" max="8199" width="20.125" customWidth="1"/>
    <col min="8200" max="8201" width="9" customWidth="1"/>
    <col min="8202" max="8202" width="20.125" customWidth="1"/>
    <col min="8203" max="8203" width="15.375" customWidth="1"/>
    <col min="8455" max="8455" width="20.125" customWidth="1"/>
    <col min="8456" max="8457" width="9" customWidth="1"/>
    <col min="8458" max="8458" width="20.125" customWidth="1"/>
    <col min="8459" max="8459" width="15.375" customWidth="1"/>
    <col min="8711" max="8711" width="20.125" customWidth="1"/>
    <col min="8712" max="8713" width="9" customWidth="1"/>
    <col min="8714" max="8714" width="20.125" customWidth="1"/>
    <col min="8715" max="8715" width="15.375" customWidth="1"/>
    <col min="8967" max="8967" width="20.125" customWidth="1"/>
    <col min="8968" max="8969" width="9" customWidth="1"/>
    <col min="8970" max="8970" width="20.125" customWidth="1"/>
    <col min="8971" max="8971" width="15.375" customWidth="1"/>
    <col min="9223" max="9223" width="20.125" customWidth="1"/>
    <col min="9224" max="9225" width="9" customWidth="1"/>
    <col min="9226" max="9226" width="20.125" customWidth="1"/>
    <col min="9227" max="9227" width="15.375" customWidth="1"/>
    <col min="9479" max="9479" width="20.125" customWidth="1"/>
    <col min="9480" max="9481" width="9" customWidth="1"/>
    <col min="9482" max="9482" width="20.125" customWidth="1"/>
    <col min="9483" max="9483" width="15.375" customWidth="1"/>
    <col min="9735" max="9735" width="20.125" customWidth="1"/>
    <col min="9736" max="9737" width="9" customWidth="1"/>
    <col min="9738" max="9738" width="20.125" customWidth="1"/>
    <col min="9739" max="9739" width="15.375" customWidth="1"/>
    <col min="9991" max="9991" width="20.125" customWidth="1"/>
    <col min="9992" max="9993" width="9" customWidth="1"/>
    <col min="9994" max="9994" width="20.125" customWidth="1"/>
    <col min="9995" max="9995" width="15.375" customWidth="1"/>
    <col min="10247" max="10247" width="20.125" customWidth="1"/>
    <col min="10248" max="10249" width="9" customWidth="1"/>
    <col min="10250" max="10250" width="20.125" customWidth="1"/>
    <col min="10251" max="10251" width="15.375" customWidth="1"/>
    <col min="10503" max="10503" width="20.125" customWidth="1"/>
    <col min="10504" max="10505" width="9" customWidth="1"/>
    <col min="10506" max="10506" width="20.125" customWidth="1"/>
    <col min="10507" max="10507" width="15.375" customWidth="1"/>
    <col min="10759" max="10759" width="20.125" customWidth="1"/>
    <col min="10760" max="10761" width="9" customWidth="1"/>
    <col min="10762" max="10762" width="20.125" customWidth="1"/>
    <col min="10763" max="10763" width="15.375" customWidth="1"/>
    <col min="11015" max="11015" width="20.125" customWidth="1"/>
    <col min="11016" max="11017" width="9" customWidth="1"/>
    <col min="11018" max="11018" width="20.125" customWidth="1"/>
    <col min="11019" max="11019" width="15.375" customWidth="1"/>
    <col min="11271" max="11271" width="20.125" customWidth="1"/>
    <col min="11272" max="11273" width="9" customWidth="1"/>
    <col min="11274" max="11274" width="20.125" customWidth="1"/>
    <col min="11275" max="11275" width="15.375" customWidth="1"/>
    <col min="11527" max="11527" width="20.125" customWidth="1"/>
    <col min="11528" max="11529" width="9" customWidth="1"/>
    <col min="11530" max="11530" width="20.125" customWidth="1"/>
    <col min="11531" max="11531" width="15.375" customWidth="1"/>
    <col min="11783" max="11783" width="20.125" customWidth="1"/>
    <col min="11784" max="11785" width="9" customWidth="1"/>
    <col min="11786" max="11786" width="20.125" customWidth="1"/>
    <col min="11787" max="11787" width="15.375" customWidth="1"/>
    <col min="12039" max="12039" width="20.125" customWidth="1"/>
    <col min="12040" max="12041" width="9" customWidth="1"/>
    <col min="12042" max="12042" width="20.125" customWidth="1"/>
    <col min="12043" max="12043" width="15.375" customWidth="1"/>
    <col min="12295" max="12295" width="20.125" customWidth="1"/>
    <col min="12296" max="12297" width="9" customWidth="1"/>
    <col min="12298" max="12298" width="20.125" customWidth="1"/>
    <col min="12299" max="12299" width="15.375" customWidth="1"/>
    <col min="12551" max="12551" width="20.125" customWidth="1"/>
    <col min="12552" max="12553" width="9" customWidth="1"/>
    <col min="12554" max="12554" width="20.125" customWidth="1"/>
    <col min="12555" max="12555" width="15.375" customWidth="1"/>
    <col min="12807" max="12807" width="20.125" customWidth="1"/>
    <col min="12808" max="12809" width="9" customWidth="1"/>
    <col min="12810" max="12810" width="20.125" customWidth="1"/>
    <col min="12811" max="12811" width="15.375" customWidth="1"/>
    <col min="13063" max="13063" width="20.125" customWidth="1"/>
    <col min="13064" max="13065" width="9" customWidth="1"/>
    <col min="13066" max="13066" width="20.125" customWidth="1"/>
    <col min="13067" max="13067" width="15.375" customWidth="1"/>
    <col min="13319" max="13319" width="20.125" customWidth="1"/>
    <col min="13320" max="13321" width="9" customWidth="1"/>
    <col min="13322" max="13322" width="20.125" customWidth="1"/>
    <col min="13323" max="13323" width="15.375" customWidth="1"/>
    <col min="13575" max="13575" width="20.125" customWidth="1"/>
    <col min="13576" max="13577" width="9" customWidth="1"/>
    <col min="13578" max="13578" width="20.125" customWidth="1"/>
    <col min="13579" max="13579" width="15.375" customWidth="1"/>
    <col min="13831" max="13831" width="20.125" customWidth="1"/>
    <col min="13832" max="13833" width="9" customWidth="1"/>
    <col min="13834" max="13834" width="20.125" customWidth="1"/>
    <col min="13835" max="13835" width="15.375" customWidth="1"/>
    <col min="14087" max="14087" width="20.125" customWidth="1"/>
    <col min="14088" max="14089" width="9" customWidth="1"/>
    <col min="14090" max="14090" width="20.125" customWidth="1"/>
    <col min="14091" max="14091" width="15.375" customWidth="1"/>
    <col min="14343" max="14343" width="20.125" customWidth="1"/>
    <col min="14344" max="14345" width="9" customWidth="1"/>
    <col min="14346" max="14346" width="20.125" customWidth="1"/>
    <col min="14347" max="14347" width="15.375" customWidth="1"/>
    <col min="14599" max="14599" width="20.125" customWidth="1"/>
    <col min="14600" max="14601" width="9" customWidth="1"/>
    <col min="14602" max="14602" width="20.125" customWidth="1"/>
    <col min="14603" max="14603" width="15.375" customWidth="1"/>
    <col min="14855" max="14855" width="20.125" customWidth="1"/>
    <col min="14856" max="14857" width="9" customWidth="1"/>
    <col min="14858" max="14858" width="20.125" customWidth="1"/>
    <col min="14859" max="14859" width="15.375" customWidth="1"/>
    <col min="15111" max="15111" width="20.125" customWidth="1"/>
    <col min="15112" max="15113" width="9" customWidth="1"/>
    <col min="15114" max="15114" width="20.125" customWidth="1"/>
    <col min="15115" max="15115" width="15.375" customWidth="1"/>
    <col min="15367" max="15367" width="20.125" customWidth="1"/>
    <col min="15368" max="15369" width="9" customWidth="1"/>
    <col min="15370" max="15370" width="20.125" customWidth="1"/>
    <col min="15371" max="15371" width="15.375" customWidth="1"/>
    <col min="15623" max="15623" width="20.125" customWidth="1"/>
    <col min="15624" max="15625" width="9" customWidth="1"/>
    <col min="15626" max="15626" width="20.125" customWidth="1"/>
    <col min="15627" max="15627" width="15.375" customWidth="1"/>
    <col min="15879" max="15879" width="20.125" customWidth="1"/>
    <col min="15880" max="15881" width="9" customWidth="1"/>
    <col min="15882" max="15882" width="20.125" customWidth="1"/>
    <col min="15883" max="15883" width="15.375" customWidth="1"/>
    <col min="16135" max="16135" width="20.125" customWidth="1"/>
    <col min="16136" max="16137" width="9" customWidth="1"/>
    <col min="16138" max="16138" width="20.125" customWidth="1"/>
    <col min="16139" max="16139" width="15.375" customWidth="1"/>
  </cols>
  <sheetData>
    <row r="2" spans="7:11" x14ac:dyDescent="0.55000000000000004">
      <c r="G2" s="160">
        <f>+[5]ปร.5!K9</f>
        <v>25600000</v>
      </c>
    </row>
    <row r="3" spans="7:11" x14ac:dyDescent="0.55000000000000004">
      <c r="G3" s="160"/>
    </row>
    <row r="4" spans="7:11" x14ac:dyDescent="0.55000000000000004">
      <c r="G4" s="162"/>
    </row>
    <row r="5" spans="7:11" x14ac:dyDescent="0.55000000000000004">
      <c r="G5" s="163">
        <v>0</v>
      </c>
      <c r="H5" s="161">
        <v>1.3073999999999999</v>
      </c>
      <c r="J5" s="161">
        <v>0</v>
      </c>
      <c r="K5" s="163">
        <v>500000</v>
      </c>
    </row>
    <row r="6" spans="7:11" x14ac:dyDescent="0.55000000000000004">
      <c r="G6" s="164">
        <v>500000</v>
      </c>
      <c r="H6" s="165">
        <v>1.3073999999999999</v>
      </c>
      <c r="J6" s="166">
        <v>500000</v>
      </c>
      <c r="K6" s="167">
        <v>1000000</v>
      </c>
    </row>
    <row r="7" spans="7:11" x14ac:dyDescent="0.55000000000000004">
      <c r="G7" s="166">
        <v>1000000</v>
      </c>
      <c r="H7" s="168">
        <v>1.3049999999999999</v>
      </c>
      <c r="J7" s="167">
        <v>1000000</v>
      </c>
      <c r="K7" s="167">
        <v>2000000</v>
      </c>
    </row>
    <row r="8" spans="7:11" x14ac:dyDescent="0.55000000000000004">
      <c r="G8" s="167">
        <v>2000000</v>
      </c>
      <c r="H8" s="169">
        <v>1.3035000000000001</v>
      </c>
      <c r="I8" s="170"/>
      <c r="J8" s="167">
        <v>2000000</v>
      </c>
      <c r="K8" s="167">
        <v>5000000</v>
      </c>
    </row>
    <row r="9" spans="7:11" x14ac:dyDescent="0.55000000000000004">
      <c r="G9" s="167">
        <v>5000000</v>
      </c>
      <c r="H9" s="169">
        <v>1.3003</v>
      </c>
      <c r="I9" s="170"/>
      <c r="J9" s="167">
        <v>5000000</v>
      </c>
      <c r="K9" s="171">
        <v>10000000</v>
      </c>
    </row>
    <row r="10" spans="7:11" x14ac:dyDescent="0.55000000000000004">
      <c r="G10" s="171">
        <v>10000000</v>
      </c>
      <c r="H10" s="172">
        <v>1.2943</v>
      </c>
      <c r="I10" s="170"/>
      <c r="J10" s="171">
        <v>10000000</v>
      </c>
      <c r="K10" s="171">
        <v>15000000</v>
      </c>
    </row>
    <row r="11" spans="7:11" x14ac:dyDescent="0.55000000000000004">
      <c r="G11" s="171">
        <v>15000000</v>
      </c>
      <c r="H11" s="172">
        <v>1.2594000000000001</v>
      </c>
      <c r="I11" s="170"/>
      <c r="J11" s="171">
        <v>15000000</v>
      </c>
      <c r="K11" s="167">
        <v>20000000</v>
      </c>
    </row>
    <row r="12" spans="7:11" x14ac:dyDescent="0.55000000000000004">
      <c r="G12" s="167">
        <v>20000000</v>
      </c>
      <c r="H12" s="172">
        <v>1.2518</v>
      </c>
      <c r="I12" s="170"/>
      <c r="J12" s="167">
        <v>20000000</v>
      </c>
      <c r="K12" s="167">
        <v>25000000</v>
      </c>
    </row>
    <row r="13" spans="7:11" x14ac:dyDescent="0.55000000000000004">
      <c r="G13" s="167">
        <v>25000000</v>
      </c>
      <c r="H13" s="169">
        <v>1.2248000000000001</v>
      </c>
      <c r="I13" s="170"/>
      <c r="J13" s="167">
        <v>25000000</v>
      </c>
      <c r="K13" s="167">
        <v>30000000</v>
      </c>
    </row>
    <row r="14" spans="7:11" x14ac:dyDescent="0.55000000000000004">
      <c r="G14" s="167">
        <v>30000000</v>
      </c>
      <c r="H14" s="169">
        <v>1.2163999999999999</v>
      </c>
      <c r="I14" s="170"/>
      <c r="J14" s="167">
        <v>30000000</v>
      </c>
      <c r="K14" s="167">
        <v>40000000</v>
      </c>
    </row>
    <row r="15" spans="7:11" x14ac:dyDescent="0.55000000000000004">
      <c r="G15" s="167">
        <v>40000000</v>
      </c>
      <c r="H15" s="169">
        <v>1.2161</v>
      </c>
      <c r="I15" s="170"/>
      <c r="J15" s="167">
        <v>40000000</v>
      </c>
      <c r="K15" s="167">
        <v>50000000</v>
      </c>
    </row>
    <row r="16" spans="7:11" x14ac:dyDescent="0.55000000000000004">
      <c r="G16" s="167">
        <v>50000000</v>
      </c>
      <c r="H16" s="169">
        <v>1.2159</v>
      </c>
      <c r="I16" s="170"/>
      <c r="J16" s="167">
        <v>50000000</v>
      </c>
      <c r="K16" s="167">
        <v>60000000</v>
      </c>
    </row>
    <row r="17" spans="7:11" x14ac:dyDescent="0.55000000000000004">
      <c r="G17" s="167">
        <v>60000000</v>
      </c>
      <c r="H17" s="169">
        <v>1.2060999999999999</v>
      </c>
      <c r="I17" s="170"/>
      <c r="J17" s="167">
        <v>60000000</v>
      </c>
      <c r="K17" s="167">
        <v>70000000</v>
      </c>
    </row>
    <row r="18" spans="7:11" x14ac:dyDescent="0.55000000000000004">
      <c r="G18" s="167">
        <v>70000000</v>
      </c>
      <c r="H18" s="169">
        <v>1.2050000000000001</v>
      </c>
      <c r="I18" s="170"/>
      <c r="J18" s="167">
        <v>70000000</v>
      </c>
      <c r="K18" s="167">
        <v>80000000</v>
      </c>
    </row>
    <row r="19" spans="7:11" x14ac:dyDescent="0.55000000000000004">
      <c r="G19" s="167">
        <v>80000000</v>
      </c>
      <c r="H19" s="169">
        <v>1.2050000000000001</v>
      </c>
      <c r="I19" s="170"/>
      <c r="J19" s="167">
        <v>80000000</v>
      </c>
      <c r="K19" s="167">
        <v>90000000</v>
      </c>
    </row>
    <row r="20" spans="7:11" x14ac:dyDescent="0.55000000000000004">
      <c r="G20" s="167">
        <v>90000000</v>
      </c>
      <c r="H20" s="169">
        <v>1.2049000000000001</v>
      </c>
      <c r="I20" s="170"/>
      <c r="J20" s="167">
        <v>90000000</v>
      </c>
      <c r="K20" s="167">
        <v>100000000</v>
      </c>
    </row>
    <row r="21" spans="7:11" x14ac:dyDescent="0.55000000000000004">
      <c r="G21" s="167">
        <v>100000000</v>
      </c>
      <c r="H21" s="169">
        <v>1.2049000000000001</v>
      </c>
      <c r="I21" s="170"/>
      <c r="J21" s="167">
        <v>100000000</v>
      </c>
      <c r="K21" s="167">
        <v>150000000</v>
      </c>
    </row>
    <row r="22" spans="7:11" x14ac:dyDescent="0.55000000000000004">
      <c r="G22" s="167">
        <v>150000000</v>
      </c>
      <c r="H22" s="169">
        <v>1.2022999999999999</v>
      </c>
      <c r="I22" s="170"/>
      <c r="J22" s="167">
        <v>150000000</v>
      </c>
      <c r="K22" s="167">
        <v>200000000</v>
      </c>
    </row>
    <row r="23" spans="7:11" x14ac:dyDescent="0.55000000000000004">
      <c r="G23" s="167">
        <v>200000000</v>
      </c>
      <c r="H23" s="169">
        <v>1.2022999999999999</v>
      </c>
      <c r="I23" s="170"/>
      <c r="J23" s="167">
        <v>200000000</v>
      </c>
      <c r="K23" s="167">
        <v>250000000</v>
      </c>
    </row>
    <row r="24" spans="7:11" x14ac:dyDescent="0.55000000000000004">
      <c r="G24" s="167">
        <v>250000000</v>
      </c>
      <c r="H24" s="169">
        <v>1.2013</v>
      </c>
      <c r="I24" s="170"/>
      <c r="J24" s="167">
        <v>250000000</v>
      </c>
      <c r="K24" s="167">
        <v>300000000</v>
      </c>
    </row>
    <row r="25" spans="7:11" x14ac:dyDescent="0.55000000000000004">
      <c r="G25" s="167">
        <v>300000000</v>
      </c>
      <c r="H25" s="169">
        <v>1.1951000000000001</v>
      </c>
      <c r="I25" s="170"/>
      <c r="J25" s="167">
        <v>300000000</v>
      </c>
      <c r="K25" s="167">
        <v>350000000</v>
      </c>
    </row>
    <row r="26" spans="7:11" x14ac:dyDescent="0.55000000000000004">
      <c r="G26" s="167">
        <v>350000000</v>
      </c>
      <c r="H26" s="169">
        <v>1.1866000000000001</v>
      </c>
      <c r="I26" s="170"/>
      <c r="J26" s="167">
        <v>350000000</v>
      </c>
      <c r="K26" s="167">
        <v>400000000</v>
      </c>
    </row>
    <row r="27" spans="7:11" x14ac:dyDescent="0.55000000000000004">
      <c r="G27" s="167">
        <v>400000000</v>
      </c>
      <c r="H27" s="169">
        <v>1.1858</v>
      </c>
      <c r="I27" s="170"/>
      <c r="J27" s="167">
        <v>400000000</v>
      </c>
      <c r="K27" s="167">
        <v>500000000</v>
      </c>
    </row>
    <row r="28" spans="7:11" ht="24.75" thickBot="1" x14ac:dyDescent="0.6">
      <c r="G28" s="173">
        <v>500000000</v>
      </c>
      <c r="H28" s="174">
        <v>1.1853</v>
      </c>
      <c r="I28" s="170"/>
      <c r="J28" s="167">
        <v>500000000</v>
      </c>
      <c r="K28" s="175">
        <v>500000000</v>
      </c>
    </row>
    <row r="29" spans="7:11" ht="24.75" thickBot="1" x14ac:dyDescent="0.6">
      <c r="G29" s="175">
        <v>500000000</v>
      </c>
      <c r="H29" s="176">
        <v>1.1788000000000001</v>
      </c>
      <c r="I29" s="170"/>
      <c r="J29" s="175">
        <v>500000000</v>
      </c>
      <c r="K29" s="177"/>
    </row>
    <row r="30" spans="7:11" ht="24.75" thickBot="1" x14ac:dyDescent="0.6">
      <c r="H30" s="178"/>
    </row>
  </sheetData>
  <sheetProtection password="C407" sheet="1" objects="1" scenarios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4" workbookViewId="0">
      <selection activeCell="M18" sqref="M18"/>
    </sheetView>
  </sheetViews>
  <sheetFormatPr defaultRowHeight="24" x14ac:dyDescent="0.55000000000000004"/>
  <cols>
    <col min="1" max="1" width="5.75" style="180" customWidth="1"/>
    <col min="2" max="2" width="3.875" style="180" customWidth="1"/>
    <col min="3" max="3" width="2.625" style="180" customWidth="1"/>
    <col min="4" max="4" width="3.125" style="180" customWidth="1"/>
    <col min="5" max="5" width="3.375" style="180" customWidth="1"/>
    <col min="6" max="6" width="1.125" style="180" customWidth="1"/>
    <col min="7" max="7" width="2.75" style="180" customWidth="1"/>
    <col min="8" max="8" width="8.875" style="180" customWidth="1"/>
    <col min="9" max="9" width="4.625" style="180" customWidth="1"/>
    <col min="10" max="10" width="4.125" style="180" customWidth="1"/>
    <col min="11" max="11" width="15.625" style="180" customWidth="1"/>
    <col min="12" max="12" width="11.875" style="180" customWidth="1"/>
    <col min="13" max="13" width="18" style="226" customWidth="1"/>
    <col min="14" max="14" width="9.125" style="180" customWidth="1"/>
    <col min="15" max="256" width="9" style="180"/>
    <col min="257" max="257" width="5.75" style="180" customWidth="1"/>
    <col min="258" max="258" width="3.875" style="180" customWidth="1"/>
    <col min="259" max="259" width="2.625" style="180" customWidth="1"/>
    <col min="260" max="260" width="3.125" style="180" customWidth="1"/>
    <col min="261" max="261" width="3.375" style="180" customWidth="1"/>
    <col min="262" max="262" width="1.125" style="180" customWidth="1"/>
    <col min="263" max="263" width="2.75" style="180" customWidth="1"/>
    <col min="264" max="264" width="8.875" style="180" customWidth="1"/>
    <col min="265" max="265" width="4.625" style="180" customWidth="1"/>
    <col min="266" max="266" width="4.125" style="180" customWidth="1"/>
    <col min="267" max="267" width="15.625" style="180" customWidth="1"/>
    <col min="268" max="268" width="9.125" style="180" customWidth="1"/>
    <col min="269" max="269" width="18" style="180" customWidth="1"/>
    <col min="270" max="270" width="9.125" style="180" customWidth="1"/>
    <col min="271" max="512" width="9" style="180"/>
    <col min="513" max="513" width="5.75" style="180" customWidth="1"/>
    <col min="514" max="514" width="3.875" style="180" customWidth="1"/>
    <col min="515" max="515" width="2.625" style="180" customWidth="1"/>
    <col min="516" max="516" width="3.125" style="180" customWidth="1"/>
    <col min="517" max="517" width="3.375" style="180" customWidth="1"/>
    <col min="518" max="518" width="1.125" style="180" customWidth="1"/>
    <col min="519" max="519" width="2.75" style="180" customWidth="1"/>
    <col min="520" max="520" width="8.875" style="180" customWidth="1"/>
    <col min="521" max="521" width="4.625" style="180" customWidth="1"/>
    <col min="522" max="522" width="4.125" style="180" customWidth="1"/>
    <col min="523" max="523" width="15.625" style="180" customWidth="1"/>
    <col min="524" max="524" width="9.125" style="180" customWidth="1"/>
    <col min="525" max="525" width="18" style="180" customWidth="1"/>
    <col min="526" max="526" width="9.125" style="180" customWidth="1"/>
    <col min="527" max="768" width="9" style="180"/>
    <col min="769" max="769" width="5.75" style="180" customWidth="1"/>
    <col min="770" max="770" width="3.875" style="180" customWidth="1"/>
    <col min="771" max="771" width="2.625" style="180" customWidth="1"/>
    <col min="772" max="772" width="3.125" style="180" customWidth="1"/>
    <col min="773" max="773" width="3.375" style="180" customWidth="1"/>
    <col min="774" max="774" width="1.125" style="180" customWidth="1"/>
    <col min="775" max="775" width="2.75" style="180" customWidth="1"/>
    <col min="776" max="776" width="8.875" style="180" customWidth="1"/>
    <col min="777" max="777" width="4.625" style="180" customWidth="1"/>
    <col min="778" max="778" width="4.125" style="180" customWidth="1"/>
    <col min="779" max="779" width="15.625" style="180" customWidth="1"/>
    <col min="780" max="780" width="9.125" style="180" customWidth="1"/>
    <col min="781" max="781" width="18" style="180" customWidth="1"/>
    <col min="782" max="782" width="9.125" style="180" customWidth="1"/>
    <col min="783" max="1024" width="9" style="180"/>
    <col min="1025" max="1025" width="5.75" style="180" customWidth="1"/>
    <col min="1026" max="1026" width="3.875" style="180" customWidth="1"/>
    <col min="1027" max="1027" width="2.625" style="180" customWidth="1"/>
    <col min="1028" max="1028" width="3.125" style="180" customWidth="1"/>
    <col min="1029" max="1029" width="3.375" style="180" customWidth="1"/>
    <col min="1030" max="1030" width="1.125" style="180" customWidth="1"/>
    <col min="1031" max="1031" width="2.75" style="180" customWidth="1"/>
    <col min="1032" max="1032" width="8.875" style="180" customWidth="1"/>
    <col min="1033" max="1033" width="4.625" style="180" customWidth="1"/>
    <col min="1034" max="1034" width="4.125" style="180" customWidth="1"/>
    <col min="1035" max="1035" width="15.625" style="180" customWidth="1"/>
    <col min="1036" max="1036" width="9.125" style="180" customWidth="1"/>
    <col min="1037" max="1037" width="18" style="180" customWidth="1"/>
    <col min="1038" max="1038" width="9.125" style="180" customWidth="1"/>
    <col min="1039" max="1280" width="9" style="180"/>
    <col min="1281" max="1281" width="5.75" style="180" customWidth="1"/>
    <col min="1282" max="1282" width="3.875" style="180" customWidth="1"/>
    <col min="1283" max="1283" width="2.625" style="180" customWidth="1"/>
    <col min="1284" max="1284" width="3.125" style="180" customWidth="1"/>
    <col min="1285" max="1285" width="3.375" style="180" customWidth="1"/>
    <col min="1286" max="1286" width="1.125" style="180" customWidth="1"/>
    <col min="1287" max="1287" width="2.75" style="180" customWidth="1"/>
    <col min="1288" max="1288" width="8.875" style="180" customWidth="1"/>
    <col min="1289" max="1289" width="4.625" style="180" customWidth="1"/>
    <col min="1290" max="1290" width="4.125" style="180" customWidth="1"/>
    <col min="1291" max="1291" width="15.625" style="180" customWidth="1"/>
    <col min="1292" max="1292" width="9.125" style="180" customWidth="1"/>
    <col min="1293" max="1293" width="18" style="180" customWidth="1"/>
    <col min="1294" max="1294" width="9.125" style="180" customWidth="1"/>
    <col min="1295" max="1536" width="9" style="180"/>
    <col min="1537" max="1537" width="5.75" style="180" customWidth="1"/>
    <col min="1538" max="1538" width="3.875" style="180" customWidth="1"/>
    <col min="1539" max="1539" width="2.625" style="180" customWidth="1"/>
    <col min="1540" max="1540" width="3.125" style="180" customWidth="1"/>
    <col min="1541" max="1541" width="3.375" style="180" customWidth="1"/>
    <col min="1542" max="1542" width="1.125" style="180" customWidth="1"/>
    <col min="1543" max="1543" width="2.75" style="180" customWidth="1"/>
    <col min="1544" max="1544" width="8.875" style="180" customWidth="1"/>
    <col min="1545" max="1545" width="4.625" style="180" customWidth="1"/>
    <col min="1546" max="1546" width="4.125" style="180" customWidth="1"/>
    <col min="1547" max="1547" width="15.625" style="180" customWidth="1"/>
    <col min="1548" max="1548" width="9.125" style="180" customWidth="1"/>
    <col min="1549" max="1549" width="18" style="180" customWidth="1"/>
    <col min="1550" max="1550" width="9.125" style="180" customWidth="1"/>
    <col min="1551" max="1792" width="9" style="180"/>
    <col min="1793" max="1793" width="5.75" style="180" customWidth="1"/>
    <col min="1794" max="1794" width="3.875" style="180" customWidth="1"/>
    <col min="1795" max="1795" width="2.625" style="180" customWidth="1"/>
    <col min="1796" max="1796" width="3.125" style="180" customWidth="1"/>
    <col min="1797" max="1797" width="3.375" style="180" customWidth="1"/>
    <col min="1798" max="1798" width="1.125" style="180" customWidth="1"/>
    <col min="1799" max="1799" width="2.75" style="180" customWidth="1"/>
    <col min="1800" max="1800" width="8.875" style="180" customWidth="1"/>
    <col min="1801" max="1801" width="4.625" style="180" customWidth="1"/>
    <col min="1802" max="1802" width="4.125" style="180" customWidth="1"/>
    <col min="1803" max="1803" width="15.625" style="180" customWidth="1"/>
    <col min="1804" max="1804" width="9.125" style="180" customWidth="1"/>
    <col min="1805" max="1805" width="18" style="180" customWidth="1"/>
    <col min="1806" max="1806" width="9.125" style="180" customWidth="1"/>
    <col min="1807" max="2048" width="9" style="180"/>
    <col min="2049" max="2049" width="5.75" style="180" customWidth="1"/>
    <col min="2050" max="2050" width="3.875" style="180" customWidth="1"/>
    <col min="2051" max="2051" width="2.625" style="180" customWidth="1"/>
    <col min="2052" max="2052" width="3.125" style="180" customWidth="1"/>
    <col min="2053" max="2053" width="3.375" style="180" customWidth="1"/>
    <col min="2054" max="2054" width="1.125" style="180" customWidth="1"/>
    <col min="2055" max="2055" width="2.75" style="180" customWidth="1"/>
    <col min="2056" max="2056" width="8.875" style="180" customWidth="1"/>
    <col min="2057" max="2057" width="4.625" style="180" customWidth="1"/>
    <col min="2058" max="2058" width="4.125" style="180" customWidth="1"/>
    <col min="2059" max="2059" width="15.625" style="180" customWidth="1"/>
    <col min="2060" max="2060" width="9.125" style="180" customWidth="1"/>
    <col min="2061" max="2061" width="18" style="180" customWidth="1"/>
    <col min="2062" max="2062" width="9.125" style="180" customWidth="1"/>
    <col min="2063" max="2304" width="9" style="180"/>
    <col min="2305" max="2305" width="5.75" style="180" customWidth="1"/>
    <col min="2306" max="2306" width="3.875" style="180" customWidth="1"/>
    <col min="2307" max="2307" width="2.625" style="180" customWidth="1"/>
    <col min="2308" max="2308" width="3.125" style="180" customWidth="1"/>
    <col min="2309" max="2309" width="3.375" style="180" customWidth="1"/>
    <col min="2310" max="2310" width="1.125" style="180" customWidth="1"/>
    <col min="2311" max="2311" width="2.75" style="180" customWidth="1"/>
    <col min="2312" max="2312" width="8.875" style="180" customWidth="1"/>
    <col min="2313" max="2313" width="4.625" style="180" customWidth="1"/>
    <col min="2314" max="2314" width="4.125" style="180" customWidth="1"/>
    <col min="2315" max="2315" width="15.625" style="180" customWidth="1"/>
    <col min="2316" max="2316" width="9.125" style="180" customWidth="1"/>
    <col min="2317" max="2317" width="18" style="180" customWidth="1"/>
    <col min="2318" max="2318" width="9.125" style="180" customWidth="1"/>
    <col min="2319" max="2560" width="9" style="180"/>
    <col min="2561" max="2561" width="5.75" style="180" customWidth="1"/>
    <col min="2562" max="2562" width="3.875" style="180" customWidth="1"/>
    <col min="2563" max="2563" width="2.625" style="180" customWidth="1"/>
    <col min="2564" max="2564" width="3.125" style="180" customWidth="1"/>
    <col min="2565" max="2565" width="3.375" style="180" customWidth="1"/>
    <col min="2566" max="2566" width="1.125" style="180" customWidth="1"/>
    <col min="2567" max="2567" width="2.75" style="180" customWidth="1"/>
    <col min="2568" max="2568" width="8.875" style="180" customWidth="1"/>
    <col min="2569" max="2569" width="4.625" style="180" customWidth="1"/>
    <col min="2570" max="2570" width="4.125" style="180" customWidth="1"/>
    <col min="2571" max="2571" width="15.625" style="180" customWidth="1"/>
    <col min="2572" max="2572" width="9.125" style="180" customWidth="1"/>
    <col min="2573" max="2573" width="18" style="180" customWidth="1"/>
    <col min="2574" max="2574" width="9.125" style="180" customWidth="1"/>
    <col min="2575" max="2816" width="9" style="180"/>
    <col min="2817" max="2817" width="5.75" style="180" customWidth="1"/>
    <col min="2818" max="2818" width="3.875" style="180" customWidth="1"/>
    <col min="2819" max="2819" width="2.625" style="180" customWidth="1"/>
    <col min="2820" max="2820" width="3.125" style="180" customWidth="1"/>
    <col min="2821" max="2821" width="3.375" style="180" customWidth="1"/>
    <col min="2822" max="2822" width="1.125" style="180" customWidth="1"/>
    <col min="2823" max="2823" width="2.75" style="180" customWidth="1"/>
    <col min="2824" max="2824" width="8.875" style="180" customWidth="1"/>
    <col min="2825" max="2825" width="4.625" style="180" customWidth="1"/>
    <col min="2826" max="2826" width="4.125" style="180" customWidth="1"/>
    <col min="2827" max="2827" width="15.625" style="180" customWidth="1"/>
    <col min="2828" max="2828" width="9.125" style="180" customWidth="1"/>
    <col min="2829" max="2829" width="18" style="180" customWidth="1"/>
    <col min="2830" max="2830" width="9.125" style="180" customWidth="1"/>
    <col min="2831" max="3072" width="9" style="180"/>
    <col min="3073" max="3073" width="5.75" style="180" customWidth="1"/>
    <col min="3074" max="3074" width="3.875" style="180" customWidth="1"/>
    <col min="3075" max="3075" width="2.625" style="180" customWidth="1"/>
    <col min="3076" max="3076" width="3.125" style="180" customWidth="1"/>
    <col min="3077" max="3077" width="3.375" style="180" customWidth="1"/>
    <col min="3078" max="3078" width="1.125" style="180" customWidth="1"/>
    <col min="3079" max="3079" width="2.75" style="180" customWidth="1"/>
    <col min="3080" max="3080" width="8.875" style="180" customWidth="1"/>
    <col min="3081" max="3081" width="4.625" style="180" customWidth="1"/>
    <col min="3082" max="3082" width="4.125" style="180" customWidth="1"/>
    <col min="3083" max="3083" width="15.625" style="180" customWidth="1"/>
    <col min="3084" max="3084" width="9.125" style="180" customWidth="1"/>
    <col min="3085" max="3085" width="18" style="180" customWidth="1"/>
    <col min="3086" max="3086" width="9.125" style="180" customWidth="1"/>
    <col min="3087" max="3328" width="9" style="180"/>
    <col min="3329" max="3329" width="5.75" style="180" customWidth="1"/>
    <col min="3330" max="3330" width="3.875" style="180" customWidth="1"/>
    <col min="3331" max="3331" width="2.625" style="180" customWidth="1"/>
    <col min="3332" max="3332" width="3.125" style="180" customWidth="1"/>
    <col min="3333" max="3333" width="3.375" style="180" customWidth="1"/>
    <col min="3334" max="3334" width="1.125" style="180" customWidth="1"/>
    <col min="3335" max="3335" width="2.75" style="180" customWidth="1"/>
    <col min="3336" max="3336" width="8.875" style="180" customWidth="1"/>
    <col min="3337" max="3337" width="4.625" style="180" customWidth="1"/>
    <col min="3338" max="3338" width="4.125" style="180" customWidth="1"/>
    <col min="3339" max="3339" width="15.625" style="180" customWidth="1"/>
    <col min="3340" max="3340" width="9.125" style="180" customWidth="1"/>
    <col min="3341" max="3341" width="18" style="180" customWidth="1"/>
    <col min="3342" max="3342" width="9.125" style="180" customWidth="1"/>
    <col min="3343" max="3584" width="9" style="180"/>
    <col min="3585" max="3585" width="5.75" style="180" customWidth="1"/>
    <col min="3586" max="3586" width="3.875" style="180" customWidth="1"/>
    <col min="3587" max="3587" width="2.625" style="180" customWidth="1"/>
    <col min="3588" max="3588" width="3.125" style="180" customWidth="1"/>
    <col min="3589" max="3589" width="3.375" style="180" customWidth="1"/>
    <col min="3590" max="3590" width="1.125" style="180" customWidth="1"/>
    <col min="3591" max="3591" width="2.75" style="180" customWidth="1"/>
    <col min="3592" max="3592" width="8.875" style="180" customWidth="1"/>
    <col min="3593" max="3593" width="4.625" style="180" customWidth="1"/>
    <col min="3594" max="3594" width="4.125" style="180" customWidth="1"/>
    <col min="3595" max="3595" width="15.625" style="180" customWidth="1"/>
    <col min="3596" max="3596" width="9.125" style="180" customWidth="1"/>
    <col min="3597" max="3597" width="18" style="180" customWidth="1"/>
    <col min="3598" max="3598" width="9.125" style="180" customWidth="1"/>
    <col min="3599" max="3840" width="9" style="180"/>
    <col min="3841" max="3841" width="5.75" style="180" customWidth="1"/>
    <col min="3842" max="3842" width="3.875" style="180" customWidth="1"/>
    <col min="3843" max="3843" width="2.625" style="180" customWidth="1"/>
    <col min="3844" max="3844" width="3.125" style="180" customWidth="1"/>
    <col min="3845" max="3845" width="3.375" style="180" customWidth="1"/>
    <col min="3846" max="3846" width="1.125" style="180" customWidth="1"/>
    <col min="3847" max="3847" width="2.75" style="180" customWidth="1"/>
    <col min="3848" max="3848" width="8.875" style="180" customWidth="1"/>
    <col min="3849" max="3849" width="4.625" style="180" customWidth="1"/>
    <col min="3850" max="3850" width="4.125" style="180" customWidth="1"/>
    <col min="3851" max="3851" width="15.625" style="180" customWidth="1"/>
    <col min="3852" max="3852" width="9.125" style="180" customWidth="1"/>
    <col min="3853" max="3853" width="18" style="180" customWidth="1"/>
    <col min="3854" max="3854" width="9.125" style="180" customWidth="1"/>
    <col min="3855" max="4096" width="9" style="180"/>
    <col min="4097" max="4097" width="5.75" style="180" customWidth="1"/>
    <col min="4098" max="4098" width="3.875" style="180" customWidth="1"/>
    <col min="4099" max="4099" width="2.625" style="180" customWidth="1"/>
    <col min="4100" max="4100" width="3.125" style="180" customWidth="1"/>
    <col min="4101" max="4101" width="3.375" style="180" customWidth="1"/>
    <col min="4102" max="4102" width="1.125" style="180" customWidth="1"/>
    <col min="4103" max="4103" width="2.75" style="180" customWidth="1"/>
    <col min="4104" max="4104" width="8.875" style="180" customWidth="1"/>
    <col min="4105" max="4105" width="4.625" style="180" customWidth="1"/>
    <col min="4106" max="4106" width="4.125" style="180" customWidth="1"/>
    <col min="4107" max="4107" width="15.625" style="180" customWidth="1"/>
    <col min="4108" max="4108" width="9.125" style="180" customWidth="1"/>
    <col min="4109" max="4109" width="18" style="180" customWidth="1"/>
    <col min="4110" max="4110" width="9.125" style="180" customWidth="1"/>
    <col min="4111" max="4352" width="9" style="180"/>
    <col min="4353" max="4353" width="5.75" style="180" customWidth="1"/>
    <col min="4354" max="4354" width="3.875" style="180" customWidth="1"/>
    <col min="4355" max="4355" width="2.625" style="180" customWidth="1"/>
    <col min="4356" max="4356" width="3.125" style="180" customWidth="1"/>
    <col min="4357" max="4357" width="3.375" style="180" customWidth="1"/>
    <col min="4358" max="4358" width="1.125" style="180" customWidth="1"/>
    <col min="4359" max="4359" width="2.75" style="180" customWidth="1"/>
    <col min="4360" max="4360" width="8.875" style="180" customWidth="1"/>
    <col min="4361" max="4361" width="4.625" style="180" customWidth="1"/>
    <col min="4362" max="4362" width="4.125" style="180" customWidth="1"/>
    <col min="4363" max="4363" width="15.625" style="180" customWidth="1"/>
    <col min="4364" max="4364" width="9.125" style="180" customWidth="1"/>
    <col min="4365" max="4365" width="18" style="180" customWidth="1"/>
    <col min="4366" max="4366" width="9.125" style="180" customWidth="1"/>
    <col min="4367" max="4608" width="9" style="180"/>
    <col min="4609" max="4609" width="5.75" style="180" customWidth="1"/>
    <col min="4610" max="4610" width="3.875" style="180" customWidth="1"/>
    <col min="4611" max="4611" width="2.625" style="180" customWidth="1"/>
    <col min="4612" max="4612" width="3.125" style="180" customWidth="1"/>
    <col min="4613" max="4613" width="3.375" style="180" customWidth="1"/>
    <col min="4614" max="4614" width="1.125" style="180" customWidth="1"/>
    <col min="4615" max="4615" width="2.75" style="180" customWidth="1"/>
    <col min="4616" max="4616" width="8.875" style="180" customWidth="1"/>
    <col min="4617" max="4617" width="4.625" style="180" customWidth="1"/>
    <col min="4618" max="4618" width="4.125" style="180" customWidth="1"/>
    <col min="4619" max="4619" width="15.625" style="180" customWidth="1"/>
    <col min="4620" max="4620" width="9.125" style="180" customWidth="1"/>
    <col min="4621" max="4621" width="18" style="180" customWidth="1"/>
    <col min="4622" max="4622" width="9.125" style="180" customWidth="1"/>
    <col min="4623" max="4864" width="9" style="180"/>
    <col min="4865" max="4865" width="5.75" style="180" customWidth="1"/>
    <col min="4866" max="4866" width="3.875" style="180" customWidth="1"/>
    <col min="4867" max="4867" width="2.625" style="180" customWidth="1"/>
    <col min="4868" max="4868" width="3.125" style="180" customWidth="1"/>
    <col min="4869" max="4869" width="3.375" style="180" customWidth="1"/>
    <col min="4870" max="4870" width="1.125" style="180" customWidth="1"/>
    <col min="4871" max="4871" width="2.75" style="180" customWidth="1"/>
    <col min="4872" max="4872" width="8.875" style="180" customWidth="1"/>
    <col min="4873" max="4873" width="4.625" style="180" customWidth="1"/>
    <col min="4874" max="4874" width="4.125" style="180" customWidth="1"/>
    <col min="4875" max="4875" width="15.625" style="180" customWidth="1"/>
    <col min="4876" max="4876" width="9.125" style="180" customWidth="1"/>
    <col min="4877" max="4877" width="18" style="180" customWidth="1"/>
    <col min="4878" max="4878" width="9.125" style="180" customWidth="1"/>
    <col min="4879" max="5120" width="9" style="180"/>
    <col min="5121" max="5121" width="5.75" style="180" customWidth="1"/>
    <col min="5122" max="5122" width="3.875" style="180" customWidth="1"/>
    <col min="5123" max="5123" width="2.625" style="180" customWidth="1"/>
    <col min="5124" max="5124" width="3.125" style="180" customWidth="1"/>
    <col min="5125" max="5125" width="3.375" style="180" customWidth="1"/>
    <col min="5126" max="5126" width="1.125" style="180" customWidth="1"/>
    <col min="5127" max="5127" width="2.75" style="180" customWidth="1"/>
    <col min="5128" max="5128" width="8.875" style="180" customWidth="1"/>
    <col min="5129" max="5129" width="4.625" style="180" customWidth="1"/>
    <col min="5130" max="5130" width="4.125" style="180" customWidth="1"/>
    <col min="5131" max="5131" width="15.625" style="180" customWidth="1"/>
    <col min="5132" max="5132" width="9.125" style="180" customWidth="1"/>
    <col min="5133" max="5133" width="18" style="180" customWidth="1"/>
    <col min="5134" max="5134" width="9.125" style="180" customWidth="1"/>
    <col min="5135" max="5376" width="9" style="180"/>
    <col min="5377" max="5377" width="5.75" style="180" customWidth="1"/>
    <col min="5378" max="5378" width="3.875" style="180" customWidth="1"/>
    <col min="5379" max="5379" width="2.625" style="180" customWidth="1"/>
    <col min="5380" max="5380" width="3.125" style="180" customWidth="1"/>
    <col min="5381" max="5381" width="3.375" style="180" customWidth="1"/>
    <col min="5382" max="5382" width="1.125" style="180" customWidth="1"/>
    <col min="5383" max="5383" width="2.75" style="180" customWidth="1"/>
    <col min="5384" max="5384" width="8.875" style="180" customWidth="1"/>
    <col min="5385" max="5385" width="4.625" style="180" customWidth="1"/>
    <col min="5386" max="5386" width="4.125" style="180" customWidth="1"/>
    <col min="5387" max="5387" width="15.625" style="180" customWidth="1"/>
    <col min="5388" max="5388" width="9.125" style="180" customWidth="1"/>
    <col min="5389" max="5389" width="18" style="180" customWidth="1"/>
    <col min="5390" max="5390" width="9.125" style="180" customWidth="1"/>
    <col min="5391" max="5632" width="9" style="180"/>
    <col min="5633" max="5633" width="5.75" style="180" customWidth="1"/>
    <col min="5634" max="5634" width="3.875" style="180" customWidth="1"/>
    <col min="5635" max="5635" width="2.625" style="180" customWidth="1"/>
    <col min="5636" max="5636" width="3.125" style="180" customWidth="1"/>
    <col min="5637" max="5637" width="3.375" style="180" customWidth="1"/>
    <col min="5638" max="5638" width="1.125" style="180" customWidth="1"/>
    <col min="5639" max="5639" width="2.75" style="180" customWidth="1"/>
    <col min="5640" max="5640" width="8.875" style="180" customWidth="1"/>
    <col min="5641" max="5641" width="4.625" style="180" customWidth="1"/>
    <col min="5642" max="5642" width="4.125" style="180" customWidth="1"/>
    <col min="5643" max="5643" width="15.625" style="180" customWidth="1"/>
    <col min="5644" max="5644" width="9.125" style="180" customWidth="1"/>
    <col min="5645" max="5645" width="18" style="180" customWidth="1"/>
    <col min="5646" max="5646" width="9.125" style="180" customWidth="1"/>
    <col min="5647" max="5888" width="9" style="180"/>
    <col min="5889" max="5889" width="5.75" style="180" customWidth="1"/>
    <col min="5890" max="5890" width="3.875" style="180" customWidth="1"/>
    <col min="5891" max="5891" width="2.625" style="180" customWidth="1"/>
    <col min="5892" max="5892" width="3.125" style="180" customWidth="1"/>
    <col min="5893" max="5893" width="3.375" style="180" customWidth="1"/>
    <col min="5894" max="5894" width="1.125" style="180" customWidth="1"/>
    <col min="5895" max="5895" width="2.75" style="180" customWidth="1"/>
    <col min="5896" max="5896" width="8.875" style="180" customWidth="1"/>
    <col min="5897" max="5897" width="4.625" style="180" customWidth="1"/>
    <col min="5898" max="5898" width="4.125" style="180" customWidth="1"/>
    <col min="5899" max="5899" width="15.625" style="180" customWidth="1"/>
    <col min="5900" max="5900" width="9.125" style="180" customWidth="1"/>
    <col min="5901" max="5901" width="18" style="180" customWidth="1"/>
    <col min="5902" max="5902" width="9.125" style="180" customWidth="1"/>
    <col min="5903" max="6144" width="9" style="180"/>
    <col min="6145" max="6145" width="5.75" style="180" customWidth="1"/>
    <col min="6146" max="6146" width="3.875" style="180" customWidth="1"/>
    <col min="6147" max="6147" width="2.625" style="180" customWidth="1"/>
    <col min="6148" max="6148" width="3.125" style="180" customWidth="1"/>
    <col min="6149" max="6149" width="3.375" style="180" customWidth="1"/>
    <col min="6150" max="6150" width="1.125" style="180" customWidth="1"/>
    <col min="6151" max="6151" width="2.75" style="180" customWidth="1"/>
    <col min="6152" max="6152" width="8.875" style="180" customWidth="1"/>
    <col min="6153" max="6153" width="4.625" style="180" customWidth="1"/>
    <col min="6154" max="6154" width="4.125" style="180" customWidth="1"/>
    <col min="6155" max="6155" width="15.625" style="180" customWidth="1"/>
    <col min="6156" max="6156" width="9.125" style="180" customWidth="1"/>
    <col min="6157" max="6157" width="18" style="180" customWidth="1"/>
    <col min="6158" max="6158" width="9.125" style="180" customWidth="1"/>
    <col min="6159" max="6400" width="9" style="180"/>
    <col min="6401" max="6401" width="5.75" style="180" customWidth="1"/>
    <col min="6402" max="6402" width="3.875" style="180" customWidth="1"/>
    <col min="6403" max="6403" width="2.625" style="180" customWidth="1"/>
    <col min="6404" max="6404" width="3.125" style="180" customWidth="1"/>
    <col min="6405" max="6405" width="3.375" style="180" customWidth="1"/>
    <col min="6406" max="6406" width="1.125" style="180" customWidth="1"/>
    <col min="6407" max="6407" width="2.75" style="180" customWidth="1"/>
    <col min="6408" max="6408" width="8.875" style="180" customWidth="1"/>
    <col min="6409" max="6409" width="4.625" style="180" customWidth="1"/>
    <col min="6410" max="6410" width="4.125" style="180" customWidth="1"/>
    <col min="6411" max="6411" width="15.625" style="180" customWidth="1"/>
    <col min="6412" max="6412" width="9.125" style="180" customWidth="1"/>
    <col min="6413" max="6413" width="18" style="180" customWidth="1"/>
    <col min="6414" max="6414" width="9.125" style="180" customWidth="1"/>
    <col min="6415" max="6656" width="9" style="180"/>
    <col min="6657" max="6657" width="5.75" style="180" customWidth="1"/>
    <col min="6658" max="6658" width="3.875" style="180" customWidth="1"/>
    <col min="6659" max="6659" width="2.625" style="180" customWidth="1"/>
    <col min="6660" max="6660" width="3.125" style="180" customWidth="1"/>
    <col min="6661" max="6661" width="3.375" style="180" customWidth="1"/>
    <col min="6662" max="6662" width="1.125" style="180" customWidth="1"/>
    <col min="6663" max="6663" width="2.75" style="180" customWidth="1"/>
    <col min="6664" max="6664" width="8.875" style="180" customWidth="1"/>
    <col min="6665" max="6665" width="4.625" style="180" customWidth="1"/>
    <col min="6666" max="6666" width="4.125" style="180" customWidth="1"/>
    <col min="6667" max="6667" width="15.625" style="180" customWidth="1"/>
    <col min="6668" max="6668" width="9.125" style="180" customWidth="1"/>
    <col min="6669" max="6669" width="18" style="180" customWidth="1"/>
    <col min="6670" max="6670" width="9.125" style="180" customWidth="1"/>
    <col min="6671" max="6912" width="9" style="180"/>
    <col min="6913" max="6913" width="5.75" style="180" customWidth="1"/>
    <col min="6914" max="6914" width="3.875" style="180" customWidth="1"/>
    <col min="6915" max="6915" width="2.625" style="180" customWidth="1"/>
    <col min="6916" max="6916" width="3.125" style="180" customWidth="1"/>
    <col min="6917" max="6917" width="3.375" style="180" customWidth="1"/>
    <col min="6918" max="6918" width="1.125" style="180" customWidth="1"/>
    <col min="6919" max="6919" width="2.75" style="180" customWidth="1"/>
    <col min="6920" max="6920" width="8.875" style="180" customWidth="1"/>
    <col min="6921" max="6921" width="4.625" style="180" customWidth="1"/>
    <col min="6922" max="6922" width="4.125" style="180" customWidth="1"/>
    <col min="6923" max="6923" width="15.625" style="180" customWidth="1"/>
    <col min="6924" max="6924" width="9.125" style="180" customWidth="1"/>
    <col min="6925" max="6925" width="18" style="180" customWidth="1"/>
    <col min="6926" max="6926" width="9.125" style="180" customWidth="1"/>
    <col min="6927" max="7168" width="9" style="180"/>
    <col min="7169" max="7169" width="5.75" style="180" customWidth="1"/>
    <col min="7170" max="7170" width="3.875" style="180" customWidth="1"/>
    <col min="7171" max="7171" width="2.625" style="180" customWidth="1"/>
    <col min="7172" max="7172" width="3.125" style="180" customWidth="1"/>
    <col min="7173" max="7173" width="3.375" style="180" customWidth="1"/>
    <col min="7174" max="7174" width="1.125" style="180" customWidth="1"/>
    <col min="7175" max="7175" width="2.75" style="180" customWidth="1"/>
    <col min="7176" max="7176" width="8.875" style="180" customWidth="1"/>
    <col min="7177" max="7177" width="4.625" style="180" customWidth="1"/>
    <col min="7178" max="7178" width="4.125" style="180" customWidth="1"/>
    <col min="7179" max="7179" width="15.625" style="180" customWidth="1"/>
    <col min="7180" max="7180" width="9.125" style="180" customWidth="1"/>
    <col min="7181" max="7181" width="18" style="180" customWidth="1"/>
    <col min="7182" max="7182" width="9.125" style="180" customWidth="1"/>
    <col min="7183" max="7424" width="9" style="180"/>
    <col min="7425" max="7425" width="5.75" style="180" customWidth="1"/>
    <col min="7426" max="7426" width="3.875" style="180" customWidth="1"/>
    <col min="7427" max="7427" width="2.625" style="180" customWidth="1"/>
    <col min="7428" max="7428" width="3.125" style="180" customWidth="1"/>
    <col min="7429" max="7429" width="3.375" style="180" customWidth="1"/>
    <col min="7430" max="7430" width="1.125" style="180" customWidth="1"/>
    <col min="7431" max="7431" width="2.75" style="180" customWidth="1"/>
    <col min="7432" max="7432" width="8.875" style="180" customWidth="1"/>
    <col min="7433" max="7433" width="4.625" style="180" customWidth="1"/>
    <col min="7434" max="7434" width="4.125" style="180" customWidth="1"/>
    <col min="7435" max="7435" width="15.625" style="180" customWidth="1"/>
    <col min="7436" max="7436" width="9.125" style="180" customWidth="1"/>
    <col min="7437" max="7437" width="18" style="180" customWidth="1"/>
    <col min="7438" max="7438" width="9.125" style="180" customWidth="1"/>
    <col min="7439" max="7680" width="9" style="180"/>
    <col min="7681" max="7681" width="5.75" style="180" customWidth="1"/>
    <col min="7682" max="7682" width="3.875" style="180" customWidth="1"/>
    <col min="7683" max="7683" width="2.625" style="180" customWidth="1"/>
    <col min="7684" max="7684" width="3.125" style="180" customWidth="1"/>
    <col min="7685" max="7685" width="3.375" style="180" customWidth="1"/>
    <col min="7686" max="7686" width="1.125" style="180" customWidth="1"/>
    <col min="7687" max="7687" width="2.75" style="180" customWidth="1"/>
    <col min="7688" max="7688" width="8.875" style="180" customWidth="1"/>
    <col min="7689" max="7689" width="4.625" style="180" customWidth="1"/>
    <col min="7690" max="7690" width="4.125" style="180" customWidth="1"/>
    <col min="7691" max="7691" width="15.625" style="180" customWidth="1"/>
    <col min="7692" max="7692" width="9.125" style="180" customWidth="1"/>
    <col min="7693" max="7693" width="18" style="180" customWidth="1"/>
    <col min="7694" max="7694" width="9.125" style="180" customWidth="1"/>
    <col min="7695" max="7936" width="9" style="180"/>
    <col min="7937" max="7937" width="5.75" style="180" customWidth="1"/>
    <col min="7938" max="7938" width="3.875" style="180" customWidth="1"/>
    <col min="7939" max="7939" width="2.625" style="180" customWidth="1"/>
    <col min="7940" max="7940" width="3.125" style="180" customWidth="1"/>
    <col min="7941" max="7941" width="3.375" style="180" customWidth="1"/>
    <col min="7942" max="7942" width="1.125" style="180" customWidth="1"/>
    <col min="7943" max="7943" width="2.75" style="180" customWidth="1"/>
    <col min="7944" max="7944" width="8.875" style="180" customWidth="1"/>
    <col min="7945" max="7945" width="4.625" style="180" customWidth="1"/>
    <col min="7946" max="7946" width="4.125" style="180" customWidth="1"/>
    <col min="7947" max="7947" width="15.625" style="180" customWidth="1"/>
    <col min="7948" max="7948" width="9.125" style="180" customWidth="1"/>
    <col min="7949" max="7949" width="18" style="180" customWidth="1"/>
    <col min="7950" max="7950" width="9.125" style="180" customWidth="1"/>
    <col min="7951" max="8192" width="9" style="180"/>
    <col min="8193" max="8193" width="5.75" style="180" customWidth="1"/>
    <col min="8194" max="8194" width="3.875" style="180" customWidth="1"/>
    <col min="8195" max="8195" width="2.625" style="180" customWidth="1"/>
    <col min="8196" max="8196" width="3.125" style="180" customWidth="1"/>
    <col min="8197" max="8197" width="3.375" style="180" customWidth="1"/>
    <col min="8198" max="8198" width="1.125" style="180" customWidth="1"/>
    <col min="8199" max="8199" width="2.75" style="180" customWidth="1"/>
    <col min="8200" max="8200" width="8.875" style="180" customWidth="1"/>
    <col min="8201" max="8201" width="4.625" style="180" customWidth="1"/>
    <col min="8202" max="8202" width="4.125" style="180" customWidth="1"/>
    <col min="8203" max="8203" width="15.625" style="180" customWidth="1"/>
    <col min="8204" max="8204" width="9.125" style="180" customWidth="1"/>
    <col min="8205" max="8205" width="18" style="180" customWidth="1"/>
    <col min="8206" max="8206" width="9.125" style="180" customWidth="1"/>
    <col min="8207" max="8448" width="9" style="180"/>
    <col min="8449" max="8449" width="5.75" style="180" customWidth="1"/>
    <col min="8450" max="8450" width="3.875" style="180" customWidth="1"/>
    <col min="8451" max="8451" width="2.625" style="180" customWidth="1"/>
    <col min="8452" max="8452" width="3.125" style="180" customWidth="1"/>
    <col min="8453" max="8453" width="3.375" style="180" customWidth="1"/>
    <col min="8454" max="8454" width="1.125" style="180" customWidth="1"/>
    <col min="8455" max="8455" width="2.75" style="180" customWidth="1"/>
    <col min="8456" max="8456" width="8.875" style="180" customWidth="1"/>
    <col min="8457" max="8457" width="4.625" style="180" customWidth="1"/>
    <col min="8458" max="8458" width="4.125" style="180" customWidth="1"/>
    <col min="8459" max="8459" width="15.625" style="180" customWidth="1"/>
    <col min="8460" max="8460" width="9.125" style="180" customWidth="1"/>
    <col min="8461" max="8461" width="18" style="180" customWidth="1"/>
    <col min="8462" max="8462" width="9.125" style="180" customWidth="1"/>
    <col min="8463" max="8704" width="9" style="180"/>
    <col min="8705" max="8705" width="5.75" style="180" customWidth="1"/>
    <col min="8706" max="8706" width="3.875" style="180" customWidth="1"/>
    <col min="8707" max="8707" width="2.625" style="180" customWidth="1"/>
    <col min="8708" max="8708" width="3.125" style="180" customWidth="1"/>
    <col min="8709" max="8709" width="3.375" style="180" customWidth="1"/>
    <col min="8710" max="8710" width="1.125" style="180" customWidth="1"/>
    <col min="8711" max="8711" width="2.75" style="180" customWidth="1"/>
    <col min="8712" max="8712" width="8.875" style="180" customWidth="1"/>
    <col min="8713" max="8713" width="4.625" style="180" customWidth="1"/>
    <col min="8714" max="8714" width="4.125" style="180" customWidth="1"/>
    <col min="8715" max="8715" width="15.625" style="180" customWidth="1"/>
    <col min="8716" max="8716" width="9.125" style="180" customWidth="1"/>
    <col min="8717" max="8717" width="18" style="180" customWidth="1"/>
    <col min="8718" max="8718" width="9.125" style="180" customWidth="1"/>
    <col min="8719" max="8960" width="9" style="180"/>
    <col min="8961" max="8961" width="5.75" style="180" customWidth="1"/>
    <col min="8962" max="8962" width="3.875" style="180" customWidth="1"/>
    <col min="8963" max="8963" width="2.625" style="180" customWidth="1"/>
    <col min="8964" max="8964" width="3.125" style="180" customWidth="1"/>
    <col min="8965" max="8965" width="3.375" style="180" customWidth="1"/>
    <col min="8966" max="8966" width="1.125" style="180" customWidth="1"/>
    <col min="8967" max="8967" width="2.75" style="180" customWidth="1"/>
    <col min="8968" max="8968" width="8.875" style="180" customWidth="1"/>
    <col min="8969" max="8969" width="4.625" style="180" customWidth="1"/>
    <col min="8970" max="8970" width="4.125" style="180" customWidth="1"/>
    <col min="8971" max="8971" width="15.625" style="180" customWidth="1"/>
    <col min="8972" max="8972" width="9.125" style="180" customWidth="1"/>
    <col min="8973" max="8973" width="18" style="180" customWidth="1"/>
    <col min="8974" max="8974" width="9.125" style="180" customWidth="1"/>
    <col min="8975" max="9216" width="9" style="180"/>
    <col min="9217" max="9217" width="5.75" style="180" customWidth="1"/>
    <col min="9218" max="9218" width="3.875" style="180" customWidth="1"/>
    <col min="9219" max="9219" width="2.625" style="180" customWidth="1"/>
    <col min="9220" max="9220" width="3.125" style="180" customWidth="1"/>
    <col min="9221" max="9221" width="3.375" style="180" customWidth="1"/>
    <col min="9222" max="9222" width="1.125" style="180" customWidth="1"/>
    <col min="9223" max="9223" width="2.75" style="180" customWidth="1"/>
    <col min="9224" max="9224" width="8.875" style="180" customWidth="1"/>
    <col min="9225" max="9225" width="4.625" style="180" customWidth="1"/>
    <col min="9226" max="9226" width="4.125" style="180" customWidth="1"/>
    <col min="9227" max="9227" width="15.625" style="180" customWidth="1"/>
    <col min="9228" max="9228" width="9.125" style="180" customWidth="1"/>
    <col min="9229" max="9229" width="18" style="180" customWidth="1"/>
    <col min="9230" max="9230" width="9.125" style="180" customWidth="1"/>
    <col min="9231" max="9472" width="9" style="180"/>
    <col min="9473" max="9473" width="5.75" style="180" customWidth="1"/>
    <col min="9474" max="9474" width="3.875" style="180" customWidth="1"/>
    <col min="9475" max="9475" width="2.625" style="180" customWidth="1"/>
    <col min="9476" max="9476" width="3.125" style="180" customWidth="1"/>
    <col min="9477" max="9477" width="3.375" style="180" customWidth="1"/>
    <col min="9478" max="9478" width="1.125" style="180" customWidth="1"/>
    <col min="9479" max="9479" width="2.75" style="180" customWidth="1"/>
    <col min="9480" max="9480" width="8.875" style="180" customWidth="1"/>
    <col min="9481" max="9481" width="4.625" style="180" customWidth="1"/>
    <col min="9482" max="9482" width="4.125" style="180" customWidth="1"/>
    <col min="9483" max="9483" width="15.625" style="180" customWidth="1"/>
    <col min="9484" max="9484" width="9.125" style="180" customWidth="1"/>
    <col min="9485" max="9485" width="18" style="180" customWidth="1"/>
    <col min="9486" max="9486" width="9.125" style="180" customWidth="1"/>
    <col min="9487" max="9728" width="9" style="180"/>
    <col min="9729" max="9729" width="5.75" style="180" customWidth="1"/>
    <col min="9730" max="9730" width="3.875" style="180" customWidth="1"/>
    <col min="9731" max="9731" width="2.625" style="180" customWidth="1"/>
    <col min="9732" max="9732" width="3.125" style="180" customWidth="1"/>
    <col min="9733" max="9733" width="3.375" style="180" customWidth="1"/>
    <col min="9734" max="9734" width="1.125" style="180" customWidth="1"/>
    <col min="9735" max="9735" width="2.75" style="180" customWidth="1"/>
    <col min="9736" max="9736" width="8.875" style="180" customWidth="1"/>
    <col min="9737" max="9737" width="4.625" style="180" customWidth="1"/>
    <col min="9738" max="9738" width="4.125" style="180" customWidth="1"/>
    <col min="9739" max="9739" width="15.625" style="180" customWidth="1"/>
    <col min="9740" max="9740" width="9.125" style="180" customWidth="1"/>
    <col min="9741" max="9741" width="18" style="180" customWidth="1"/>
    <col min="9742" max="9742" width="9.125" style="180" customWidth="1"/>
    <col min="9743" max="9984" width="9" style="180"/>
    <col min="9985" max="9985" width="5.75" style="180" customWidth="1"/>
    <col min="9986" max="9986" width="3.875" style="180" customWidth="1"/>
    <col min="9987" max="9987" width="2.625" style="180" customWidth="1"/>
    <col min="9988" max="9988" width="3.125" style="180" customWidth="1"/>
    <col min="9989" max="9989" width="3.375" style="180" customWidth="1"/>
    <col min="9990" max="9990" width="1.125" style="180" customWidth="1"/>
    <col min="9991" max="9991" width="2.75" style="180" customWidth="1"/>
    <col min="9992" max="9992" width="8.875" style="180" customWidth="1"/>
    <col min="9993" max="9993" width="4.625" style="180" customWidth="1"/>
    <col min="9994" max="9994" width="4.125" style="180" customWidth="1"/>
    <col min="9995" max="9995" width="15.625" style="180" customWidth="1"/>
    <col min="9996" max="9996" width="9.125" style="180" customWidth="1"/>
    <col min="9997" max="9997" width="18" style="180" customWidth="1"/>
    <col min="9998" max="9998" width="9.125" style="180" customWidth="1"/>
    <col min="9999" max="10240" width="9" style="180"/>
    <col min="10241" max="10241" width="5.75" style="180" customWidth="1"/>
    <col min="10242" max="10242" width="3.875" style="180" customWidth="1"/>
    <col min="10243" max="10243" width="2.625" style="180" customWidth="1"/>
    <col min="10244" max="10244" width="3.125" style="180" customWidth="1"/>
    <col min="10245" max="10245" width="3.375" style="180" customWidth="1"/>
    <col min="10246" max="10246" width="1.125" style="180" customWidth="1"/>
    <col min="10247" max="10247" width="2.75" style="180" customWidth="1"/>
    <col min="10248" max="10248" width="8.875" style="180" customWidth="1"/>
    <col min="10249" max="10249" width="4.625" style="180" customWidth="1"/>
    <col min="10250" max="10250" width="4.125" style="180" customWidth="1"/>
    <col min="10251" max="10251" width="15.625" style="180" customWidth="1"/>
    <col min="10252" max="10252" width="9.125" style="180" customWidth="1"/>
    <col min="10253" max="10253" width="18" style="180" customWidth="1"/>
    <col min="10254" max="10254" width="9.125" style="180" customWidth="1"/>
    <col min="10255" max="10496" width="9" style="180"/>
    <col min="10497" max="10497" width="5.75" style="180" customWidth="1"/>
    <col min="10498" max="10498" width="3.875" style="180" customWidth="1"/>
    <col min="10499" max="10499" width="2.625" style="180" customWidth="1"/>
    <col min="10500" max="10500" width="3.125" style="180" customWidth="1"/>
    <col min="10501" max="10501" width="3.375" style="180" customWidth="1"/>
    <col min="10502" max="10502" width="1.125" style="180" customWidth="1"/>
    <col min="10503" max="10503" width="2.75" style="180" customWidth="1"/>
    <col min="10504" max="10504" width="8.875" style="180" customWidth="1"/>
    <col min="10505" max="10505" width="4.625" style="180" customWidth="1"/>
    <col min="10506" max="10506" width="4.125" style="180" customWidth="1"/>
    <col min="10507" max="10507" width="15.625" style="180" customWidth="1"/>
    <col min="10508" max="10508" width="9.125" style="180" customWidth="1"/>
    <col min="10509" max="10509" width="18" style="180" customWidth="1"/>
    <col min="10510" max="10510" width="9.125" style="180" customWidth="1"/>
    <col min="10511" max="10752" width="9" style="180"/>
    <col min="10753" max="10753" width="5.75" style="180" customWidth="1"/>
    <col min="10754" max="10754" width="3.875" style="180" customWidth="1"/>
    <col min="10755" max="10755" width="2.625" style="180" customWidth="1"/>
    <col min="10756" max="10756" width="3.125" style="180" customWidth="1"/>
    <col min="10757" max="10757" width="3.375" style="180" customWidth="1"/>
    <col min="10758" max="10758" width="1.125" style="180" customWidth="1"/>
    <col min="10759" max="10759" width="2.75" style="180" customWidth="1"/>
    <col min="10760" max="10760" width="8.875" style="180" customWidth="1"/>
    <col min="10761" max="10761" width="4.625" style="180" customWidth="1"/>
    <col min="10762" max="10762" width="4.125" style="180" customWidth="1"/>
    <col min="10763" max="10763" width="15.625" style="180" customWidth="1"/>
    <col min="10764" max="10764" width="9.125" style="180" customWidth="1"/>
    <col min="10765" max="10765" width="18" style="180" customWidth="1"/>
    <col min="10766" max="10766" width="9.125" style="180" customWidth="1"/>
    <col min="10767" max="11008" width="9" style="180"/>
    <col min="11009" max="11009" width="5.75" style="180" customWidth="1"/>
    <col min="11010" max="11010" width="3.875" style="180" customWidth="1"/>
    <col min="11011" max="11011" width="2.625" style="180" customWidth="1"/>
    <col min="11012" max="11012" width="3.125" style="180" customWidth="1"/>
    <col min="11013" max="11013" width="3.375" style="180" customWidth="1"/>
    <col min="11014" max="11014" width="1.125" style="180" customWidth="1"/>
    <col min="11015" max="11015" width="2.75" style="180" customWidth="1"/>
    <col min="11016" max="11016" width="8.875" style="180" customWidth="1"/>
    <col min="11017" max="11017" width="4.625" style="180" customWidth="1"/>
    <col min="11018" max="11018" width="4.125" style="180" customWidth="1"/>
    <col min="11019" max="11019" width="15.625" style="180" customWidth="1"/>
    <col min="11020" max="11020" width="9.125" style="180" customWidth="1"/>
    <col min="11021" max="11021" width="18" style="180" customWidth="1"/>
    <col min="11022" max="11022" width="9.125" style="180" customWidth="1"/>
    <col min="11023" max="11264" width="9" style="180"/>
    <col min="11265" max="11265" width="5.75" style="180" customWidth="1"/>
    <col min="11266" max="11266" width="3.875" style="180" customWidth="1"/>
    <col min="11267" max="11267" width="2.625" style="180" customWidth="1"/>
    <col min="11268" max="11268" width="3.125" style="180" customWidth="1"/>
    <col min="11269" max="11269" width="3.375" style="180" customWidth="1"/>
    <col min="11270" max="11270" width="1.125" style="180" customWidth="1"/>
    <col min="11271" max="11271" width="2.75" style="180" customWidth="1"/>
    <col min="11272" max="11272" width="8.875" style="180" customWidth="1"/>
    <col min="11273" max="11273" width="4.625" style="180" customWidth="1"/>
    <col min="11274" max="11274" width="4.125" style="180" customWidth="1"/>
    <col min="11275" max="11275" width="15.625" style="180" customWidth="1"/>
    <col min="11276" max="11276" width="9.125" style="180" customWidth="1"/>
    <col min="11277" max="11277" width="18" style="180" customWidth="1"/>
    <col min="11278" max="11278" width="9.125" style="180" customWidth="1"/>
    <col min="11279" max="11520" width="9" style="180"/>
    <col min="11521" max="11521" width="5.75" style="180" customWidth="1"/>
    <col min="11522" max="11522" width="3.875" style="180" customWidth="1"/>
    <col min="11523" max="11523" width="2.625" style="180" customWidth="1"/>
    <col min="11524" max="11524" width="3.125" style="180" customWidth="1"/>
    <col min="11525" max="11525" width="3.375" style="180" customWidth="1"/>
    <col min="11526" max="11526" width="1.125" style="180" customWidth="1"/>
    <col min="11527" max="11527" width="2.75" style="180" customWidth="1"/>
    <col min="11528" max="11528" width="8.875" style="180" customWidth="1"/>
    <col min="11529" max="11529" width="4.625" style="180" customWidth="1"/>
    <col min="11530" max="11530" width="4.125" style="180" customWidth="1"/>
    <col min="11531" max="11531" width="15.625" style="180" customWidth="1"/>
    <col min="11532" max="11532" width="9.125" style="180" customWidth="1"/>
    <col min="11533" max="11533" width="18" style="180" customWidth="1"/>
    <col min="11534" max="11534" width="9.125" style="180" customWidth="1"/>
    <col min="11535" max="11776" width="9" style="180"/>
    <col min="11777" max="11777" width="5.75" style="180" customWidth="1"/>
    <col min="11778" max="11778" width="3.875" style="180" customWidth="1"/>
    <col min="11779" max="11779" width="2.625" style="180" customWidth="1"/>
    <col min="11780" max="11780" width="3.125" style="180" customWidth="1"/>
    <col min="11781" max="11781" width="3.375" style="180" customWidth="1"/>
    <col min="11782" max="11782" width="1.125" style="180" customWidth="1"/>
    <col min="11783" max="11783" width="2.75" style="180" customWidth="1"/>
    <col min="11784" max="11784" width="8.875" style="180" customWidth="1"/>
    <col min="11785" max="11785" width="4.625" style="180" customWidth="1"/>
    <col min="11786" max="11786" width="4.125" style="180" customWidth="1"/>
    <col min="11787" max="11787" width="15.625" style="180" customWidth="1"/>
    <col min="11788" max="11788" width="9.125" style="180" customWidth="1"/>
    <col min="11789" max="11789" width="18" style="180" customWidth="1"/>
    <col min="11790" max="11790" width="9.125" style="180" customWidth="1"/>
    <col min="11791" max="12032" width="9" style="180"/>
    <col min="12033" max="12033" width="5.75" style="180" customWidth="1"/>
    <col min="12034" max="12034" width="3.875" style="180" customWidth="1"/>
    <col min="12035" max="12035" width="2.625" style="180" customWidth="1"/>
    <col min="12036" max="12036" width="3.125" style="180" customWidth="1"/>
    <col min="12037" max="12037" width="3.375" style="180" customWidth="1"/>
    <col min="12038" max="12038" width="1.125" style="180" customWidth="1"/>
    <col min="12039" max="12039" width="2.75" style="180" customWidth="1"/>
    <col min="12040" max="12040" width="8.875" style="180" customWidth="1"/>
    <col min="12041" max="12041" width="4.625" style="180" customWidth="1"/>
    <col min="12042" max="12042" width="4.125" style="180" customWidth="1"/>
    <col min="12043" max="12043" width="15.625" style="180" customWidth="1"/>
    <col min="12044" max="12044" width="9.125" style="180" customWidth="1"/>
    <col min="12045" max="12045" width="18" style="180" customWidth="1"/>
    <col min="12046" max="12046" width="9.125" style="180" customWidth="1"/>
    <col min="12047" max="12288" width="9" style="180"/>
    <col min="12289" max="12289" width="5.75" style="180" customWidth="1"/>
    <col min="12290" max="12290" width="3.875" style="180" customWidth="1"/>
    <col min="12291" max="12291" width="2.625" style="180" customWidth="1"/>
    <col min="12292" max="12292" width="3.125" style="180" customWidth="1"/>
    <col min="12293" max="12293" width="3.375" style="180" customWidth="1"/>
    <col min="12294" max="12294" width="1.125" style="180" customWidth="1"/>
    <col min="12295" max="12295" width="2.75" style="180" customWidth="1"/>
    <col min="12296" max="12296" width="8.875" style="180" customWidth="1"/>
    <col min="12297" max="12297" width="4.625" style="180" customWidth="1"/>
    <col min="12298" max="12298" width="4.125" style="180" customWidth="1"/>
    <col min="12299" max="12299" width="15.625" style="180" customWidth="1"/>
    <col min="12300" max="12300" width="9.125" style="180" customWidth="1"/>
    <col min="12301" max="12301" width="18" style="180" customWidth="1"/>
    <col min="12302" max="12302" width="9.125" style="180" customWidth="1"/>
    <col min="12303" max="12544" width="9" style="180"/>
    <col min="12545" max="12545" width="5.75" style="180" customWidth="1"/>
    <col min="12546" max="12546" width="3.875" style="180" customWidth="1"/>
    <col min="12547" max="12547" width="2.625" style="180" customWidth="1"/>
    <col min="12548" max="12548" width="3.125" style="180" customWidth="1"/>
    <col min="12549" max="12549" width="3.375" style="180" customWidth="1"/>
    <col min="12550" max="12550" width="1.125" style="180" customWidth="1"/>
    <col min="12551" max="12551" width="2.75" style="180" customWidth="1"/>
    <col min="12552" max="12552" width="8.875" style="180" customWidth="1"/>
    <col min="12553" max="12553" width="4.625" style="180" customWidth="1"/>
    <col min="12554" max="12554" width="4.125" style="180" customWidth="1"/>
    <col min="12555" max="12555" width="15.625" style="180" customWidth="1"/>
    <col min="12556" max="12556" width="9.125" style="180" customWidth="1"/>
    <col min="12557" max="12557" width="18" style="180" customWidth="1"/>
    <col min="12558" max="12558" width="9.125" style="180" customWidth="1"/>
    <col min="12559" max="12800" width="9" style="180"/>
    <col min="12801" max="12801" width="5.75" style="180" customWidth="1"/>
    <col min="12802" max="12802" width="3.875" style="180" customWidth="1"/>
    <col min="12803" max="12803" width="2.625" style="180" customWidth="1"/>
    <col min="12804" max="12804" width="3.125" style="180" customWidth="1"/>
    <col min="12805" max="12805" width="3.375" style="180" customWidth="1"/>
    <col min="12806" max="12806" width="1.125" style="180" customWidth="1"/>
    <col min="12807" max="12807" width="2.75" style="180" customWidth="1"/>
    <col min="12808" max="12808" width="8.875" style="180" customWidth="1"/>
    <col min="12809" max="12809" width="4.625" style="180" customWidth="1"/>
    <col min="12810" max="12810" width="4.125" style="180" customWidth="1"/>
    <col min="12811" max="12811" width="15.625" style="180" customWidth="1"/>
    <col min="12812" max="12812" width="9.125" style="180" customWidth="1"/>
    <col min="12813" max="12813" width="18" style="180" customWidth="1"/>
    <col min="12814" max="12814" width="9.125" style="180" customWidth="1"/>
    <col min="12815" max="13056" width="9" style="180"/>
    <col min="13057" max="13057" width="5.75" style="180" customWidth="1"/>
    <col min="13058" max="13058" width="3.875" style="180" customWidth="1"/>
    <col min="13059" max="13059" width="2.625" style="180" customWidth="1"/>
    <col min="13060" max="13060" width="3.125" style="180" customWidth="1"/>
    <col min="13061" max="13061" width="3.375" style="180" customWidth="1"/>
    <col min="13062" max="13062" width="1.125" style="180" customWidth="1"/>
    <col min="13063" max="13063" width="2.75" style="180" customWidth="1"/>
    <col min="13064" max="13064" width="8.875" style="180" customWidth="1"/>
    <col min="13065" max="13065" width="4.625" style="180" customWidth="1"/>
    <col min="13066" max="13066" width="4.125" style="180" customWidth="1"/>
    <col min="13067" max="13067" width="15.625" style="180" customWidth="1"/>
    <col min="13068" max="13068" width="9.125" style="180" customWidth="1"/>
    <col min="13069" max="13069" width="18" style="180" customWidth="1"/>
    <col min="13070" max="13070" width="9.125" style="180" customWidth="1"/>
    <col min="13071" max="13312" width="9" style="180"/>
    <col min="13313" max="13313" width="5.75" style="180" customWidth="1"/>
    <col min="13314" max="13314" width="3.875" style="180" customWidth="1"/>
    <col min="13315" max="13315" width="2.625" style="180" customWidth="1"/>
    <col min="13316" max="13316" width="3.125" style="180" customWidth="1"/>
    <col min="13317" max="13317" width="3.375" style="180" customWidth="1"/>
    <col min="13318" max="13318" width="1.125" style="180" customWidth="1"/>
    <col min="13319" max="13319" width="2.75" style="180" customWidth="1"/>
    <col min="13320" max="13320" width="8.875" style="180" customWidth="1"/>
    <col min="13321" max="13321" width="4.625" style="180" customWidth="1"/>
    <col min="13322" max="13322" width="4.125" style="180" customWidth="1"/>
    <col min="13323" max="13323" width="15.625" style="180" customWidth="1"/>
    <col min="13324" max="13324" width="9.125" style="180" customWidth="1"/>
    <col min="13325" max="13325" width="18" style="180" customWidth="1"/>
    <col min="13326" max="13326" width="9.125" style="180" customWidth="1"/>
    <col min="13327" max="13568" width="9" style="180"/>
    <col min="13569" max="13569" width="5.75" style="180" customWidth="1"/>
    <col min="13570" max="13570" width="3.875" style="180" customWidth="1"/>
    <col min="13571" max="13571" width="2.625" style="180" customWidth="1"/>
    <col min="13572" max="13572" width="3.125" style="180" customWidth="1"/>
    <col min="13573" max="13573" width="3.375" style="180" customWidth="1"/>
    <col min="13574" max="13574" width="1.125" style="180" customWidth="1"/>
    <col min="13575" max="13575" width="2.75" style="180" customWidth="1"/>
    <col min="13576" max="13576" width="8.875" style="180" customWidth="1"/>
    <col min="13577" max="13577" width="4.625" style="180" customWidth="1"/>
    <col min="13578" max="13578" width="4.125" style="180" customWidth="1"/>
    <col min="13579" max="13579" width="15.625" style="180" customWidth="1"/>
    <col min="13580" max="13580" width="9.125" style="180" customWidth="1"/>
    <col min="13581" max="13581" width="18" style="180" customWidth="1"/>
    <col min="13582" max="13582" width="9.125" style="180" customWidth="1"/>
    <col min="13583" max="13824" width="9" style="180"/>
    <col min="13825" max="13825" width="5.75" style="180" customWidth="1"/>
    <col min="13826" max="13826" width="3.875" style="180" customWidth="1"/>
    <col min="13827" max="13827" width="2.625" style="180" customWidth="1"/>
    <col min="13828" max="13828" width="3.125" style="180" customWidth="1"/>
    <col min="13829" max="13829" width="3.375" style="180" customWidth="1"/>
    <col min="13830" max="13830" width="1.125" style="180" customWidth="1"/>
    <col min="13831" max="13831" width="2.75" style="180" customWidth="1"/>
    <col min="13832" max="13832" width="8.875" style="180" customWidth="1"/>
    <col min="13833" max="13833" width="4.625" style="180" customWidth="1"/>
    <col min="13834" max="13834" width="4.125" style="180" customWidth="1"/>
    <col min="13835" max="13835" width="15.625" style="180" customWidth="1"/>
    <col min="13836" max="13836" width="9.125" style="180" customWidth="1"/>
    <col min="13837" max="13837" width="18" style="180" customWidth="1"/>
    <col min="13838" max="13838" width="9.125" style="180" customWidth="1"/>
    <col min="13839" max="14080" width="9" style="180"/>
    <col min="14081" max="14081" width="5.75" style="180" customWidth="1"/>
    <col min="14082" max="14082" width="3.875" style="180" customWidth="1"/>
    <col min="14083" max="14083" width="2.625" style="180" customWidth="1"/>
    <col min="14084" max="14084" width="3.125" style="180" customWidth="1"/>
    <col min="14085" max="14085" width="3.375" style="180" customWidth="1"/>
    <col min="14086" max="14086" width="1.125" style="180" customWidth="1"/>
    <col min="14087" max="14087" width="2.75" style="180" customWidth="1"/>
    <col min="14088" max="14088" width="8.875" style="180" customWidth="1"/>
    <col min="14089" max="14089" width="4.625" style="180" customWidth="1"/>
    <col min="14090" max="14090" width="4.125" style="180" customWidth="1"/>
    <col min="14091" max="14091" width="15.625" style="180" customWidth="1"/>
    <col min="14092" max="14092" width="9.125" style="180" customWidth="1"/>
    <col min="14093" max="14093" width="18" style="180" customWidth="1"/>
    <col min="14094" max="14094" width="9.125" style="180" customWidth="1"/>
    <col min="14095" max="14336" width="9" style="180"/>
    <col min="14337" max="14337" width="5.75" style="180" customWidth="1"/>
    <col min="14338" max="14338" width="3.875" style="180" customWidth="1"/>
    <col min="14339" max="14339" width="2.625" style="180" customWidth="1"/>
    <col min="14340" max="14340" width="3.125" style="180" customWidth="1"/>
    <col min="14341" max="14341" width="3.375" style="180" customWidth="1"/>
    <col min="14342" max="14342" width="1.125" style="180" customWidth="1"/>
    <col min="14343" max="14343" width="2.75" style="180" customWidth="1"/>
    <col min="14344" max="14344" width="8.875" style="180" customWidth="1"/>
    <col min="14345" max="14345" width="4.625" style="180" customWidth="1"/>
    <col min="14346" max="14346" width="4.125" style="180" customWidth="1"/>
    <col min="14347" max="14347" width="15.625" style="180" customWidth="1"/>
    <col min="14348" max="14348" width="9.125" style="180" customWidth="1"/>
    <col min="14349" max="14349" width="18" style="180" customWidth="1"/>
    <col min="14350" max="14350" width="9.125" style="180" customWidth="1"/>
    <col min="14351" max="14592" width="9" style="180"/>
    <col min="14593" max="14593" width="5.75" style="180" customWidth="1"/>
    <col min="14594" max="14594" width="3.875" style="180" customWidth="1"/>
    <col min="14595" max="14595" width="2.625" style="180" customWidth="1"/>
    <col min="14596" max="14596" width="3.125" style="180" customWidth="1"/>
    <col min="14597" max="14597" width="3.375" style="180" customWidth="1"/>
    <col min="14598" max="14598" width="1.125" style="180" customWidth="1"/>
    <col min="14599" max="14599" width="2.75" style="180" customWidth="1"/>
    <col min="14600" max="14600" width="8.875" style="180" customWidth="1"/>
    <col min="14601" max="14601" width="4.625" style="180" customWidth="1"/>
    <col min="14602" max="14602" width="4.125" style="180" customWidth="1"/>
    <col min="14603" max="14603" width="15.625" style="180" customWidth="1"/>
    <col min="14604" max="14604" width="9.125" style="180" customWidth="1"/>
    <col min="14605" max="14605" width="18" style="180" customWidth="1"/>
    <col min="14606" max="14606" width="9.125" style="180" customWidth="1"/>
    <col min="14607" max="14848" width="9" style="180"/>
    <col min="14849" max="14849" width="5.75" style="180" customWidth="1"/>
    <col min="14850" max="14850" width="3.875" style="180" customWidth="1"/>
    <col min="14851" max="14851" width="2.625" style="180" customWidth="1"/>
    <col min="14852" max="14852" width="3.125" style="180" customWidth="1"/>
    <col min="14853" max="14853" width="3.375" style="180" customWidth="1"/>
    <col min="14854" max="14854" width="1.125" style="180" customWidth="1"/>
    <col min="14855" max="14855" width="2.75" style="180" customWidth="1"/>
    <col min="14856" max="14856" width="8.875" style="180" customWidth="1"/>
    <col min="14857" max="14857" width="4.625" style="180" customWidth="1"/>
    <col min="14858" max="14858" width="4.125" style="180" customWidth="1"/>
    <col min="14859" max="14859" width="15.625" style="180" customWidth="1"/>
    <col min="14860" max="14860" width="9.125" style="180" customWidth="1"/>
    <col min="14861" max="14861" width="18" style="180" customWidth="1"/>
    <col min="14862" max="14862" width="9.125" style="180" customWidth="1"/>
    <col min="14863" max="15104" width="9" style="180"/>
    <col min="15105" max="15105" width="5.75" style="180" customWidth="1"/>
    <col min="15106" max="15106" width="3.875" style="180" customWidth="1"/>
    <col min="15107" max="15107" width="2.625" style="180" customWidth="1"/>
    <col min="15108" max="15108" width="3.125" style="180" customWidth="1"/>
    <col min="15109" max="15109" width="3.375" style="180" customWidth="1"/>
    <col min="15110" max="15110" width="1.125" style="180" customWidth="1"/>
    <col min="15111" max="15111" width="2.75" style="180" customWidth="1"/>
    <col min="15112" max="15112" width="8.875" style="180" customWidth="1"/>
    <col min="15113" max="15113" width="4.625" style="180" customWidth="1"/>
    <col min="15114" max="15114" width="4.125" style="180" customWidth="1"/>
    <col min="15115" max="15115" width="15.625" style="180" customWidth="1"/>
    <col min="15116" max="15116" width="9.125" style="180" customWidth="1"/>
    <col min="15117" max="15117" width="18" style="180" customWidth="1"/>
    <col min="15118" max="15118" width="9.125" style="180" customWidth="1"/>
    <col min="15119" max="15360" width="9" style="180"/>
    <col min="15361" max="15361" width="5.75" style="180" customWidth="1"/>
    <col min="15362" max="15362" width="3.875" style="180" customWidth="1"/>
    <col min="15363" max="15363" width="2.625" style="180" customWidth="1"/>
    <col min="15364" max="15364" width="3.125" style="180" customWidth="1"/>
    <col min="15365" max="15365" width="3.375" style="180" customWidth="1"/>
    <col min="15366" max="15366" width="1.125" style="180" customWidth="1"/>
    <col min="15367" max="15367" width="2.75" style="180" customWidth="1"/>
    <col min="15368" max="15368" width="8.875" style="180" customWidth="1"/>
    <col min="15369" max="15369" width="4.625" style="180" customWidth="1"/>
    <col min="15370" max="15370" width="4.125" style="180" customWidth="1"/>
    <col min="15371" max="15371" width="15.625" style="180" customWidth="1"/>
    <col min="15372" max="15372" width="9.125" style="180" customWidth="1"/>
    <col min="15373" max="15373" width="18" style="180" customWidth="1"/>
    <col min="15374" max="15374" width="9.125" style="180" customWidth="1"/>
    <col min="15375" max="15616" width="9" style="180"/>
    <col min="15617" max="15617" width="5.75" style="180" customWidth="1"/>
    <col min="15618" max="15618" width="3.875" style="180" customWidth="1"/>
    <col min="15619" max="15619" width="2.625" style="180" customWidth="1"/>
    <col min="15620" max="15620" width="3.125" style="180" customWidth="1"/>
    <col min="15621" max="15621" width="3.375" style="180" customWidth="1"/>
    <col min="15622" max="15622" width="1.125" style="180" customWidth="1"/>
    <col min="15623" max="15623" width="2.75" style="180" customWidth="1"/>
    <col min="15624" max="15624" width="8.875" style="180" customWidth="1"/>
    <col min="15625" max="15625" width="4.625" style="180" customWidth="1"/>
    <col min="15626" max="15626" width="4.125" style="180" customWidth="1"/>
    <col min="15627" max="15627" width="15.625" style="180" customWidth="1"/>
    <col min="15628" max="15628" width="9.125" style="180" customWidth="1"/>
    <col min="15629" max="15629" width="18" style="180" customWidth="1"/>
    <col min="15630" max="15630" width="9.125" style="180" customWidth="1"/>
    <col min="15631" max="15872" width="9" style="180"/>
    <col min="15873" max="15873" width="5.75" style="180" customWidth="1"/>
    <col min="15874" max="15874" width="3.875" style="180" customWidth="1"/>
    <col min="15875" max="15875" width="2.625" style="180" customWidth="1"/>
    <col min="15876" max="15876" width="3.125" style="180" customWidth="1"/>
    <col min="15877" max="15877" width="3.375" style="180" customWidth="1"/>
    <col min="15878" max="15878" width="1.125" style="180" customWidth="1"/>
    <col min="15879" max="15879" width="2.75" style="180" customWidth="1"/>
    <col min="15880" max="15880" width="8.875" style="180" customWidth="1"/>
    <col min="15881" max="15881" width="4.625" style="180" customWidth="1"/>
    <col min="15882" max="15882" width="4.125" style="180" customWidth="1"/>
    <col min="15883" max="15883" width="15.625" style="180" customWidth="1"/>
    <col min="15884" max="15884" width="9.125" style="180" customWidth="1"/>
    <col min="15885" max="15885" width="18" style="180" customWidth="1"/>
    <col min="15886" max="15886" width="9.125" style="180" customWidth="1"/>
    <col min="15887" max="16128" width="9" style="180"/>
    <col min="16129" max="16129" width="5.75" style="180" customWidth="1"/>
    <col min="16130" max="16130" width="3.875" style="180" customWidth="1"/>
    <col min="16131" max="16131" width="2.625" style="180" customWidth="1"/>
    <col min="16132" max="16132" width="3.125" style="180" customWidth="1"/>
    <col min="16133" max="16133" width="3.375" style="180" customWidth="1"/>
    <col min="16134" max="16134" width="1.125" style="180" customWidth="1"/>
    <col min="16135" max="16135" width="2.75" style="180" customWidth="1"/>
    <col min="16136" max="16136" width="8.875" style="180" customWidth="1"/>
    <col min="16137" max="16137" width="4.625" style="180" customWidth="1"/>
    <col min="16138" max="16138" width="4.125" style="180" customWidth="1"/>
    <col min="16139" max="16139" width="15.625" style="180" customWidth="1"/>
    <col min="16140" max="16140" width="9.125" style="180" customWidth="1"/>
    <col min="16141" max="16141" width="18" style="180" customWidth="1"/>
    <col min="16142" max="16142" width="9.125" style="180" customWidth="1"/>
    <col min="16143" max="16384" width="9" style="180"/>
  </cols>
  <sheetData>
    <row r="1" spans="1:15" x14ac:dyDescent="0.55000000000000004">
      <c r="A1" s="955" t="s">
        <v>169</v>
      </c>
      <c r="B1" s="955"/>
      <c r="C1" s="955"/>
      <c r="D1" s="955"/>
      <c r="E1" s="955"/>
      <c r="F1" s="955"/>
      <c r="G1" s="955"/>
      <c r="H1" s="955"/>
      <c r="I1" s="955"/>
      <c r="J1" s="955"/>
      <c r="K1" s="955"/>
      <c r="L1" s="955"/>
      <c r="M1" s="955"/>
      <c r="N1" s="179" t="s">
        <v>170</v>
      </c>
    </row>
    <row r="2" spans="1:15" x14ac:dyDescent="0.55000000000000004">
      <c r="A2" s="181" t="s">
        <v>61</v>
      </c>
      <c r="B2" s="956" t="str">
        <f>'[5]ปร.4(ก)'!A2</f>
        <v>งานปรับปรุง/ซ่อมแซม</v>
      </c>
      <c r="C2" s="956"/>
      <c r="D2" s="956"/>
      <c r="E2" s="956"/>
      <c r="F2" s="956"/>
      <c r="G2" s="956"/>
      <c r="H2" s="957" t="str">
        <f>'[5]ปร.4(ก)'!E2</f>
        <v>การปรับปรุง/ซ่อมแซม..........</v>
      </c>
      <c r="I2" s="957"/>
      <c r="J2" s="957"/>
      <c r="K2" s="957"/>
      <c r="L2" s="957"/>
      <c r="M2" s="957"/>
      <c r="N2" s="957"/>
    </row>
    <row r="3" spans="1:15" x14ac:dyDescent="0.55000000000000004">
      <c r="A3" s="182" t="s">
        <v>61</v>
      </c>
      <c r="B3" s="958" t="s">
        <v>171</v>
      </c>
      <c r="C3" s="958"/>
      <c r="D3" s="959" t="str">
        <f>'[5]ปร.4(ก)'!B3</f>
        <v>โรงเรียน</v>
      </c>
      <c r="E3" s="959"/>
      <c r="F3" s="959"/>
      <c r="G3" s="959"/>
      <c r="H3" s="959"/>
      <c r="I3" s="959"/>
      <c r="J3" s="959"/>
      <c r="K3" s="959"/>
      <c r="L3" s="183" t="s">
        <v>172</v>
      </c>
      <c r="M3" s="960" t="str">
        <f>'[5]ปร.4(ก)'!J3</f>
        <v>ทั่วประเทศ</v>
      </c>
      <c r="N3" s="960"/>
    </row>
    <row r="4" spans="1:15" x14ac:dyDescent="0.55000000000000004">
      <c r="A4" s="182" t="s">
        <v>61</v>
      </c>
      <c r="B4" s="958" t="s">
        <v>64</v>
      </c>
      <c r="C4" s="958"/>
      <c r="D4" s="958"/>
      <c r="E4" s="933" t="s">
        <v>173</v>
      </c>
      <c r="F4" s="933"/>
      <c r="G4" s="933"/>
      <c r="H4" s="933"/>
      <c r="I4" s="933"/>
      <c r="J4" s="933"/>
      <c r="K4" s="933"/>
      <c r="L4" s="933"/>
      <c r="M4" s="933"/>
      <c r="N4" s="933"/>
    </row>
    <row r="5" spans="1:15" x14ac:dyDescent="0.55000000000000004">
      <c r="A5" s="182" t="s">
        <v>61</v>
      </c>
      <c r="B5" s="933" t="s">
        <v>174</v>
      </c>
      <c r="C5" s="933"/>
      <c r="D5" s="933"/>
      <c r="E5" s="933"/>
      <c r="F5" s="933"/>
      <c r="G5" s="933"/>
      <c r="H5" s="184" t="s">
        <v>4</v>
      </c>
      <c r="I5" s="185">
        <v>2</v>
      </c>
      <c r="J5" s="186" t="s">
        <v>59</v>
      </c>
      <c r="K5" s="961" t="s">
        <v>66</v>
      </c>
      <c r="L5" s="961"/>
      <c r="M5" s="962">
        <f>'[5]ปร.4(ก)'!K4</f>
        <v>240378</v>
      </c>
      <c r="N5" s="962"/>
      <c r="O5" s="187"/>
    </row>
    <row r="6" spans="1:15" ht="24.75" thickBot="1" x14ac:dyDescent="0.6">
      <c r="A6" s="188"/>
      <c r="B6" s="188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</row>
    <row r="7" spans="1:15" ht="24.75" thickTop="1" x14ac:dyDescent="0.55000000000000004">
      <c r="A7" s="945" t="s">
        <v>2</v>
      </c>
      <c r="B7" s="947" t="s">
        <v>3</v>
      </c>
      <c r="C7" s="948"/>
      <c r="D7" s="948"/>
      <c r="E7" s="948"/>
      <c r="F7" s="948"/>
      <c r="G7" s="948"/>
      <c r="H7" s="948"/>
      <c r="I7" s="948"/>
      <c r="J7" s="949"/>
      <c r="K7" s="190" t="s">
        <v>68</v>
      </c>
      <c r="L7" s="953" t="s">
        <v>69</v>
      </c>
      <c r="M7" s="191" t="s">
        <v>70</v>
      </c>
      <c r="N7" s="945" t="s">
        <v>9</v>
      </c>
    </row>
    <row r="8" spans="1:15" ht="24.75" thickBot="1" x14ac:dyDescent="0.6">
      <c r="A8" s="946"/>
      <c r="B8" s="950"/>
      <c r="C8" s="951"/>
      <c r="D8" s="951"/>
      <c r="E8" s="951"/>
      <c r="F8" s="951"/>
      <c r="G8" s="951"/>
      <c r="H8" s="951"/>
      <c r="I8" s="951"/>
      <c r="J8" s="952"/>
      <c r="K8" s="192" t="s">
        <v>71</v>
      </c>
      <c r="L8" s="954"/>
      <c r="M8" s="193" t="s">
        <v>71</v>
      </c>
      <c r="N8" s="946"/>
    </row>
    <row r="9" spans="1:15" ht="28.5" thickTop="1" x14ac:dyDescent="0.65">
      <c r="A9" s="194">
        <v>1</v>
      </c>
      <c r="B9" s="929" t="s">
        <v>175</v>
      </c>
      <c r="C9" s="930"/>
      <c r="D9" s="930"/>
      <c r="E9" s="930"/>
      <c r="F9" s="930"/>
      <c r="G9" s="930"/>
      <c r="H9" s="930"/>
      <c r="I9" s="930"/>
      <c r="J9" s="931"/>
      <c r="K9" s="195">
        <f>DATA!F1</f>
        <v>280212.5</v>
      </c>
      <c r="L9" s="196">
        <f>'factor f'!G31</f>
        <v>1.3073999999999999</v>
      </c>
      <c r="M9" s="197">
        <f>K9*L9</f>
        <v>366349.82249999995</v>
      </c>
      <c r="N9" s="198"/>
    </row>
    <row r="10" spans="1:15" x14ac:dyDescent="0.55000000000000004">
      <c r="A10" s="199"/>
      <c r="B10" s="932"/>
      <c r="C10" s="933"/>
      <c r="D10" s="933"/>
      <c r="E10" s="933"/>
      <c r="F10" s="933"/>
      <c r="G10" s="933"/>
      <c r="H10" s="933"/>
      <c r="I10" s="933"/>
      <c r="J10" s="934"/>
      <c r="K10" s="200"/>
      <c r="L10" s="201"/>
      <c r="M10" s="200"/>
      <c r="N10" s="202"/>
    </row>
    <row r="11" spans="1:15" x14ac:dyDescent="0.55000000000000004">
      <c r="A11" s="199"/>
      <c r="B11" s="935"/>
      <c r="C11" s="936"/>
      <c r="D11" s="936"/>
      <c r="E11" s="936"/>
      <c r="F11" s="936"/>
      <c r="G11" s="936"/>
      <c r="H11" s="936"/>
      <c r="I11" s="936"/>
      <c r="J11" s="937"/>
      <c r="K11" s="203"/>
      <c r="L11" s="201"/>
      <c r="M11" s="200"/>
      <c r="N11" s="202"/>
    </row>
    <row r="12" spans="1:15" x14ac:dyDescent="0.55000000000000004">
      <c r="A12" s="199"/>
      <c r="B12" s="938" t="s">
        <v>176</v>
      </c>
      <c r="C12" s="939"/>
      <c r="D12" s="939"/>
      <c r="E12" s="939"/>
      <c r="F12" s="939"/>
      <c r="G12" s="939"/>
      <c r="H12" s="939"/>
      <c r="I12" s="939"/>
      <c r="J12" s="940"/>
      <c r="K12" s="201"/>
      <c r="L12" s="201"/>
      <c r="M12" s="204"/>
      <c r="N12" s="202"/>
    </row>
    <row r="13" spans="1:15" s="209" customFormat="1" ht="21.75" x14ac:dyDescent="0.5">
      <c r="A13" s="205"/>
      <c r="B13" s="941" t="s">
        <v>177</v>
      </c>
      <c r="C13" s="942"/>
      <c r="D13" s="942"/>
      <c r="E13" s="942"/>
      <c r="F13" s="942"/>
      <c r="G13" s="942"/>
      <c r="H13" s="942"/>
      <c r="I13" s="943">
        <v>0</v>
      </c>
      <c r="J13" s="944"/>
      <c r="K13" s="206"/>
      <c r="L13" s="206"/>
      <c r="M13" s="207"/>
      <c r="N13" s="208"/>
    </row>
    <row r="14" spans="1:15" s="209" customFormat="1" ht="21.75" x14ac:dyDescent="0.5">
      <c r="A14" s="208"/>
      <c r="B14" s="914" t="s">
        <v>178</v>
      </c>
      <c r="C14" s="915"/>
      <c r="D14" s="915"/>
      <c r="E14" s="915"/>
      <c r="F14" s="915"/>
      <c r="G14" s="915"/>
      <c r="H14" s="915"/>
      <c r="I14" s="916">
        <v>0</v>
      </c>
      <c r="J14" s="917"/>
      <c r="K14" s="206"/>
      <c r="L14" s="206"/>
      <c r="M14" s="207"/>
      <c r="N14" s="208"/>
    </row>
    <row r="15" spans="1:15" s="209" customFormat="1" ht="21.75" x14ac:dyDescent="0.5">
      <c r="A15" s="208"/>
      <c r="B15" s="914" t="s">
        <v>179</v>
      </c>
      <c r="C15" s="915"/>
      <c r="D15" s="915"/>
      <c r="E15" s="915"/>
      <c r="F15" s="915"/>
      <c r="G15" s="915"/>
      <c r="H15" s="915"/>
      <c r="I15" s="916">
        <v>0.06</v>
      </c>
      <c r="J15" s="917"/>
      <c r="K15" s="206"/>
      <c r="L15" s="206"/>
      <c r="M15" s="207"/>
      <c r="N15" s="208"/>
    </row>
    <row r="16" spans="1:15" s="209" customFormat="1" ht="22.5" thickBot="1" x14ac:dyDescent="0.55000000000000004">
      <c r="A16" s="210"/>
      <c r="B16" s="918" t="s">
        <v>180</v>
      </c>
      <c r="C16" s="919"/>
      <c r="D16" s="919"/>
      <c r="E16" s="919"/>
      <c r="F16" s="919"/>
      <c r="G16" s="919"/>
      <c r="H16" s="919"/>
      <c r="I16" s="920">
        <v>7.0000000000000007E-2</v>
      </c>
      <c r="J16" s="921"/>
      <c r="K16" s="211"/>
      <c r="L16" s="211"/>
      <c r="M16" s="212"/>
      <c r="N16" s="213"/>
    </row>
    <row r="17" spans="1:14" ht="29.25" thickTop="1" thickBot="1" x14ac:dyDescent="0.7">
      <c r="A17" s="922" t="s">
        <v>181</v>
      </c>
      <c r="B17" s="923"/>
      <c r="C17" s="923"/>
      <c r="D17" s="923"/>
      <c r="E17" s="923"/>
      <c r="F17" s="923"/>
      <c r="G17" s="923"/>
      <c r="H17" s="923"/>
      <c r="I17" s="923"/>
      <c r="J17" s="923"/>
      <c r="K17" s="923"/>
      <c r="L17" s="924"/>
      <c r="M17" s="214">
        <f>SUM(M9:M16)</f>
        <v>366349.82249999995</v>
      </c>
      <c r="N17" s="215"/>
    </row>
    <row r="18" spans="1:14" ht="28.5" thickBot="1" x14ac:dyDescent="0.7">
      <c r="A18" s="925" t="str">
        <f>"("&amp;BAHTTEXT(M18)&amp;")"</f>
        <v>(สามแสนหกหมื่นหกพันสามร้อยบาทถ้วน)</v>
      </c>
      <c r="B18" s="926"/>
      <c r="C18" s="926"/>
      <c r="D18" s="926"/>
      <c r="E18" s="926"/>
      <c r="F18" s="926"/>
      <c r="G18" s="926"/>
      <c r="H18" s="926"/>
      <c r="I18" s="926"/>
      <c r="J18" s="926"/>
      <c r="K18" s="926"/>
      <c r="L18" s="216" t="s">
        <v>74</v>
      </c>
      <c r="M18" s="217">
        <f>ROUNDDOWN(M17,-'กรอกรายการ วัสดุ'!C4)</f>
        <v>366300</v>
      </c>
      <c r="N18" s="218" t="s">
        <v>75</v>
      </c>
    </row>
    <row r="19" spans="1:14" ht="24.75" thickTop="1" x14ac:dyDescent="0.55000000000000004">
      <c r="A19" s="219"/>
      <c r="B19" s="927" t="s">
        <v>1</v>
      </c>
      <c r="C19" s="927"/>
      <c r="D19" s="927"/>
      <c r="E19" s="927"/>
      <c r="F19" s="927"/>
      <c r="G19" s="927"/>
      <c r="H19" s="912" t="s">
        <v>76</v>
      </c>
      <c r="I19" s="913"/>
      <c r="J19" s="913"/>
      <c r="K19" s="913"/>
      <c r="L19" s="913"/>
      <c r="M19" s="928"/>
      <c r="N19" s="928"/>
    </row>
    <row r="20" spans="1:14" s="209" customFormat="1" ht="21.75" x14ac:dyDescent="0.5">
      <c r="A20" s="220"/>
      <c r="B20" s="910"/>
      <c r="C20" s="910"/>
      <c r="D20" s="910"/>
      <c r="E20" s="910"/>
      <c r="F20" s="910"/>
      <c r="G20" s="910"/>
      <c r="H20" s="910" t="s">
        <v>182</v>
      </c>
      <c r="I20" s="910"/>
      <c r="J20" s="910"/>
      <c r="K20" s="910"/>
      <c r="L20" s="910"/>
      <c r="M20" s="910"/>
      <c r="N20" s="910"/>
    </row>
    <row r="21" spans="1:14" x14ac:dyDescent="0.55000000000000004">
      <c r="B21" s="813"/>
      <c r="C21" s="813"/>
      <c r="D21" s="813"/>
      <c r="E21" s="813"/>
      <c r="F21" s="813"/>
      <c r="G21" s="813"/>
      <c r="H21" s="912" t="s">
        <v>76</v>
      </c>
      <c r="I21" s="913"/>
      <c r="J21" s="913"/>
      <c r="K21" s="913"/>
      <c r="L21" s="912" t="s">
        <v>76</v>
      </c>
      <c r="M21" s="912"/>
      <c r="N21" s="912"/>
    </row>
    <row r="22" spans="1:14" s="209" customFormat="1" ht="21.75" x14ac:dyDescent="0.5">
      <c r="B22" s="889"/>
      <c r="C22" s="889"/>
      <c r="D22" s="889"/>
      <c r="E22" s="889"/>
      <c r="F22" s="889"/>
      <c r="G22" s="889"/>
      <c r="H22" s="910" t="s">
        <v>182</v>
      </c>
      <c r="I22" s="910"/>
      <c r="J22" s="910"/>
      <c r="K22" s="910"/>
      <c r="L22" s="910" t="s">
        <v>182</v>
      </c>
      <c r="M22" s="912"/>
      <c r="N22" s="912"/>
    </row>
    <row r="23" spans="1:14" s="209" customFormat="1" ht="21.75" x14ac:dyDescent="0.5">
      <c r="B23" s="889"/>
      <c r="C23" s="889"/>
      <c r="D23" s="889"/>
      <c r="E23" s="889"/>
      <c r="F23" s="889"/>
      <c r="G23" s="889"/>
      <c r="H23" s="910" t="s">
        <v>183</v>
      </c>
      <c r="I23" s="910"/>
      <c r="J23" s="910"/>
      <c r="K23" s="910"/>
      <c r="L23" s="910" t="s">
        <v>184</v>
      </c>
      <c r="M23" s="910"/>
      <c r="N23" s="910"/>
    </row>
    <row r="24" spans="1:14" x14ac:dyDescent="0.55000000000000004">
      <c r="B24" s="911" t="s">
        <v>185</v>
      </c>
      <c r="C24" s="911"/>
      <c r="D24" s="911"/>
      <c r="E24" s="911"/>
      <c r="F24" s="911"/>
      <c r="G24" s="911"/>
      <c r="H24" s="912" t="s">
        <v>76</v>
      </c>
      <c r="I24" s="913"/>
      <c r="J24" s="913"/>
      <c r="K24" s="913"/>
      <c r="L24" s="911" t="s">
        <v>186</v>
      </c>
      <c r="M24" s="911"/>
      <c r="N24" s="911"/>
    </row>
    <row r="25" spans="1:14" s="209" customFormat="1" ht="21.75" x14ac:dyDescent="0.5">
      <c r="B25" s="889"/>
      <c r="C25" s="889"/>
      <c r="D25" s="889"/>
      <c r="E25" s="889"/>
      <c r="F25" s="889"/>
      <c r="G25" s="889"/>
      <c r="H25" s="910" t="s">
        <v>182</v>
      </c>
      <c r="I25" s="910"/>
      <c r="J25" s="910"/>
      <c r="K25" s="910"/>
      <c r="L25" s="889"/>
      <c r="M25" s="889"/>
      <c r="N25" s="889"/>
    </row>
    <row r="26" spans="1:14" x14ac:dyDescent="0.55000000000000004">
      <c r="B26" s="911" t="s">
        <v>185</v>
      </c>
      <c r="C26" s="911"/>
      <c r="D26" s="911"/>
      <c r="E26" s="911"/>
      <c r="F26" s="911"/>
      <c r="G26" s="911"/>
      <c r="H26" s="912" t="s">
        <v>76</v>
      </c>
      <c r="I26" s="913"/>
      <c r="J26" s="913"/>
      <c r="K26" s="913"/>
      <c r="L26" s="221" t="s">
        <v>187</v>
      </c>
      <c r="M26" s="221"/>
    </row>
    <row r="27" spans="1:14" s="209" customFormat="1" ht="21.75" x14ac:dyDescent="0.5">
      <c r="B27" s="889"/>
      <c r="C27" s="889"/>
      <c r="D27" s="889"/>
      <c r="E27" s="889"/>
      <c r="F27" s="889"/>
      <c r="G27" s="889"/>
      <c r="H27" s="910" t="s">
        <v>188</v>
      </c>
      <c r="I27" s="910"/>
      <c r="J27" s="910"/>
      <c r="K27" s="910"/>
      <c r="L27" s="222"/>
      <c r="M27" s="222"/>
    </row>
    <row r="28" spans="1:14" x14ac:dyDescent="0.55000000000000004">
      <c r="B28" s="911" t="s">
        <v>185</v>
      </c>
      <c r="C28" s="911"/>
      <c r="D28" s="911"/>
      <c r="E28" s="911"/>
      <c r="F28" s="911"/>
      <c r="G28" s="911"/>
      <c r="H28" s="912" t="s">
        <v>76</v>
      </c>
      <c r="I28" s="913"/>
      <c r="J28" s="913"/>
      <c r="K28" s="913"/>
      <c r="L28" s="221" t="s">
        <v>189</v>
      </c>
      <c r="M28" s="221"/>
    </row>
    <row r="29" spans="1:14" s="209" customFormat="1" ht="21.75" x14ac:dyDescent="0.5">
      <c r="B29" s="889"/>
      <c r="C29" s="889"/>
      <c r="D29" s="889"/>
      <c r="E29" s="889"/>
      <c r="F29" s="889"/>
      <c r="G29" s="889"/>
      <c r="H29" s="910" t="s">
        <v>190</v>
      </c>
      <c r="I29" s="910"/>
      <c r="J29" s="910"/>
      <c r="K29" s="910"/>
      <c r="L29" s="222"/>
      <c r="M29" s="222"/>
    </row>
    <row r="30" spans="1:14" x14ac:dyDescent="0.55000000000000004">
      <c r="B30" s="911" t="s">
        <v>191</v>
      </c>
      <c r="C30" s="911"/>
      <c r="D30" s="911"/>
      <c r="E30" s="911"/>
      <c r="F30" s="911"/>
      <c r="G30" s="911"/>
      <c r="H30" s="912" t="s">
        <v>76</v>
      </c>
      <c r="I30" s="913"/>
      <c r="J30" s="913"/>
      <c r="K30" s="913"/>
      <c r="L30" s="221" t="s">
        <v>192</v>
      </c>
      <c r="M30" s="221"/>
    </row>
    <row r="31" spans="1:14" s="209" customFormat="1" ht="21.75" x14ac:dyDescent="0.5">
      <c r="B31" s="889"/>
      <c r="C31" s="889"/>
      <c r="D31" s="889"/>
      <c r="E31" s="889"/>
      <c r="F31" s="889"/>
      <c r="G31" s="889"/>
      <c r="H31" s="910" t="s">
        <v>182</v>
      </c>
      <c r="I31" s="910"/>
      <c r="J31" s="910"/>
      <c r="K31" s="910"/>
      <c r="L31" s="223"/>
      <c r="M31" s="222"/>
    </row>
    <row r="32" spans="1:14" s="209" customFormat="1" ht="21.75" x14ac:dyDescent="0.5">
      <c r="B32" s="224"/>
      <c r="C32" s="224"/>
      <c r="D32" s="224"/>
      <c r="E32" s="224"/>
      <c r="F32" s="224"/>
      <c r="G32" s="224"/>
      <c r="H32" s="225"/>
      <c r="I32" s="225"/>
      <c r="J32" s="225"/>
      <c r="K32" s="225"/>
      <c r="L32" s="223"/>
      <c r="M32" s="222"/>
    </row>
    <row r="33" spans="2:13" s="209" customFormat="1" ht="21.75" x14ac:dyDescent="0.5">
      <c r="B33" s="224"/>
      <c r="C33" s="224"/>
      <c r="D33" s="224"/>
      <c r="E33" s="224"/>
      <c r="F33" s="224"/>
      <c r="G33" s="224"/>
      <c r="H33" s="225"/>
      <c r="I33" s="225"/>
      <c r="J33" s="225"/>
      <c r="K33" s="225"/>
      <c r="L33" s="223"/>
      <c r="M33" s="222"/>
    </row>
  </sheetData>
  <sheetProtection algorithmName="SHA-512" hashValue="IgCbXQTlakm6vnD/VjpeaaQIPytmW2NI7Hm8barxGpwGMbwygT9g5etPYGFv0td/EjN4ZPBoXddFCS1O4Usv/Q==" saltValue="3v4Nf/pD68D432vS9NtygQ==" spinCount="100000" sheet="1" objects="1" scenarios="1"/>
  <mergeCells count="62">
    <mergeCell ref="A7:A8"/>
    <mergeCell ref="B7:J8"/>
    <mergeCell ref="L7:L8"/>
    <mergeCell ref="N7:N8"/>
    <mergeCell ref="A1:M1"/>
    <mergeCell ref="B2:G2"/>
    <mergeCell ref="H2:N2"/>
    <mergeCell ref="B3:C3"/>
    <mergeCell ref="D3:K3"/>
    <mergeCell ref="M3:N3"/>
    <mergeCell ref="B4:D4"/>
    <mergeCell ref="E4:N4"/>
    <mergeCell ref="B5:G5"/>
    <mergeCell ref="K5:L5"/>
    <mergeCell ref="M5:N5"/>
    <mergeCell ref="B9:J9"/>
    <mergeCell ref="B10:J10"/>
    <mergeCell ref="B11:J11"/>
    <mergeCell ref="B12:J12"/>
    <mergeCell ref="B13:H13"/>
    <mergeCell ref="I13:J13"/>
    <mergeCell ref="B20:G20"/>
    <mergeCell ref="H20:K20"/>
    <mergeCell ref="L20:N20"/>
    <mergeCell ref="B14:H14"/>
    <mergeCell ref="I14:J14"/>
    <mergeCell ref="B15:H15"/>
    <mergeCell ref="I15:J15"/>
    <mergeCell ref="B16:H16"/>
    <mergeCell ref="I16:J16"/>
    <mergeCell ref="A17:L17"/>
    <mergeCell ref="A18:K18"/>
    <mergeCell ref="B19:G19"/>
    <mergeCell ref="H19:K19"/>
    <mergeCell ref="L19:N19"/>
    <mergeCell ref="B21:G21"/>
    <mergeCell ref="H21:K21"/>
    <mergeCell ref="L21:N21"/>
    <mergeCell ref="B22:G22"/>
    <mergeCell ref="H22:K22"/>
    <mergeCell ref="L22:N22"/>
    <mergeCell ref="B27:G27"/>
    <mergeCell ref="H27:K27"/>
    <mergeCell ref="B23:G23"/>
    <mergeCell ref="H23:K23"/>
    <mergeCell ref="L23:N23"/>
    <mergeCell ref="B24:G24"/>
    <mergeCell ref="H24:K24"/>
    <mergeCell ref="L24:N24"/>
    <mergeCell ref="B25:G25"/>
    <mergeCell ref="H25:K25"/>
    <mergeCell ref="L25:N25"/>
    <mergeCell ref="B26:G26"/>
    <mergeCell ref="H26:K26"/>
    <mergeCell ref="B31:G31"/>
    <mergeCell ref="H31:K31"/>
    <mergeCell ref="B28:G28"/>
    <mergeCell ref="H28:K28"/>
    <mergeCell ref="B29:G29"/>
    <mergeCell ref="H29:K29"/>
    <mergeCell ref="B30:G30"/>
    <mergeCell ref="H30:K3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C3" sqref="C3:C26"/>
    </sheetView>
  </sheetViews>
  <sheetFormatPr defaultRowHeight="24" x14ac:dyDescent="0.55000000000000004"/>
  <cols>
    <col min="1" max="1" width="3.375" style="227" customWidth="1"/>
    <col min="2" max="2" width="15.125" style="228" bestFit="1" customWidth="1"/>
    <col min="3" max="3" width="12" style="234" customWidth="1"/>
    <col min="4" max="4" width="26.75" style="227" bestFit="1" customWidth="1"/>
    <col min="5" max="5" width="9" style="227" bestFit="1" customWidth="1"/>
    <col min="6" max="6" width="19.625" style="233" customWidth="1"/>
    <col min="7" max="8" width="9" style="227"/>
    <col min="9" max="10" width="2" style="227" customWidth="1"/>
    <col min="11" max="11" width="26.75" style="227" bestFit="1" customWidth="1"/>
    <col min="12" max="12" width="9" style="227" bestFit="1" customWidth="1"/>
    <col min="13" max="13" width="18.625" style="233" customWidth="1"/>
    <col min="14" max="14" width="10.75" style="227" customWidth="1"/>
    <col min="15" max="256" width="9" style="227"/>
    <col min="257" max="257" width="3.375" style="227" customWidth="1"/>
    <col min="258" max="258" width="15.125" style="227" bestFit="1" customWidth="1"/>
    <col min="259" max="259" width="12" style="227" customWidth="1"/>
    <col min="260" max="260" width="26.75" style="227" bestFit="1" customWidth="1"/>
    <col min="261" max="261" width="9" style="227" bestFit="1" customWidth="1"/>
    <col min="262" max="262" width="19.625" style="227" customWidth="1"/>
    <col min="263" max="264" width="9" style="227"/>
    <col min="265" max="266" width="2" style="227" customWidth="1"/>
    <col min="267" max="267" width="26.75" style="227" bestFit="1" customWidth="1"/>
    <col min="268" max="268" width="9" style="227" bestFit="1" customWidth="1"/>
    <col min="269" max="269" width="18.625" style="227" customWidth="1"/>
    <col min="270" max="270" width="10.75" style="227" customWidth="1"/>
    <col min="271" max="512" width="9" style="227"/>
    <col min="513" max="513" width="3.375" style="227" customWidth="1"/>
    <col min="514" max="514" width="15.125" style="227" bestFit="1" customWidth="1"/>
    <col min="515" max="515" width="12" style="227" customWidth="1"/>
    <col min="516" max="516" width="26.75" style="227" bestFit="1" customWidth="1"/>
    <col min="517" max="517" width="9" style="227" bestFit="1" customWidth="1"/>
    <col min="518" max="518" width="19.625" style="227" customWidth="1"/>
    <col min="519" max="520" width="9" style="227"/>
    <col min="521" max="522" width="2" style="227" customWidth="1"/>
    <col min="523" max="523" width="26.75" style="227" bestFit="1" customWidth="1"/>
    <col min="524" max="524" width="9" style="227" bestFit="1" customWidth="1"/>
    <col min="525" max="525" width="18.625" style="227" customWidth="1"/>
    <col min="526" max="526" width="10.75" style="227" customWidth="1"/>
    <col min="527" max="768" width="9" style="227"/>
    <col min="769" max="769" width="3.375" style="227" customWidth="1"/>
    <col min="770" max="770" width="15.125" style="227" bestFit="1" customWidth="1"/>
    <col min="771" max="771" width="12" style="227" customWidth="1"/>
    <col min="772" max="772" width="26.75" style="227" bestFit="1" customWidth="1"/>
    <col min="773" max="773" width="9" style="227" bestFit="1" customWidth="1"/>
    <col min="774" max="774" width="19.625" style="227" customWidth="1"/>
    <col min="775" max="776" width="9" style="227"/>
    <col min="777" max="778" width="2" style="227" customWidth="1"/>
    <col min="779" max="779" width="26.75" style="227" bestFit="1" customWidth="1"/>
    <col min="780" max="780" width="9" style="227" bestFit="1" customWidth="1"/>
    <col min="781" max="781" width="18.625" style="227" customWidth="1"/>
    <col min="782" max="782" width="10.75" style="227" customWidth="1"/>
    <col min="783" max="1024" width="9" style="227"/>
    <col min="1025" max="1025" width="3.375" style="227" customWidth="1"/>
    <col min="1026" max="1026" width="15.125" style="227" bestFit="1" customWidth="1"/>
    <col min="1027" max="1027" width="12" style="227" customWidth="1"/>
    <col min="1028" max="1028" width="26.75" style="227" bestFit="1" customWidth="1"/>
    <col min="1029" max="1029" width="9" style="227" bestFit="1" customWidth="1"/>
    <col min="1030" max="1030" width="19.625" style="227" customWidth="1"/>
    <col min="1031" max="1032" width="9" style="227"/>
    <col min="1033" max="1034" width="2" style="227" customWidth="1"/>
    <col min="1035" max="1035" width="26.75" style="227" bestFit="1" customWidth="1"/>
    <col min="1036" max="1036" width="9" style="227" bestFit="1" customWidth="1"/>
    <col min="1037" max="1037" width="18.625" style="227" customWidth="1"/>
    <col min="1038" max="1038" width="10.75" style="227" customWidth="1"/>
    <col min="1039" max="1280" width="9" style="227"/>
    <col min="1281" max="1281" width="3.375" style="227" customWidth="1"/>
    <col min="1282" max="1282" width="15.125" style="227" bestFit="1" customWidth="1"/>
    <col min="1283" max="1283" width="12" style="227" customWidth="1"/>
    <col min="1284" max="1284" width="26.75" style="227" bestFit="1" customWidth="1"/>
    <col min="1285" max="1285" width="9" style="227" bestFit="1" customWidth="1"/>
    <col min="1286" max="1286" width="19.625" style="227" customWidth="1"/>
    <col min="1287" max="1288" width="9" style="227"/>
    <col min="1289" max="1290" width="2" style="227" customWidth="1"/>
    <col min="1291" max="1291" width="26.75" style="227" bestFit="1" customWidth="1"/>
    <col min="1292" max="1292" width="9" style="227" bestFit="1" customWidth="1"/>
    <col min="1293" max="1293" width="18.625" style="227" customWidth="1"/>
    <col min="1294" max="1294" width="10.75" style="227" customWidth="1"/>
    <col min="1295" max="1536" width="9" style="227"/>
    <col min="1537" max="1537" width="3.375" style="227" customWidth="1"/>
    <col min="1538" max="1538" width="15.125" style="227" bestFit="1" customWidth="1"/>
    <col min="1539" max="1539" width="12" style="227" customWidth="1"/>
    <col min="1540" max="1540" width="26.75" style="227" bestFit="1" customWidth="1"/>
    <col min="1541" max="1541" width="9" style="227" bestFit="1" customWidth="1"/>
    <col min="1542" max="1542" width="19.625" style="227" customWidth="1"/>
    <col min="1543" max="1544" width="9" style="227"/>
    <col min="1545" max="1546" width="2" style="227" customWidth="1"/>
    <col min="1547" max="1547" width="26.75" style="227" bestFit="1" customWidth="1"/>
    <col min="1548" max="1548" width="9" style="227" bestFit="1" customWidth="1"/>
    <col min="1549" max="1549" width="18.625" style="227" customWidth="1"/>
    <col min="1550" max="1550" width="10.75" style="227" customWidth="1"/>
    <col min="1551" max="1792" width="9" style="227"/>
    <col min="1793" max="1793" width="3.375" style="227" customWidth="1"/>
    <col min="1794" max="1794" width="15.125" style="227" bestFit="1" customWidth="1"/>
    <col min="1795" max="1795" width="12" style="227" customWidth="1"/>
    <col min="1796" max="1796" width="26.75" style="227" bestFit="1" customWidth="1"/>
    <col min="1797" max="1797" width="9" style="227" bestFit="1" customWidth="1"/>
    <col min="1798" max="1798" width="19.625" style="227" customWidth="1"/>
    <col min="1799" max="1800" width="9" style="227"/>
    <col min="1801" max="1802" width="2" style="227" customWidth="1"/>
    <col min="1803" max="1803" width="26.75" style="227" bestFit="1" customWidth="1"/>
    <col min="1804" max="1804" width="9" style="227" bestFit="1" customWidth="1"/>
    <col min="1805" max="1805" width="18.625" style="227" customWidth="1"/>
    <col min="1806" max="1806" width="10.75" style="227" customWidth="1"/>
    <col min="1807" max="2048" width="9" style="227"/>
    <col min="2049" max="2049" width="3.375" style="227" customWidth="1"/>
    <col min="2050" max="2050" width="15.125" style="227" bestFit="1" customWidth="1"/>
    <col min="2051" max="2051" width="12" style="227" customWidth="1"/>
    <col min="2052" max="2052" width="26.75" style="227" bestFit="1" customWidth="1"/>
    <col min="2053" max="2053" width="9" style="227" bestFit="1" customWidth="1"/>
    <col min="2054" max="2054" width="19.625" style="227" customWidth="1"/>
    <col min="2055" max="2056" width="9" style="227"/>
    <col min="2057" max="2058" width="2" style="227" customWidth="1"/>
    <col min="2059" max="2059" width="26.75" style="227" bestFit="1" customWidth="1"/>
    <col min="2060" max="2060" width="9" style="227" bestFit="1" customWidth="1"/>
    <col min="2061" max="2061" width="18.625" style="227" customWidth="1"/>
    <col min="2062" max="2062" width="10.75" style="227" customWidth="1"/>
    <col min="2063" max="2304" width="9" style="227"/>
    <col min="2305" max="2305" width="3.375" style="227" customWidth="1"/>
    <col min="2306" max="2306" width="15.125" style="227" bestFit="1" customWidth="1"/>
    <col min="2307" max="2307" width="12" style="227" customWidth="1"/>
    <col min="2308" max="2308" width="26.75" style="227" bestFit="1" customWidth="1"/>
    <col min="2309" max="2309" width="9" style="227" bestFit="1" customWidth="1"/>
    <col min="2310" max="2310" width="19.625" style="227" customWidth="1"/>
    <col min="2311" max="2312" width="9" style="227"/>
    <col min="2313" max="2314" width="2" style="227" customWidth="1"/>
    <col min="2315" max="2315" width="26.75" style="227" bestFit="1" customWidth="1"/>
    <col min="2316" max="2316" width="9" style="227" bestFit="1" customWidth="1"/>
    <col min="2317" max="2317" width="18.625" style="227" customWidth="1"/>
    <col min="2318" max="2318" width="10.75" style="227" customWidth="1"/>
    <col min="2319" max="2560" width="9" style="227"/>
    <col min="2561" max="2561" width="3.375" style="227" customWidth="1"/>
    <col min="2562" max="2562" width="15.125" style="227" bestFit="1" customWidth="1"/>
    <col min="2563" max="2563" width="12" style="227" customWidth="1"/>
    <col min="2564" max="2564" width="26.75" style="227" bestFit="1" customWidth="1"/>
    <col min="2565" max="2565" width="9" style="227" bestFit="1" customWidth="1"/>
    <col min="2566" max="2566" width="19.625" style="227" customWidth="1"/>
    <col min="2567" max="2568" width="9" style="227"/>
    <col min="2569" max="2570" width="2" style="227" customWidth="1"/>
    <col min="2571" max="2571" width="26.75" style="227" bestFit="1" customWidth="1"/>
    <col min="2572" max="2572" width="9" style="227" bestFit="1" customWidth="1"/>
    <col min="2573" max="2573" width="18.625" style="227" customWidth="1"/>
    <col min="2574" max="2574" width="10.75" style="227" customWidth="1"/>
    <col min="2575" max="2816" width="9" style="227"/>
    <col min="2817" max="2817" width="3.375" style="227" customWidth="1"/>
    <col min="2818" max="2818" width="15.125" style="227" bestFit="1" customWidth="1"/>
    <col min="2819" max="2819" width="12" style="227" customWidth="1"/>
    <col min="2820" max="2820" width="26.75" style="227" bestFit="1" customWidth="1"/>
    <col min="2821" max="2821" width="9" style="227" bestFit="1" customWidth="1"/>
    <col min="2822" max="2822" width="19.625" style="227" customWidth="1"/>
    <col min="2823" max="2824" width="9" style="227"/>
    <col min="2825" max="2826" width="2" style="227" customWidth="1"/>
    <col min="2827" max="2827" width="26.75" style="227" bestFit="1" customWidth="1"/>
    <col min="2828" max="2828" width="9" style="227" bestFit="1" customWidth="1"/>
    <col min="2829" max="2829" width="18.625" style="227" customWidth="1"/>
    <col min="2830" max="2830" width="10.75" style="227" customWidth="1"/>
    <col min="2831" max="3072" width="9" style="227"/>
    <col min="3073" max="3073" width="3.375" style="227" customWidth="1"/>
    <col min="3074" max="3074" width="15.125" style="227" bestFit="1" customWidth="1"/>
    <col min="3075" max="3075" width="12" style="227" customWidth="1"/>
    <col min="3076" max="3076" width="26.75" style="227" bestFit="1" customWidth="1"/>
    <col min="3077" max="3077" width="9" style="227" bestFit="1" customWidth="1"/>
    <col min="3078" max="3078" width="19.625" style="227" customWidth="1"/>
    <col min="3079" max="3080" width="9" style="227"/>
    <col min="3081" max="3082" width="2" style="227" customWidth="1"/>
    <col min="3083" max="3083" width="26.75" style="227" bestFit="1" customWidth="1"/>
    <col min="3084" max="3084" width="9" style="227" bestFit="1" customWidth="1"/>
    <col min="3085" max="3085" width="18.625" style="227" customWidth="1"/>
    <col min="3086" max="3086" width="10.75" style="227" customWidth="1"/>
    <col min="3087" max="3328" width="9" style="227"/>
    <col min="3329" max="3329" width="3.375" style="227" customWidth="1"/>
    <col min="3330" max="3330" width="15.125" style="227" bestFit="1" customWidth="1"/>
    <col min="3331" max="3331" width="12" style="227" customWidth="1"/>
    <col min="3332" max="3332" width="26.75" style="227" bestFit="1" customWidth="1"/>
    <col min="3333" max="3333" width="9" style="227" bestFit="1" customWidth="1"/>
    <col min="3334" max="3334" width="19.625" style="227" customWidth="1"/>
    <col min="3335" max="3336" width="9" style="227"/>
    <col min="3337" max="3338" width="2" style="227" customWidth="1"/>
    <col min="3339" max="3339" width="26.75" style="227" bestFit="1" customWidth="1"/>
    <col min="3340" max="3340" width="9" style="227" bestFit="1" customWidth="1"/>
    <col min="3341" max="3341" width="18.625" style="227" customWidth="1"/>
    <col min="3342" max="3342" width="10.75" style="227" customWidth="1"/>
    <col min="3343" max="3584" width="9" style="227"/>
    <col min="3585" max="3585" width="3.375" style="227" customWidth="1"/>
    <col min="3586" max="3586" width="15.125" style="227" bestFit="1" customWidth="1"/>
    <col min="3587" max="3587" width="12" style="227" customWidth="1"/>
    <col min="3588" max="3588" width="26.75" style="227" bestFit="1" customWidth="1"/>
    <col min="3589" max="3589" width="9" style="227" bestFit="1" customWidth="1"/>
    <col min="3590" max="3590" width="19.625" style="227" customWidth="1"/>
    <col min="3591" max="3592" width="9" style="227"/>
    <col min="3593" max="3594" width="2" style="227" customWidth="1"/>
    <col min="3595" max="3595" width="26.75" style="227" bestFit="1" customWidth="1"/>
    <col min="3596" max="3596" width="9" style="227" bestFit="1" customWidth="1"/>
    <col min="3597" max="3597" width="18.625" style="227" customWidth="1"/>
    <col min="3598" max="3598" width="10.75" style="227" customWidth="1"/>
    <col min="3599" max="3840" width="9" style="227"/>
    <col min="3841" max="3841" width="3.375" style="227" customWidth="1"/>
    <col min="3842" max="3842" width="15.125" style="227" bestFit="1" customWidth="1"/>
    <col min="3843" max="3843" width="12" style="227" customWidth="1"/>
    <col min="3844" max="3844" width="26.75" style="227" bestFit="1" customWidth="1"/>
    <col min="3845" max="3845" width="9" style="227" bestFit="1" customWidth="1"/>
    <col min="3846" max="3846" width="19.625" style="227" customWidth="1"/>
    <col min="3847" max="3848" width="9" style="227"/>
    <col min="3849" max="3850" width="2" style="227" customWidth="1"/>
    <col min="3851" max="3851" width="26.75" style="227" bestFit="1" customWidth="1"/>
    <col min="3852" max="3852" width="9" style="227" bestFit="1" customWidth="1"/>
    <col min="3853" max="3853" width="18.625" style="227" customWidth="1"/>
    <col min="3854" max="3854" width="10.75" style="227" customWidth="1"/>
    <col min="3855" max="4096" width="9" style="227"/>
    <col min="4097" max="4097" width="3.375" style="227" customWidth="1"/>
    <col min="4098" max="4098" width="15.125" style="227" bestFit="1" customWidth="1"/>
    <col min="4099" max="4099" width="12" style="227" customWidth="1"/>
    <col min="4100" max="4100" width="26.75" style="227" bestFit="1" customWidth="1"/>
    <col min="4101" max="4101" width="9" style="227" bestFit="1" customWidth="1"/>
    <col min="4102" max="4102" width="19.625" style="227" customWidth="1"/>
    <col min="4103" max="4104" width="9" style="227"/>
    <col min="4105" max="4106" width="2" style="227" customWidth="1"/>
    <col min="4107" max="4107" width="26.75" style="227" bestFit="1" customWidth="1"/>
    <col min="4108" max="4108" width="9" style="227" bestFit="1" customWidth="1"/>
    <col min="4109" max="4109" width="18.625" style="227" customWidth="1"/>
    <col min="4110" max="4110" width="10.75" style="227" customWidth="1"/>
    <col min="4111" max="4352" width="9" style="227"/>
    <col min="4353" max="4353" width="3.375" style="227" customWidth="1"/>
    <col min="4354" max="4354" width="15.125" style="227" bestFit="1" customWidth="1"/>
    <col min="4355" max="4355" width="12" style="227" customWidth="1"/>
    <col min="4356" max="4356" width="26.75" style="227" bestFit="1" customWidth="1"/>
    <col min="4357" max="4357" width="9" style="227" bestFit="1" customWidth="1"/>
    <col min="4358" max="4358" width="19.625" style="227" customWidth="1"/>
    <col min="4359" max="4360" width="9" style="227"/>
    <col min="4361" max="4362" width="2" style="227" customWidth="1"/>
    <col min="4363" max="4363" width="26.75" style="227" bestFit="1" customWidth="1"/>
    <col min="4364" max="4364" width="9" style="227" bestFit="1" customWidth="1"/>
    <col min="4365" max="4365" width="18.625" style="227" customWidth="1"/>
    <col min="4366" max="4366" width="10.75" style="227" customWidth="1"/>
    <col min="4367" max="4608" width="9" style="227"/>
    <col min="4609" max="4609" width="3.375" style="227" customWidth="1"/>
    <col min="4610" max="4610" width="15.125" style="227" bestFit="1" customWidth="1"/>
    <col min="4611" max="4611" width="12" style="227" customWidth="1"/>
    <col min="4612" max="4612" width="26.75" style="227" bestFit="1" customWidth="1"/>
    <col min="4613" max="4613" width="9" style="227" bestFit="1" customWidth="1"/>
    <col min="4614" max="4614" width="19.625" style="227" customWidth="1"/>
    <col min="4615" max="4616" width="9" style="227"/>
    <col min="4617" max="4618" width="2" style="227" customWidth="1"/>
    <col min="4619" max="4619" width="26.75" style="227" bestFit="1" customWidth="1"/>
    <col min="4620" max="4620" width="9" style="227" bestFit="1" customWidth="1"/>
    <col min="4621" max="4621" width="18.625" style="227" customWidth="1"/>
    <col min="4622" max="4622" width="10.75" style="227" customWidth="1"/>
    <col min="4623" max="4864" width="9" style="227"/>
    <col min="4865" max="4865" width="3.375" style="227" customWidth="1"/>
    <col min="4866" max="4866" width="15.125" style="227" bestFit="1" customWidth="1"/>
    <col min="4867" max="4867" width="12" style="227" customWidth="1"/>
    <col min="4868" max="4868" width="26.75" style="227" bestFit="1" customWidth="1"/>
    <col min="4869" max="4869" width="9" style="227" bestFit="1" customWidth="1"/>
    <col min="4870" max="4870" width="19.625" style="227" customWidth="1"/>
    <col min="4871" max="4872" width="9" style="227"/>
    <col min="4873" max="4874" width="2" style="227" customWidth="1"/>
    <col min="4875" max="4875" width="26.75" style="227" bestFit="1" customWidth="1"/>
    <col min="4876" max="4876" width="9" style="227" bestFit="1" customWidth="1"/>
    <col min="4877" max="4877" width="18.625" style="227" customWidth="1"/>
    <col min="4878" max="4878" width="10.75" style="227" customWidth="1"/>
    <col min="4879" max="5120" width="9" style="227"/>
    <col min="5121" max="5121" width="3.375" style="227" customWidth="1"/>
    <col min="5122" max="5122" width="15.125" style="227" bestFit="1" customWidth="1"/>
    <col min="5123" max="5123" width="12" style="227" customWidth="1"/>
    <col min="5124" max="5124" width="26.75" style="227" bestFit="1" customWidth="1"/>
    <col min="5125" max="5125" width="9" style="227" bestFit="1" customWidth="1"/>
    <col min="5126" max="5126" width="19.625" style="227" customWidth="1"/>
    <col min="5127" max="5128" width="9" style="227"/>
    <col min="5129" max="5130" width="2" style="227" customWidth="1"/>
    <col min="5131" max="5131" width="26.75" style="227" bestFit="1" customWidth="1"/>
    <col min="5132" max="5132" width="9" style="227" bestFit="1" customWidth="1"/>
    <col min="5133" max="5133" width="18.625" style="227" customWidth="1"/>
    <col min="5134" max="5134" width="10.75" style="227" customWidth="1"/>
    <col min="5135" max="5376" width="9" style="227"/>
    <col min="5377" max="5377" width="3.375" style="227" customWidth="1"/>
    <col min="5378" max="5378" width="15.125" style="227" bestFit="1" customWidth="1"/>
    <col min="5379" max="5379" width="12" style="227" customWidth="1"/>
    <col min="5380" max="5380" width="26.75" style="227" bestFit="1" customWidth="1"/>
    <col min="5381" max="5381" width="9" style="227" bestFit="1" customWidth="1"/>
    <col min="5382" max="5382" width="19.625" style="227" customWidth="1"/>
    <col min="5383" max="5384" width="9" style="227"/>
    <col min="5385" max="5386" width="2" style="227" customWidth="1"/>
    <col min="5387" max="5387" width="26.75" style="227" bestFit="1" customWidth="1"/>
    <col min="5388" max="5388" width="9" style="227" bestFit="1" customWidth="1"/>
    <col min="5389" max="5389" width="18.625" style="227" customWidth="1"/>
    <col min="5390" max="5390" width="10.75" style="227" customWidth="1"/>
    <col min="5391" max="5632" width="9" style="227"/>
    <col min="5633" max="5633" width="3.375" style="227" customWidth="1"/>
    <col min="5634" max="5634" width="15.125" style="227" bestFit="1" customWidth="1"/>
    <col min="5635" max="5635" width="12" style="227" customWidth="1"/>
    <col min="5636" max="5636" width="26.75" style="227" bestFit="1" customWidth="1"/>
    <col min="5637" max="5637" width="9" style="227" bestFit="1" customWidth="1"/>
    <col min="5638" max="5638" width="19.625" style="227" customWidth="1"/>
    <col min="5639" max="5640" width="9" style="227"/>
    <col min="5641" max="5642" width="2" style="227" customWidth="1"/>
    <col min="5643" max="5643" width="26.75" style="227" bestFit="1" customWidth="1"/>
    <col min="5644" max="5644" width="9" style="227" bestFit="1" customWidth="1"/>
    <col min="5645" max="5645" width="18.625" style="227" customWidth="1"/>
    <col min="5646" max="5646" width="10.75" style="227" customWidth="1"/>
    <col min="5647" max="5888" width="9" style="227"/>
    <col min="5889" max="5889" width="3.375" style="227" customWidth="1"/>
    <col min="5890" max="5890" width="15.125" style="227" bestFit="1" customWidth="1"/>
    <col min="5891" max="5891" width="12" style="227" customWidth="1"/>
    <col min="5892" max="5892" width="26.75" style="227" bestFit="1" customWidth="1"/>
    <col min="5893" max="5893" width="9" style="227" bestFit="1" customWidth="1"/>
    <col min="5894" max="5894" width="19.625" style="227" customWidth="1"/>
    <col min="5895" max="5896" width="9" style="227"/>
    <col min="5897" max="5898" width="2" style="227" customWidth="1"/>
    <col min="5899" max="5899" width="26.75" style="227" bestFit="1" customWidth="1"/>
    <col min="5900" max="5900" width="9" style="227" bestFit="1" customWidth="1"/>
    <col min="5901" max="5901" width="18.625" style="227" customWidth="1"/>
    <col min="5902" max="5902" width="10.75" style="227" customWidth="1"/>
    <col min="5903" max="6144" width="9" style="227"/>
    <col min="6145" max="6145" width="3.375" style="227" customWidth="1"/>
    <col min="6146" max="6146" width="15.125" style="227" bestFit="1" customWidth="1"/>
    <col min="6147" max="6147" width="12" style="227" customWidth="1"/>
    <col min="6148" max="6148" width="26.75" style="227" bestFit="1" customWidth="1"/>
    <col min="6149" max="6149" width="9" style="227" bestFit="1" customWidth="1"/>
    <col min="6150" max="6150" width="19.625" style="227" customWidth="1"/>
    <col min="6151" max="6152" width="9" style="227"/>
    <col min="6153" max="6154" width="2" style="227" customWidth="1"/>
    <col min="6155" max="6155" width="26.75" style="227" bestFit="1" customWidth="1"/>
    <col min="6156" max="6156" width="9" style="227" bestFit="1" customWidth="1"/>
    <col min="6157" max="6157" width="18.625" style="227" customWidth="1"/>
    <col min="6158" max="6158" width="10.75" style="227" customWidth="1"/>
    <col min="6159" max="6400" width="9" style="227"/>
    <col min="6401" max="6401" width="3.375" style="227" customWidth="1"/>
    <col min="6402" max="6402" width="15.125" style="227" bestFit="1" customWidth="1"/>
    <col min="6403" max="6403" width="12" style="227" customWidth="1"/>
    <col min="6404" max="6404" width="26.75" style="227" bestFit="1" customWidth="1"/>
    <col min="6405" max="6405" width="9" style="227" bestFit="1" customWidth="1"/>
    <col min="6406" max="6406" width="19.625" style="227" customWidth="1"/>
    <col min="6407" max="6408" width="9" style="227"/>
    <col min="6409" max="6410" width="2" style="227" customWidth="1"/>
    <col min="6411" max="6411" width="26.75" style="227" bestFit="1" customWidth="1"/>
    <col min="6412" max="6412" width="9" style="227" bestFit="1" customWidth="1"/>
    <col min="6413" max="6413" width="18.625" style="227" customWidth="1"/>
    <col min="6414" max="6414" width="10.75" style="227" customWidth="1"/>
    <col min="6415" max="6656" width="9" style="227"/>
    <col min="6657" max="6657" width="3.375" style="227" customWidth="1"/>
    <col min="6658" max="6658" width="15.125" style="227" bestFit="1" customWidth="1"/>
    <col min="6659" max="6659" width="12" style="227" customWidth="1"/>
    <col min="6660" max="6660" width="26.75" style="227" bestFit="1" customWidth="1"/>
    <col min="6661" max="6661" width="9" style="227" bestFit="1" customWidth="1"/>
    <col min="6662" max="6662" width="19.625" style="227" customWidth="1"/>
    <col min="6663" max="6664" width="9" style="227"/>
    <col min="6665" max="6666" width="2" style="227" customWidth="1"/>
    <col min="6667" max="6667" width="26.75" style="227" bestFit="1" customWidth="1"/>
    <col min="6668" max="6668" width="9" style="227" bestFit="1" customWidth="1"/>
    <col min="6669" max="6669" width="18.625" style="227" customWidth="1"/>
    <col min="6670" max="6670" width="10.75" style="227" customWidth="1"/>
    <col min="6671" max="6912" width="9" style="227"/>
    <col min="6913" max="6913" width="3.375" style="227" customWidth="1"/>
    <col min="6914" max="6914" width="15.125" style="227" bestFit="1" customWidth="1"/>
    <col min="6915" max="6915" width="12" style="227" customWidth="1"/>
    <col min="6916" max="6916" width="26.75" style="227" bestFit="1" customWidth="1"/>
    <col min="6917" max="6917" width="9" style="227" bestFit="1" customWidth="1"/>
    <col min="6918" max="6918" width="19.625" style="227" customWidth="1"/>
    <col min="6919" max="6920" width="9" style="227"/>
    <col min="6921" max="6922" width="2" style="227" customWidth="1"/>
    <col min="6923" max="6923" width="26.75" style="227" bestFit="1" customWidth="1"/>
    <col min="6924" max="6924" width="9" style="227" bestFit="1" customWidth="1"/>
    <col min="6925" max="6925" width="18.625" style="227" customWidth="1"/>
    <col min="6926" max="6926" width="10.75" style="227" customWidth="1"/>
    <col min="6927" max="7168" width="9" style="227"/>
    <col min="7169" max="7169" width="3.375" style="227" customWidth="1"/>
    <col min="7170" max="7170" width="15.125" style="227" bestFit="1" customWidth="1"/>
    <col min="7171" max="7171" width="12" style="227" customWidth="1"/>
    <col min="7172" max="7172" width="26.75" style="227" bestFit="1" customWidth="1"/>
    <col min="7173" max="7173" width="9" style="227" bestFit="1" customWidth="1"/>
    <col min="7174" max="7174" width="19.625" style="227" customWidth="1"/>
    <col min="7175" max="7176" width="9" style="227"/>
    <col min="7177" max="7178" width="2" style="227" customWidth="1"/>
    <col min="7179" max="7179" width="26.75" style="227" bestFit="1" customWidth="1"/>
    <col min="7180" max="7180" width="9" style="227" bestFit="1" customWidth="1"/>
    <col min="7181" max="7181" width="18.625" style="227" customWidth="1"/>
    <col min="7182" max="7182" width="10.75" style="227" customWidth="1"/>
    <col min="7183" max="7424" width="9" style="227"/>
    <col min="7425" max="7425" width="3.375" style="227" customWidth="1"/>
    <col min="7426" max="7426" width="15.125" style="227" bestFit="1" customWidth="1"/>
    <col min="7427" max="7427" width="12" style="227" customWidth="1"/>
    <col min="7428" max="7428" width="26.75" style="227" bestFit="1" customWidth="1"/>
    <col min="7429" max="7429" width="9" style="227" bestFit="1" customWidth="1"/>
    <col min="7430" max="7430" width="19.625" style="227" customWidth="1"/>
    <col min="7431" max="7432" width="9" style="227"/>
    <col min="7433" max="7434" width="2" style="227" customWidth="1"/>
    <col min="7435" max="7435" width="26.75" style="227" bestFit="1" customWidth="1"/>
    <col min="7436" max="7436" width="9" style="227" bestFit="1" customWidth="1"/>
    <col min="7437" max="7437" width="18.625" style="227" customWidth="1"/>
    <col min="7438" max="7438" width="10.75" style="227" customWidth="1"/>
    <col min="7439" max="7680" width="9" style="227"/>
    <col min="7681" max="7681" width="3.375" style="227" customWidth="1"/>
    <col min="7682" max="7682" width="15.125" style="227" bestFit="1" customWidth="1"/>
    <col min="7683" max="7683" width="12" style="227" customWidth="1"/>
    <col min="7684" max="7684" width="26.75" style="227" bestFit="1" customWidth="1"/>
    <col min="7685" max="7685" width="9" style="227" bestFit="1" customWidth="1"/>
    <col min="7686" max="7686" width="19.625" style="227" customWidth="1"/>
    <col min="7687" max="7688" width="9" style="227"/>
    <col min="7689" max="7690" width="2" style="227" customWidth="1"/>
    <col min="7691" max="7691" width="26.75" style="227" bestFit="1" customWidth="1"/>
    <col min="7692" max="7692" width="9" style="227" bestFit="1" customWidth="1"/>
    <col min="7693" max="7693" width="18.625" style="227" customWidth="1"/>
    <col min="7694" max="7694" width="10.75" style="227" customWidth="1"/>
    <col min="7695" max="7936" width="9" style="227"/>
    <col min="7937" max="7937" width="3.375" style="227" customWidth="1"/>
    <col min="7938" max="7938" width="15.125" style="227" bestFit="1" customWidth="1"/>
    <col min="7939" max="7939" width="12" style="227" customWidth="1"/>
    <col min="7940" max="7940" width="26.75" style="227" bestFit="1" customWidth="1"/>
    <col min="7941" max="7941" width="9" style="227" bestFit="1" customWidth="1"/>
    <col min="7942" max="7942" width="19.625" style="227" customWidth="1"/>
    <col min="7943" max="7944" width="9" style="227"/>
    <col min="7945" max="7946" width="2" style="227" customWidth="1"/>
    <col min="7947" max="7947" width="26.75" style="227" bestFit="1" customWidth="1"/>
    <col min="7948" max="7948" width="9" style="227" bestFit="1" customWidth="1"/>
    <col min="7949" max="7949" width="18.625" style="227" customWidth="1"/>
    <col min="7950" max="7950" width="10.75" style="227" customWidth="1"/>
    <col min="7951" max="8192" width="9" style="227"/>
    <col min="8193" max="8193" width="3.375" style="227" customWidth="1"/>
    <col min="8194" max="8194" width="15.125" style="227" bestFit="1" customWidth="1"/>
    <col min="8195" max="8195" width="12" style="227" customWidth="1"/>
    <col min="8196" max="8196" width="26.75" style="227" bestFit="1" customWidth="1"/>
    <col min="8197" max="8197" width="9" style="227" bestFit="1" customWidth="1"/>
    <col min="8198" max="8198" width="19.625" style="227" customWidth="1"/>
    <col min="8199" max="8200" width="9" style="227"/>
    <col min="8201" max="8202" width="2" style="227" customWidth="1"/>
    <col min="8203" max="8203" width="26.75" style="227" bestFit="1" customWidth="1"/>
    <col min="8204" max="8204" width="9" style="227" bestFit="1" customWidth="1"/>
    <col min="8205" max="8205" width="18.625" style="227" customWidth="1"/>
    <col min="8206" max="8206" width="10.75" style="227" customWidth="1"/>
    <col min="8207" max="8448" width="9" style="227"/>
    <col min="8449" max="8449" width="3.375" style="227" customWidth="1"/>
    <col min="8450" max="8450" width="15.125" style="227" bestFit="1" customWidth="1"/>
    <col min="8451" max="8451" width="12" style="227" customWidth="1"/>
    <col min="8452" max="8452" width="26.75" style="227" bestFit="1" customWidth="1"/>
    <col min="8453" max="8453" width="9" style="227" bestFit="1" customWidth="1"/>
    <col min="8454" max="8454" width="19.625" style="227" customWidth="1"/>
    <col min="8455" max="8456" width="9" style="227"/>
    <col min="8457" max="8458" width="2" style="227" customWidth="1"/>
    <col min="8459" max="8459" width="26.75" style="227" bestFit="1" customWidth="1"/>
    <col min="8460" max="8460" width="9" style="227" bestFit="1" customWidth="1"/>
    <col min="8461" max="8461" width="18.625" style="227" customWidth="1"/>
    <col min="8462" max="8462" width="10.75" style="227" customWidth="1"/>
    <col min="8463" max="8704" width="9" style="227"/>
    <col min="8705" max="8705" width="3.375" style="227" customWidth="1"/>
    <col min="8706" max="8706" width="15.125" style="227" bestFit="1" customWidth="1"/>
    <col min="8707" max="8707" width="12" style="227" customWidth="1"/>
    <col min="8708" max="8708" width="26.75" style="227" bestFit="1" customWidth="1"/>
    <col min="8709" max="8709" width="9" style="227" bestFit="1" customWidth="1"/>
    <col min="8710" max="8710" width="19.625" style="227" customWidth="1"/>
    <col min="8711" max="8712" width="9" style="227"/>
    <col min="8713" max="8714" width="2" style="227" customWidth="1"/>
    <col min="8715" max="8715" width="26.75" style="227" bestFit="1" customWidth="1"/>
    <col min="8716" max="8716" width="9" style="227" bestFit="1" customWidth="1"/>
    <col min="8717" max="8717" width="18.625" style="227" customWidth="1"/>
    <col min="8718" max="8718" width="10.75" style="227" customWidth="1"/>
    <col min="8719" max="8960" width="9" style="227"/>
    <col min="8961" max="8961" width="3.375" style="227" customWidth="1"/>
    <col min="8962" max="8962" width="15.125" style="227" bestFit="1" customWidth="1"/>
    <col min="8963" max="8963" width="12" style="227" customWidth="1"/>
    <col min="8964" max="8964" width="26.75" style="227" bestFit="1" customWidth="1"/>
    <col min="8965" max="8965" width="9" style="227" bestFit="1" customWidth="1"/>
    <col min="8966" max="8966" width="19.625" style="227" customWidth="1"/>
    <col min="8967" max="8968" width="9" style="227"/>
    <col min="8969" max="8970" width="2" style="227" customWidth="1"/>
    <col min="8971" max="8971" width="26.75" style="227" bestFit="1" customWidth="1"/>
    <col min="8972" max="8972" width="9" style="227" bestFit="1" customWidth="1"/>
    <col min="8973" max="8973" width="18.625" style="227" customWidth="1"/>
    <col min="8974" max="8974" width="10.75" style="227" customWidth="1"/>
    <col min="8975" max="9216" width="9" style="227"/>
    <col min="9217" max="9217" width="3.375" style="227" customWidth="1"/>
    <col min="9218" max="9218" width="15.125" style="227" bestFit="1" customWidth="1"/>
    <col min="9219" max="9219" width="12" style="227" customWidth="1"/>
    <col min="9220" max="9220" width="26.75" style="227" bestFit="1" customWidth="1"/>
    <col min="9221" max="9221" width="9" style="227" bestFit="1" customWidth="1"/>
    <col min="9222" max="9222" width="19.625" style="227" customWidth="1"/>
    <col min="9223" max="9224" width="9" style="227"/>
    <col min="9225" max="9226" width="2" style="227" customWidth="1"/>
    <col min="9227" max="9227" width="26.75" style="227" bestFit="1" customWidth="1"/>
    <col min="9228" max="9228" width="9" style="227" bestFit="1" customWidth="1"/>
    <col min="9229" max="9229" width="18.625" style="227" customWidth="1"/>
    <col min="9230" max="9230" width="10.75" style="227" customWidth="1"/>
    <col min="9231" max="9472" width="9" style="227"/>
    <col min="9473" max="9473" width="3.375" style="227" customWidth="1"/>
    <col min="9474" max="9474" width="15.125" style="227" bestFit="1" customWidth="1"/>
    <col min="9475" max="9475" width="12" style="227" customWidth="1"/>
    <col min="9476" max="9476" width="26.75" style="227" bestFit="1" customWidth="1"/>
    <col min="9477" max="9477" width="9" style="227" bestFit="1" customWidth="1"/>
    <col min="9478" max="9478" width="19.625" style="227" customWidth="1"/>
    <col min="9479" max="9480" width="9" style="227"/>
    <col min="9481" max="9482" width="2" style="227" customWidth="1"/>
    <col min="9483" max="9483" width="26.75" style="227" bestFit="1" customWidth="1"/>
    <col min="9484" max="9484" width="9" style="227" bestFit="1" customWidth="1"/>
    <col min="9485" max="9485" width="18.625" style="227" customWidth="1"/>
    <col min="9486" max="9486" width="10.75" style="227" customWidth="1"/>
    <col min="9487" max="9728" width="9" style="227"/>
    <col min="9729" max="9729" width="3.375" style="227" customWidth="1"/>
    <col min="9730" max="9730" width="15.125" style="227" bestFit="1" customWidth="1"/>
    <col min="9731" max="9731" width="12" style="227" customWidth="1"/>
    <col min="9732" max="9732" width="26.75" style="227" bestFit="1" customWidth="1"/>
    <col min="9733" max="9733" width="9" style="227" bestFit="1" customWidth="1"/>
    <col min="9734" max="9734" width="19.625" style="227" customWidth="1"/>
    <col min="9735" max="9736" width="9" style="227"/>
    <col min="9737" max="9738" width="2" style="227" customWidth="1"/>
    <col min="9739" max="9739" width="26.75" style="227" bestFit="1" customWidth="1"/>
    <col min="9740" max="9740" width="9" style="227" bestFit="1" customWidth="1"/>
    <col min="9741" max="9741" width="18.625" style="227" customWidth="1"/>
    <col min="9742" max="9742" width="10.75" style="227" customWidth="1"/>
    <col min="9743" max="9984" width="9" style="227"/>
    <col min="9985" max="9985" width="3.375" style="227" customWidth="1"/>
    <col min="9986" max="9986" width="15.125" style="227" bestFit="1" customWidth="1"/>
    <col min="9987" max="9987" width="12" style="227" customWidth="1"/>
    <col min="9988" max="9988" width="26.75" style="227" bestFit="1" customWidth="1"/>
    <col min="9989" max="9989" width="9" style="227" bestFit="1" customWidth="1"/>
    <col min="9990" max="9990" width="19.625" style="227" customWidth="1"/>
    <col min="9991" max="9992" width="9" style="227"/>
    <col min="9993" max="9994" width="2" style="227" customWidth="1"/>
    <col min="9995" max="9995" width="26.75" style="227" bestFit="1" customWidth="1"/>
    <col min="9996" max="9996" width="9" style="227" bestFit="1" customWidth="1"/>
    <col min="9997" max="9997" width="18.625" style="227" customWidth="1"/>
    <col min="9998" max="9998" width="10.75" style="227" customWidth="1"/>
    <col min="9999" max="10240" width="9" style="227"/>
    <col min="10241" max="10241" width="3.375" style="227" customWidth="1"/>
    <col min="10242" max="10242" width="15.125" style="227" bestFit="1" customWidth="1"/>
    <col min="10243" max="10243" width="12" style="227" customWidth="1"/>
    <col min="10244" max="10244" width="26.75" style="227" bestFit="1" customWidth="1"/>
    <col min="10245" max="10245" width="9" style="227" bestFit="1" customWidth="1"/>
    <col min="10246" max="10246" width="19.625" style="227" customWidth="1"/>
    <col min="10247" max="10248" width="9" style="227"/>
    <col min="10249" max="10250" width="2" style="227" customWidth="1"/>
    <col min="10251" max="10251" width="26.75" style="227" bestFit="1" customWidth="1"/>
    <col min="10252" max="10252" width="9" style="227" bestFit="1" customWidth="1"/>
    <col min="10253" max="10253" width="18.625" style="227" customWidth="1"/>
    <col min="10254" max="10254" width="10.75" style="227" customWidth="1"/>
    <col min="10255" max="10496" width="9" style="227"/>
    <col min="10497" max="10497" width="3.375" style="227" customWidth="1"/>
    <col min="10498" max="10498" width="15.125" style="227" bestFit="1" customWidth="1"/>
    <col min="10499" max="10499" width="12" style="227" customWidth="1"/>
    <col min="10500" max="10500" width="26.75" style="227" bestFit="1" customWidth="1"/>
    <col min="10501" max="10501" width="9" style="227" bestFit="1" customWidth="1"/>
    <col min="10502" max="10502" width="19.625" style="227" customWidth="1"/>
    <col min="10503" max="10504" width="9" style="227"/>
    <col min="10505" max="10506" width="2" style="227" customWidth="1"/>
    <col min="10507" max="10507" width="26.75" style="227" bestFit="1" customWidth="1"/>
    <col min="10508" max="10508" width="9" style="227" bestFit="1" customWidth="1"/>
    <col min="10509" max="10509" width="18.625" style="227" customWidth="1"/>
    <col min="10510" max="10510" width="10.75" style="227" customWidth="1"/>
    <col min="10511" max="10752" width="9" style="227"/>
    <col min="10753" max="10753" width="3.375" style="227" customWidth="1"/>
    <col min="10754" max="10754" width="15.125" style="227" bestFit="1" customWidth="1"/>
    <col min="10755" max="10755" width="12" style="227" customWidth="1"/>
    <col min="10756" max="10756" width="26.75" style="227" bestFit="1" customWidth="1"/>
    <col min="10757" max="10757" width="9" style="227" bestFit="1" customWidth="1"/>
    <col min="10758" max="10758" width="19.625" style="227" customWidth="1"/>
    <col min="10759" max="10760" width="9" style="227"/>
    <col min="10761" max="10762" width="2" style="227" customWidth="1"/>
    <col min="10763" max="10763" width="26.75" style="227" bestFit="1" customWidth="1"/>
    <col min="10764" max="10764" width="9" style="227" bestFit="1" customWidth="1"/>
    <col min="10765" max="10765" width="18.625" style="227" customWidth="1"/>
    <col min="10766" max="10766" width="10.75" style="227" customWidth="1"/>
    <col min="10767" max="11008" width="9" style="227"/>
    <col min="11009" max="11009" width="3.375" style="227" customWidth="1"/>
    <col min="11010" max="11010" width="15.125" style="227" bestFit="1" customWidth="1"/>
    <col min="11011" max="11011" width="12" style="227" customWidth="1"/>
    <col min="11012" max="11012" width="26.75" style="227" bestFit="1" customWidth="1"/>
    <col min="11013" max="11013" width="9" style="227" bestFit="1" customWidth="1"/>
    <col min="11014" max="11014" width="19.625" style="227" customWidth="1"/>
    <col min="11015" max="11016" width="9" style="227"/>
    <col min="11017" max="11018" width="2" style="227" customWidth="1"/>
    <col min="11019" max="11019" width="26.75" style="227" bestFit="1" customWidth="1"/>
    <col min="11020" max="11020" width="9" style="227" bestFit="1" customWidth="1"/>
    <col min="11021" max="11021" width="18.625" style="227" customWidth="1"/>
    <col min="11022" max="11022" width="10.75" style="227" customWidth="1"/>
    <col min="11023" max="11264" width="9" style="227"/>
    <col min="11265" max="11265" width="3.375" style="227" customWidth="1"/>
    <col min="11266" max="11266" width="15.125" style="227" bestFit="1" customWidth="1"/>
    <col min="11267" max="11267" width="12" style="227" customWidth="1"/>
    <col min="11268" max="11268" width="26.75" style="227" bestFit="1" customWidth="1"/>
    <col min="11269" max="11269" width="9" style="227" bestFit="1" customWidth="1"/>
    <col min="11270" max="11270" width="19.625" style="227" customWidth="1"/>
    <col min="11271" max="11272" width="9" style="227"/>
    <col min="11273" max="11274" width="2" style="227" customWidth="1"/>
    <col min="11275" max="11275" width="26.75" style="227" bestFit="1" customWidth="1"/>
    <col min="11276" max="11276" width="9" style="227" bestFit="1" customWidth="1"/>
    <col min="11277" max="11277" width="18.625" style="227" customWidth="1"/>
    <col min="11278" max="11278" width="10.75" style="227" customWidth="1"/>
    <col min="11279" max="11520" width="9" style="227"/>
    <col min="11521" max="11521" width="3.375" style="227" customWidth="1"/>
    <col min="11522" max="11522" width="15.125" style="227" bestFit="1" customWidth="1"/>
    <col min="11523" max="11523" width="12" style="227" customWidth="1"/>
    <col min="11524" max="11524" width="26.75" style="227" bestFit="1" customWidth="1"/>
    <col min="11525" max="11525" width="9" style="227" bestFit="1" customWidth="1"/>
    <col min="11526" max="11526" width="19.625" style="227" customWidth="1"/>
    <col min="11527" max="11528" width="9" style="227"/>
    <col min="11529" max="11530" width="2" style="227" customWidth="1"/>
    <col min="11531" max="11531" width="26.75" style="227" bestFit="1" customWidth="1"/>
    <col min="11532" max="11532" width="9" style="227" bestFit="1" customWidth="1"/>
    <col min="11533" max="11533" width="18.625" style="227" customWidth="1"/>
    <col min="11534" max="11534" width="10.75" style="227" customWidth="1"/>
    <col min="11535" max="11776" width="9" style="227"/>
    <col min="11777" max="11777" width="3.375" style="227" customWidth="1"/>
    <col min="11778" max="11778" width="15.125" style="227" bestFit="1" customWidth="1"/>
    <col min="11779" max="11779" width="12" style="227" customWidth="1"/>
    <col min="11780" max="11780" width="26.75" style="227" bestFit="1" customWidth="1"/>
    <col min="11781" max="11781" width="9" style="227" bestFit="1" customWidth="1"/>
    <col min="11782" max="11782" width="19.625" style="227" customWidth="1"/>
    <col min="11783" max="11784" width="9" style="227"/>
    <col min="11785" max="11786" width="2" style="227" customWidth="1"/>
    <col min="11787" max="11787" width="26.75" style="227" bestFit="1" customWidth="1"/>
    <col min="11788" max="11788" width="9" style="227" bestFit="1" customWidth="1"/>
    <col min="11789" max="11789" width="18.625" style="227" customWidth="1"/>
    <col min="11790" max="11790" width="10.75" style="227" customWidth="1"/>
    <col min="11791" max="12032" width="9" style="227"/>
    <col min="12033" max="12033" width="3.375" style="227" customWidth="1"/>
    <col min="12034" max="12034" width="15.125" style="227" bestFit="1" customWidth="1"/>
    <col min="12035" max="12035" width="12" style="227" customWidth="1"/>
    <col min="12036" max="12036" width="26.75" style="227" bestFit="1" customWidth="1"/>
    <col min="12037" max="12037" width="9" style="227" bestFit="1" customWidth="1"/>
    <col min="12038" max="12038" width="19.625" style="227" customWidth="1"/>
    <col min="12039" max="12040" width="9" style="227"/>
    <col min="12041" max="12042" width="2" style="227" customWidth="1"/>
    <col min="12043" max="12043" width="26.75" style="227" bestFit="1" customWidth="1"/>
    <col min="12044" max="12044" width="9" style="227" bestFit="1" customWidth="1"/>
    <col min="12045" max="12045" width="18.625" style="227" customWidth="1"/>
    <col min="12046" max="12046" width="10.75" style="227" customWidth="1"/>
    <col min="12047" max="12288" width="9" style="227"/>
    <col min="12289" max="12289" width="3.375" style="227" customWidth="1"/>
    <col min="12290" max="12290" width="15.125" style="227" bestFit="1" customWidth="1"/>
    <col min="12291" max="12291" width="12" style="227" customWidth="1"/>
    <col min="12292" max="12292" width="26.75" style="227" bestFit="1" customWidth="1"/>
    <col min="12293" max="12293" width="9" style="227" bestFit="1" customWidth="1"/>
    <col min="12294" max="12294" width="19.625" style="227" customWidth="1"/>
    <col min="12295" max="12296" width="9" style="227"/>
    <col min="12297" max="12298" width="2" style="227" customWidth="1"/>
    <col min="12299" max="12299" width="26.75" style="227" bestFit="1" customWidth="1"/>
    <col min="12300" max="12300" width="9" style="227" bestFit="1" customWidth="1"/>
    <col min="12301" max="12301" width="18.625" style="227" customWidth="1"/>
    <col min="12302" max="12302" width="10.75" style="227" customWidth="1"/>
    <col min="12303" max="12544" width="9" style="227"/>
    <col min="12545" max="12545" width="3.375" style="227" customWidth="1"/>
    <col min="12546" max="12546" width="15.125" style="227" bestFit="1" customWidth="1"/>
    <col min="12547" max="12547" width="12" style="227" customWidth="1"/>
    <col min="12548" max="12548" width="26.75" style="227" bestFit="1" customWidth="1"/>
    <col min="12549" max="12549" width="9" style="227" bestFit="1" customWidth="1"/>
    <col min="12550" max="12550" width="19.625" style="227" customWidth="1"/>
    <col min="12551" max="12552" width="9" style="227"/>
    <col min="12553" max="12554" width="2" style="227" customWidth="1"/>
    <col min="12555" max="12555" width="26.75" style="227" bestFit="1" customWidth="1"/>
    <col min="12556" max="12556" width="9" style="227" bestFit="1" customWidth="1"/>
    <col min="12557" max="12557" width="18.625" style="227" customWidth="1"/>
    <col min="12558" max="12558" width="10.75" style="227" customWidth="1"/>
    <col min="12559" max="12800" width="9" style="227"/>
    <col min="12801" max="12801" width="3.375" style="227" customWidth="1"/>
    <col min="12802" max="12802" width="15.125" style="227" bestFit="1" customWidth="1"/>
    <col min="12803" max="12803" width="12" style="227" customWidth="1"/>
    <col min="12804" max="12804" width="26.75" style="227" bestFit="1" customWidth="1"/>
    <col min="12805" max="12805" width="9" style="227" bestFit="1" customWidth="1"/>
    <col min="12806" max="12806" width="19.625" style="227" customWidth="1"/>
    <col min="12807" max="12808" width="9" style="227"/>
    <col min="12809" max="12810" width="2" style="227" customWidth="1"/>
    <col min="12811" max="12811" width="26.75" style="227" bestFit="1" customWidth="1"/>
    <col min="12812" max="12812" width="9" style="227" bestFit="1" customWidth="1"/>
    <col min="12813" max="12813" width="18.625" style="227" customWidth="1"/>
    <col min="12814" max="12814" width="10.75" style="227" customWidth="1"/>
    <col min="12815" max="13056" width="9" style="227"/>
    <col min="13057" max="13057" width="3.375" style="227" customWidth="1"/>
    <col min="13058" max="13058" width="15.125" style="227" bestFit="1" customWidth="1"/>
    <col min="13059" max="13059" width="12" style="227" customWidth="1"/>
    <col min="13060" max="13060" width="26.75" style="227" bestFit="1" customWidth="1"/>
    <col min="13061" max="13061" width="9" style="227" bestFit="1" customWidth="1"/>
    <col min="13062" max="13062" width="19.625" style="227" customWidth="1"/>
    <col min="13063" max="13064" width="9" style="227"/>
    <col min="13065" max="13066" width="2" style="227" customWidth="1"/>
    <col min="13067" max="13067" width="26.75" style="227" bestFit="1" customWidth="1"/>
    <col min="13068" max="13068" width="9" style="227" bestFit="1" customWidth="1"/>
    <col min="13069" max="13069" width="18.625" style="227" customWidth="1"/>
    <col min="13070" max="13070" width="10.75" style="227" customWidth="1"/>
    <col min="13071" max="13312" width="9" style="227"/>
    <col min="13313" max="13313" width="3.375" style="227" customWidth="1"/>
    <col min="13314" max="13314" width="15.125" style="227" bestFit="1" customWidth="1"/>
    <col min="13315" max="13315" width="12" style="227" customWidth="1"/>
    <col min="13316" max="13316" width="26.75" style="227" bestFit="1" customWidth="1"/>
    <col min="13317" max="13317" width="9" style="227" bestFit="1" customWidth="1"/>
    <col min="13318" max="13318" width="19.625" style="227" customWidth="1"/>
    <col min="13319" max="13320" width="9" style="227"/>
    <col min="13321" max="13322" width="2" style="227" customWidth="1"/>
    <col min="13323" max="13323" width="26.75" style="227" bestFit="1" customWidth="1"/>
    <col min="13324" max="13324" width="9" style="227" bestFit="1" customWidth="1"/>
    <col min="13325" max="13325" width="18.625" style="227" customWidth="1"/>
    <col min="13326" max="13326" width="10.75" style="227" customWidth="1"/>
    <col min="13327" max="13568" width="9" style="227"/>
    <col min="13569" max="13569" width="3.375" style="227" customWidth="1"/>
    <col min="13570" max="13570" width="15.125" style="227" bestFit="1" customWidth="1"/>
    <col min="13571" max="13571" width="12" style="227" customWidth="1"/>
    <col min="13572" max="13572" width="26.75" style="227" bestFit="1" customWidth="1"/>
    <col min="13573" max="13573" width="9" style="227" bestFit="1" customWidth="1"/>
    <col min="13574" max="13574" width="19.625" style="227" customWidth="1"/>
    <col min="13575" max="13576" width="9" style="227"/>
    <col min="13577" max="13578" width="2" style="227" customWidth="1"/>
    <col min="13579" max="13579" width="26.75" style="227" bestFit="1" customWidth="1"/>
    <col min="13580" max="13580" width="9" style="227" bestFit="1" customWidth="1"/>
    <col min="13581" max="13581" width="18.625" style="227" customWidth="1"/>
    <col min="13582" max="13582" width="10.75" style="227" customWidth="1"/>
    <col min="13583" max="13824" width="9" style="227"/>
    <col min="13825" max="13825" width="3.375" style="227" customWidth="1"/>
    <col min="13826" max="13826" width="15.125" style="227" bestFit="1" customWidth="1"/>
    <col min="13827" max="13827" width="12" style="227" customWidth="1"/>
    <col min="13828" max="13828" width="26.75" style="227" bestFit="1" customWidth="1"/>
    <col min="13829" max="13829" width="9" style="227" bestFit="1" customWidth="1"/>
    <col min="13830" max="13830" width="19.625" style="227" customWidth="1"/>
    <col min="13831" max="13832" width="9" style="227"/>
    <col min="13833" max="13834" width="2" style="227" customWidth="1"/>
    <col min="13835" max="13835" width="26.75" style="227" bestFit="1" customWidth="1"/>
    <col min="13836" max="13836" width="9" style="227" bestFit="1" customWidth="1"/>
    <col min="13837" max="13837" width="18.625" style="227" customWidth="1"/>
    <col min="13838" max="13838" width="10.75" style="227" customWidth="1"/>
    <col min="13839" max="14080" width="9" style="227"/>
    <col min="14081" max="14081" width="3.375" style="227" customWidth="1"/>
    <col min="14082" max="14082" width="15.125" style="227" bestFit="1" customWidth="1"/>
    <col min="14083" max="14083" width="12" style="227" customWidth="1"/>
    <col min="14084" max="14084" width="26.75" style="227" bestFit="1" customWidth="1"/>
    <col min="14085" max="14085" width="9" style="227" bestFit="1" customWidth="1"/>
    <col min="14086" max="14086" width="19.625" style="227" customWidth="1"/>
    <col min="14087" max="14088" width="9" style="227"/>
    <col min="14089" max="14090" width="2" style="227" customWidth="1"/>
    <col min="14091" max="14091" width="26.75" style="227" bestFit="1" customWidth="1"/>
    <col min="14092" max="14092" width="9" style="227" bestFit="1" customWidth="1"/>
    <col min="14093" max="14093" width="18.625" style="227" customWidth="1"/>
    <col min="14094" max="14094" width="10.75" style="227" customWidth="1"/>
    <col min="14095" max="14336" width="9" style="227"/>
    <col min="14337" max="14337" width="3.375" style="227" customWidth="1"/>
    <col min="14338" max="14338" width="15.125" style="227" bestFit="1" customWidth="1"/>
    <col min="14339" max="14339" width="12" style="227" customWidth="1"/>
    <col min="14340" max="14340" width="26.75" style="227" bestFit="1" customWidth="1"/>
    <col min="14341" max="14341" width="9" style="227" bestFit="1" customWidth="1"/>
    <col min="14342" max="14342" width="19.625" style="227" customWidth="1"/>
    <col min="14343" max="14344" width="9" style="227"/>
    <col min="14345" max="14346" width="2" style="227" customWidth="1"/>
    <col min="14347" max="14347" width="26.75" style="227" bestFit="1" customWidth="1"/>
    <col min="14348" max="14348" width="9" style="227" bestFit="1" customWidth="1"/>
    <col min="14349" max="14349" width="18.625" style="227" customWidth="1"/>
    <col min="14350" max="14350" width="10.75" style="227" customWidth="1"/>
    <col min="14351" max="14592" width="9" style="227"/>
    <col min="14593" max="14593" width="3.375" style="227" customWidth="1"/>
    <col min="14594" max="14594" width="15.125" style="227" bestFit="1" customWidth="1"/>
    <col min="14595" max="14595" width="12" style="227" customWidth="1"/>
    <col min="14596" max="14596" width="26.75" style="227" bestFit="1" customWidth="1"/>
    <col min="14597" max="14597" width="9" style="227" bestFit="1" customWidth="1"/>
    <col min="14598" max="14598" width="19.625" style="227" customWidth="1"/>
    <col min="14599" max="14600" width="9" style="227"/>
    <col min="14601" max="14602" width="2" style="227" customWidth="1"/>
    <col min="14603" max="14603" width="26.75" style="227" bestFit="1" customWidth="1"/>
    <col min="14604" max="14604" width="9" style="227" bestFit="1" customWidth="1"/>
    <col min="14605" max="14605" width="18.625" style="227" customWidth="1"/>
    <col min="14606" max="14606" width="10.75" style="227" customWidth="1"/>
    <col min="14607" max="14848" width="9" style="227"/>
    <col min="14849" max="14849" width="3.375" style="227" customWidth="1"/>
    <col min="14850" max="14850" width="15.125" style="227" bestFit="1" customWidth="1"/>
    <col min="14851" max="14851" width="12" style="227" customWidth="1"/>
    <col min="14852" max="14852" width="26.75" style="227" bestFit="1" customWidth="1"/>
    <col min="14853" max="14853" width="9" style="227" bestFit="1" customWidth="1"/>
    <col min="14854" max="14854" width="19.625" style="227" customWidth="1"/>
    <col min="14855" max="14856" width="9" style="227"/>
    <col min="14857" max="14858" width="2" style="227" customWidth="1"/>
    <col min="14859" max="14859" width="26.75" style="227" bestFit="1" customWidth="1"/>
    <col min="14860" max="14860" width="9" style="227" bestFit="1" customWidth="1"/>
    <col min="14861" max="14861" width="18.625" style="227" customWidth="1"/>
    <col min="14862" max="14862" width="10.75" style="227" customWidth="1"/>
    <col min="14863" max="15104" width="9" style="227"/>
    <col min="15105" max="15105" width="3.375" style="227" customWidth="1"/>
    <col min="15106" max="15106" width="15.125" style="227" bestFit="1" customWidth="1"/>
    <col min="15107" max="15107" width="12" style="227" customWidth="1"/>
    <col min="15108" max="15108" width="26.75" style="227" bestFit="1" customWidth="1"/>
    <col min="15109" max="15109" width="9" style="227" bestFit="1" customWidth="1"/>
    <col min="15110" max="15110" width="19.625" style="227" customWidth="1"/>
    <col min="15111" max="15112" width="9" style="227"/>
    <col min="15113" max="15114" width="2" style="227" customWidth="1"/>
    <col min="15115" max="15115" width="26.75" style="227" bestFit="1" customWidth="1"/>
    <col min="15116" max="15116" width="9" style="227" bestFit="1" customWidth="1"/>
    <col min="15117" max="15117" width="18.625" style="227" customWidth="1"/>
    <col min="15118" max="15118" width="10.75" style="227" customWidth="1"/>
    <col min="15119" max="15360" width="9" style="227"/>
    <col min="15361" max="15361" width="3.375" style="227" customWidth="1"/>
    <col min="15362" max="15362" width="15.125" style="227" bestFit="1" customWidth="1"/>
    <col min="15363" max="15363" width="12" style="227" customWidth="1"/>
    <col min="15364" max="15364" width="26.75" style="227" bestFit="1" customWidth="1"/>
    <col min="15365" max="15365" width="9" style="227" bestFit="1" customWidth="1"/>
    <col min="15366" max="15366" width="19.625" style="227" customWidth="1"/>
    <col min="15367" max="15368" width="9" style="227"/>
    <col min="15369" max="15370" width="2" style="227" customWidth="1"/>
    <col min="15371" max="15371" width="26.75" style="227" bestFit="1" customWidth="1"/>
    <col min="15372" max="15372" width="9" style="227" bestFit="1" customWidth="1"/>
    <col min="15373" max="15373" width="18.625" style="227" customWidth="1"/>
    <col min="15374" max="15374" width="10.75" style="227" customWidth="1"/>
    <col min="15375" max="15616" width="9" style="227"/>
    <col min="15617" max="15617" width="3.375" style="227" customWidth="1"/>
    <col min="15618" max="15618" width="15.125" style="227" bestFit="1" customWidth="1"/>
    <col min="15619" max="15619" width="12" style="227" customWidth="1"/>
    <col min="15620" max="15620" width="26.75" style="227" bestFit="1" customWidth="1"/>
    <col min="15621" max="15621" width="9" style="227" bestFit="1" customWidth="1"/>
    <col min="15622" max="15622" width="19.625" style="227" customWidth="1"/>
    <col min="15623" max="15624" width="9" style="227"/>
    <col min="15625" max="15626" width="2" style="227" customWidth="1"/>
    <col min="15627" max="15627" width="26.75" style="227" bestFit="1" customWidth="1"/>
    <col min="15628" max="15628" width="9" style="227" bestFit="1" customWidth="1"/>
    <col min="15629" max="15629" width="18.625" style="227" customWidth="1"/>
    <col min="15630" max="15630" width="10.75" style="227" customWidth="1"/>
    <col min="15631" max="15872" width="9" style="227"/>
    <col min="15873" max="15873" width="3.375" style="227" customWidth="1"/>
    <col min="15874" max="15874" width="15.125" style="227" bestFit="1" customWidth="1"/>
    <col min="15875" max="15875" width="12" style="227" customWidth="1"/>
    <col min="15876" max="15876" width="26.75" style="227" bestFit="1" customWidth="1"/>
    <col min="15877" max="15877" width="9" style="227" bestFit="1" customWidth="1"/>
    <col min="15878" max="15878" width="19.625" style="227" customWidth="1"/>
    <col min="15879" max="15880" width="9" style="227"/>
    <col min="15881" max="15882" width="2" style="227" customWidth="1"/>
    <col min="15883" max="15883" width="26.75" style="227" bestFit="1" customWidth="1"/>
    <col min="15884" max="15884" width="9" style="227" bestFit="1" customWidth="1"/>
    <col min="15885" max="15885" width="18.625" style="227" customWidth="1"/>
    <col min="15886" max="15886" width="10.75" style="227" customWidth="1"/>
    <col min="15887" max="16128" width="9" style="227"/>
    <col min="16129" max="16129" width="3.375" style="227" customWidth="1"/>
    <col min="16130" max="16130" width="15.125" style="227" bestFit="1" customWidth="1"/>
    <col min="16131" max="16131" width="12" style="227" customWidth="1"/>
    <col min="16132" max="16132" width="26.75" style="227" bestFit="1" customWidth="1"/>
    <col min="16133" max="16133" width="9" style="227" bestFit="1" customWidth="1"/>
    <col min="16134" max="16134" width="19.625" style="227" customWidth="1"/>
    <col min="16135" max="16136" width="9" style="227"/>
    <col min="16137" max="16138" width="2" style="227" customWidth="1"/>
    <col min="16139" max="16139" width="26.75" style="227" bestFit="1" customWidth="1"/>
    <col min="16140" max="16140" width="9" style="227" bestFit="1" customWidth="1"/>
    <col min="16141" max="16141" width="18.625" style="227" customWidth="1"/>
    <col min="16142" max="16142" width="10.75" style="227" customWidth="1"/>
    <col min="16143" max="16384" width="9" style="227"/>
  </cols>
  <sheetData>
    <row r="1" spans="1:16" x14ac:dyDescent="0.55000000000000004">
      <c r="A1" s="227" t="s">
        <v>216</v>
      </c>
      <c r="C1" s="229"/>
      <c r="D1" s="963" t="s">
        <v>193</v>
      </c>
      <c r="E1" s="963"/>
      <c r="F1" s="230">
        <f>ปร4!L487</f>
        <v>280212.5</v>
      </c>
      <c r="G1" s="231" t="s">
        <v>194</v>
      </c>
      <c r="I1" s="232"/>
    </row>
    <row r="2" spans="1:16" x14ac:dyDescent="0.55000000000000004">
      <c r="B2" s="228" t="s">
        <v>195</v>
      </c>
      <c r="C2" s="234" t="s">
        <v>39</v>
      </c>
      <c r="D2" s="227" t="s">
        <v>196</v>
      </c>
      <c r="E2" s="235" t="s">
        <v>197</v>
      </c>
      <c r="F2" s="233">
        <f>IF($F$1&lt;$B$10,$F$1,IF($F$1&gt;=$B$10,0))</f>
        <v>280212.5</v>
      </c>
      <c r="G2" s="227" t="s">
        <v>198</v>
      </c>
      <c r="I2" s="236"/>
      <c r="K2" s="963" t="s">
        <v>193</v>
      </c>
      <c r="L2" s="963"/>
      <c r="M2" s="237">
        <v>35000000</v>
      </c>
    </row>
    <row r="3" spans="1:16" x14ac:dyDescent="0.55000000000000004">
      <c r="B3" s="238">
        <v>500000</v>
      </c>
      <c r="C3" s="239">
        <v>1.3073999999999999</v>
      </c>
      <c r="D3" s="227" t="s">
        <v>199</v>
      </c>
      <c r="E3" s="235" t="s">
        <v>200</v>
      </c>
      <c r="F3" s="233">
        <f>IF($F2&lt;=B3,F2,IF($F2&lt;=B4,B3,IF($F2&lt;=B5,B4,IF($F2&lt;=B6,B5,IF($F2&lt;=B7,B6,IF($F2&lt;=B8,B7,IF($F2&lt;=B9,B8,IF($F2&lt;=B10,B9))))))))</f>
        <v>280212.5</v>
      </c>
      <c r="G3" s="227" t="s">
        <v>198</v>
      </c>
      <c r="K3" s="227" t="s">
        <v>196</v>
      </c>
      <c r="L3" s="240" t="s">
        <v>201</v>
      </c>
      <c r="M3" s="241">
        <f>M2</f>
        <v>35000000</v>
      </c>
    </row>
    <row r="4" spans="1:16" x14ac:dyDescent="0.55000000000000004">
      <c r="B4" s="238">
        <v>1000000</v>
      </c>
      <c r="C4" s="239">
        <v>1.3049999999999999</v>
      </c>
      <c r="D4" s="227" t="s">
        <v>202</v>
      </c>
      <c r="E4" s="235" t="s">
        <v>203</v>
      </c>
      <c r="F4" s="233">
        <f>IF($F2&lt;=B3,B3,IF($F2&lt;=B4,B4,IF($F2&lt;=B5,B5,IF($F2&lt;=B6,B6,IF($F2&lt;=B7,B7,IF($F2&lt;=B8,B8,IF($F2&lt;=B9,B9,IF($F2&lt;=B10,B10))))))))</f>
        <v>500000</v>
      </c>
      <c r="G4" s="227" t="s">
        <v>198</v>
      </c>
      <c r="K4" s="227" t="s">
        <v>199</v>
      </c>
      <c r="L4" s="240" t="s">
        <v>204</v>
      </c>
      <c r="M4" s="238">
        <v>500000</v>
      </c>
      <c r="N4" s="239">
        <v>1.3073999999999999</v>
      </c>
      <c r="O4" s="235" t="s">
        <v>205</v>
      </c>
      <c r="P4" s="227" t="s">
        <v>206</v>
      </c>
    </row>
    <row r="5" spans="1:16" x14ac:dyDescent="0.55000000000000004">
      <c r="B5" s="238">
        <v>2000000</v>
      </c>
      <c r="C5" s="239">
        <v>1.3035000000000001</v>
      </c>
      <c r="D5" s="227" t="s">
        <v>206</v>
      </c>
      <c r="E5" s="235" t="s">
        <v>207</v>
      </c>
      <c r="F5" s="233">
        <f>IF($F2&lt;=B3,C3,IF($F2&lt;=B4,C3,IF($F2&lt;=B5,C4,IF($F2&lt;=B6,C5,IF($F2&lt;=B7,C6,IF($F2&lt;=B8,C7,IF($F2&lt;=B9,C8,IF($F2&lt;=B10,C9))))))))</f>
        <v>1.3073999999999999</v>
      </c>
      <c r="G5" s="242"/>
      <c r="K5" s="227" t="s">
        <v>202</v>
      </c>
      <c r="L5" s="240" t="s">
        <v>208</v>
      </c>
      <c r="M5" s="238">
        <v>1000000</v>
      </c>
      <c r="N5" s="239">
        <v>1.3049999999999999</v>
      </c>
      <c r="O5" s="235" t="s">
        <v>209</v>
      </c>
      <c r="P5" s="227" t="s">
        <v>210</v>
      </c>
    </row>
    <row r="6" spans="1:16" ht="24.75" thickBot="1" x14ac:dyDescent="0.6">
      <c r="B6" s="238">
        <v>5000000</v>
      </c>
      <c r="C6" s="239">
        <v>1.3003</v>
      </c>
      <c r="D6" s="227" t="s">
        <v>210</v>
      </c>
      <c r="E6" s="235" t="s">
        <v>211</v>
      </c>
      <c r="F6" s="233">
        <f>IF($F2&lt;=B3,C3,IF($F2&lt;=B4,C4,IF($F2&lt;=B5,C5,IF($F2&lt;=B6,C6,IF($F2&lt;=B7,C7,IF($F2&lt;=B8,C8,IF($F2&lt;=B9,C9,IF($F2&lt;=B10,C10))))))))</f>
        <v>1.3073999999999999</v>
      </c>
      <c r="K6" s="964" t="s">
        <v>212</v>
      </c>
      <c r="L6" s="964"/>
      <c r="M6" s="243">
        <f>$N4-((($N4-$N5)*($M3-$M4))/($M5-$M4))</f>
        <v>1.1418000000000028</v>
      </c>
      <c r="N6" s="242"/>
    </row>
    <row r="7" spans="1:16" ht="25.5" thickTop="1" thickBot="1" x14ac:dyDescent="0.6">
      <c r="B7" s="238">
        <v>10000000</v>
      </c>
      <c r="C7" s="239">
        <v>1.2943</v>
      </c>
      <c r="E7" s="227" t="s">
        <v>213</v>
      </c>
      <c r="F7" s="243">
        <f>$F5-((($F5-$F6)*($F2-$F3))/($F4-$F3))</f>
        <v>1.3073999999999999</v>
      </c>
      <c r="M7" s="244"/>
    </row>
    <row r="8" spans="1:16" ht="24.75" thickTop="1" x14ac:dyDescent="0.55000000000000004">
      <c r="B8" s="238">
        <v>15000000</v>
      </c>
      <c r="C8" s="239">
        <v>1.2594000000000001</v>
      </c>
      <c r="M8" s="244"/>
    </row>
    <row r="9" spans="1:16" x14ac:dyDescent="0.55000000000000004">
      <c r="B9" s="238">
        <v>20000000</v>
      </c>
      <c r="C9" s="239">
        <v>1.2518</v>
      </c>
      <c r="F9" s="245" t="s">
        <v>214</v>
      </c>
    </row>
    <row r="10" spans="1:16" ht="33" x14ac:dyDescent="0.75">
      <c r="B10" s="238">
        <v>25000000</v>
      </c>
      <c r="C10" s="239">
        <v>1.2248000000000001</v>
      </c>
      <c r="D10" s="227" t="s">
        <v>196</v>
      </c>
      <c r="E10" s="235" t="s">
        <v>197</v>
      </c>
      <c r="F10" s="246">
        <f>F1</f>
        <v>280212.5</v>
      </c>
      <c r="G10" s="227" t="s">
        <v>198</v>
      </c>
      <c r="M10" s="247"/>
    </row>
    <row r="11" spans="1:16" x14ac:dyDescent="0.55000000000000004">
      <c r="B11" s="238">
        <v>30000000</v>
      </c>
      <c r="C11" s="239">
        <v>1.2163999999999999</v>
      </c>
      <c r="D11" s="227" t="s">
        <v>199</v>
      </c>
      <c r="E11" s="235" t="s">
        <v>200</v>
      </c>
      <c r="F11" s="233">
        <f>IF($F10&lt;=B11,B10,IF($F10&lt;=B12,B11,IF($F10&lt;=B13,B12,IF($F10&lt;=B14,B13,IF($F10&lt;=B15,B14,IF($F10&lt;=B16,B15,IF($F10&lt;=B17,B16,IF($F10&lt;=B18,B17))))))))</f>
        <v>25000000</v>
      </c>
      <c r="G11" s="227" t="s">
        <v>198</v>
      </c>
    </row>
    <row r="12" spans="1:16" x14ac:dyDescent="0.55000000000000004">
      <c r="B12" s="238">
        <v>40000000</v>
      </c>
      <c r="C12" s="239">
        <v>1.2161</v>
      </c>
      <c r="D12" s="227" t="s">
        <v>202</v>
      </c>
      <c r="E12" s="235" t="s">
        <v>203</v>
      </c>
      <c r="F12" s="233">
        <f>IF($F10&lt;=B11,B11,IF($F10&lt;=B12,B12,IF($F10&lt;=B13,B13,IF($F10&lt;=B14,B14,IF($F10&lt;=B15,B15,IF($F10&lt;=B16,B16,IF($F10&lt;=B17,B17,IF($F10&lt;=B18,B18))))))))</f>
        <v>30000000</v>
      </c>
      <c r="G12" s="227" t="s">
        <v>198</v>
      </c>
      <c r="M12" s="248"/>
    </row>
    <row r="13" spans="1:16" x14ac:dyDescent="0.55000000000000004">
      <c r="B13" s="238">
        <v>50000000</v>
      </c>
      <c r="C13" s="239">
        <v>1.2159</v>
      </c>
      <c r="D13" s="227" t="s">
        <v>206</v>
      </c>
      <c r="E13" s="235" t="s">
        <v>207</v>
      </c>
      <c r="F13" s="233">
        <f>IF($F10&lt;=B11,C10,IF($F10&lt;=B12,C11,IF($F10&lt;=B13,C12,IF($F10&lt;=B14,C13,IF($F10&lt;=B15,C14,IF($F10&lt;=B16,C15,IF($F10&lt;=B17,C16,IF($F10&lt;=B18,C17))))))))</f>
        <v>1.2248000000000001</v>
      </c>
      <c r="G13" s="242"/>
    </row>
    <row r="14" spans="1:16" x14ac:dyDescent="0.55000000000000004">
      <c r="B14" s="238">
        <v>60000000</v>
      </c>
      <c r="C14" s="239">
        <v>1.2060999999999999</v>
      </c>
      <c r="D14" s="227" t="s">
        <v>210</v>
      </c>
      <c r="E14" s="235" t="s">
        <v>211</v>
      </c>
      <c r="F14" s="233">
        <f>IF($F10&lt;=B11,C11,IF($F10&lt;=B12,C12,IF($F10&lt;=B13,C13,IF($F10&lt;=B14,C14,IF($F10&lt;=B15,C15,IF($F10&lt;=B16,C16,IF($F10&lt;=B17,C17,IF($F10&lt;=B18,C18))))))))</f>
        <v>1.2163999999999999</v>
      </c>
    </row>
    <row r="15" spans="1:16" ht="24.75" thickBot="1" x14ac:dyDescent="0.6">
      <c r="B15" s="238">
        <v>70000000</v>
      </c>
      <c r="C15" s="239">
        <v>1.2050000000000001</v>
      </c>
      <c r="E15" s="227" t="s">
        <v>213</v>
      </c>
      <c r="F15" s="243">
        <f>$F13-((($F13-$F14)*($F10-$F11))/($F12-$F11))</f>
        <v>1.266329243000001</v>
      </c>
    </row>
    <row r="16" spans="1:16" ht="24.75" thickTop="1" x14ac:dyDescent="0.55000000000000004">
      <c r="B16" s="238">
        <v>80000000</v>
      </c>
      <c r="C16" s="239">
        <v>1.2050000000000001</v>
      </c>
    </row>
    <row r="17" spans="2:7" x14ac:dyDescent="0.55000000000000004">
      <c r="B17" s="238">
        <v>90000000</v>
      </c>
      <c r="C17" s="239">
        <v>1.2049000000000001</v>
      </c>
      <c r="F17" s="245" t="s">
        <v>215</v>
      </c>
    </row>
    <row r="18" spans="2:7" x14ac:dyDescent="0.55000000000000004">
      <c r="B18" s="238">
        <v>100000000</v>
      </c>
      <c r="C18" s="239">
        <v>1.2049000000000001</v>
      </c>
      <c r="D18" s="227" t="s">
        <v>196</v>
      </c>
      <c r="E18" s="235" t="s">
        <v>197</v>
      </c>
      <c r="F18" s="246">
        <f>IF($F$1&gt;=$B$18,$F$1,IF($F$1&lt;$B$18,0))</f>
        <v>0</v>
      </c>
      <c r="G18" s="227" t="s">
        <v>198</v>
      </c>
    </row>
    <row r="19" spans="2:7" x14ac:dyDescent="0.55000000000000004">
      <c r="B19" s="238">
        <v>150000000</v>
      </c>
      <c r="C19" s="239">
        <v>1.2022999999999999</v>
      </c>
      <c r="D19" s="227" t="s">
        <v>199</v>
      </c>
      <c r="E19" s="235" t="s">
        <v>200</v>
      </c>
      <c r="F19" s="233">
        <f>IF($F18&lt;=B19,B18,IF($F18&lt;=B20,B19,IF($F18&lt;=B21,B20,IF($F18&lt;=B22,B21,IF($F18&lt;=B23,B22,IF($F18&lt;=B24,B23,IF($F18&lt;=B25,B24,IF($F18&lt;=B26,B25))))))))</f>
        <v>100000000</v>
      </c>
      <c r="G19" s="227" t="s">
        <v>198</v>
      </c>
    </row>
    <row r="20" spans="2:7" x14ac:dyDescent="0.55000000000000004">
      <c r="B20" s="238">
        <v>200000000</v>
      </c>
      <c r="C20" s="239">
        <v>1.2022999999999999</v>
      </c>
      <c r="D20" s="227" t="s">
        <v>202</v>
      </c>
      <c r="E20" s="235" t="s">
        <v>203</v>
      </c>
      <c r="F20" s="233">
        <f>IF($F18&lt;=B19,B19,IF($F18&lt;=B20,B20,IF($F18&lt;=B21,B21,IF($F18&lt;=B22,B22,IF($F18&lt;=B23,B23,IF($F18&lt;=B24,B24,IF($F18&lt;=B25,B25,IF($F18&lt;=B26,B26))))))))</f>
        <v>150000000</v>
      </c>
      <c r="G20" s="227" t="s">
        <v>198</v>
      </c>
    </row>
    <row r="21" spans="2:7" x14ac:dyDescent="0.55000000000000004">
      <c r="B21" s="238">
        <v>250000000</v>
      </c>
      <c r="C21" s="239">
        <v>1.2013</v>
      </c>
      <c r="D21" s="227" t="s">
        <v>206</v>
      </c>
      <c r="E21" s="235" t="s">
        <v>207</v>
      </c>
      <c r="F21" s="233">
        <f>IF($F18&lt;=B19,C18,IF($F18&lt;=B20,C19,IF($F18&lt;=B21,C20,IF($F18&lt;=B22,C21,IF($F18&lt;=B23,C22,IF($F18&lt;=B24,C23,IF($F18&lt;=B25,C24,IF($F18&lt;=B26,C25))))))))</f>
        <v>1.2049000000000001</v>
      </c>
      <c r="G21" s="242"/>
    </row>
    <row r="22" spans="2:7" x14ac:dyDescent="0.55000000000000004">
      <c r="B22" s="238">
        <v>300000000</v>
      </c>
      <c r="C22" s="239">
        <v>1.1951000000000001</v>
      </c>
      <c r="D22" s="227" t="s">
        <v>210</v>
      </c>
      <c r="E22" s="235" t="s">
        <v>211</v>
      </c>
      <c r="F22" s="233">
        <f>IF($F18&lt;=B19,C19,IF($F18&lt;=B20,C20,IF($F18&lt;=B21,C21,IF($F18&lt;=B22,C22,IF($F18&lt;=B23,C23,IF($F18&lt;=B24,C24,IF($F18&lt;=B25,C25,IF($F18&lt;=B26,C26))))))))</f>
        <v>1.2022999999999999</v>
      </c>
    </row>
    <row r="23" spans="2:7" ht="24.75" thickBot="1" x14ac:dyDescent="0.6">
      <c r="B23" s="238">
        <v>350000000</v>
      </c>
      <c r="C23" s="239">
        <v>1.1866000000000001</v>
      </c>
      <c r="E23" s="227" t="s">
        <v>213</v>
      </c>
      <c r="F23" s="243">
        <f>$F21-((($F21-$F22)*($F18-$F19))/($F20-$F19))</f>
        <v>1.2101000000000004</v>
      </c>
    </row>
    <row r="24" spans="2:7" ht="24.75" thickTop="1" x14ac:dyDescent="0.55000000000000004">
      <c r="B24" s="238">
        <v>400000000</v>
      </c>
      <c r="C24" s="239">
        <v>1.1858</v>
      </c>
    </row>
    <row r="25" spans="2:7" x14ac:dyDescent="0.55000000000000004">
      <c r="B25" s="238">
        <v>500000000</v>
      </c>
      <c r="C25" s="239">
        <v>1.1853</v>
      </c>
    </row>
    <row r="26" spans="2:7" x14ac:dyDescent="0.55000000000000004">
      <c r="B26" s="238">
        <v>500000000</v>
      </c>
      <c r="C26" s="239">
        <v>1.1788000000000001</v>
      </c>
    </row>
  </sheetData>
  <sheetProtection password="C407" sheet="1" objects="1" scenarios="1"/>
  <mergeCells count="3">
    <mergeCell ref="D1:E1"/>
    <mergeCell ref="K2:L2"/>
    <mergeCell ref="K6:L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H20" sqref="H20"/>
    </sheetView>
  </sheetViews>
  <sheetFormatPr defaultRowHeight="21.75" x14ac:dyDescent="0.5"/>
  <cols>
    <col min="1" max="1" width="5.75" style="224" customWidth="1"/>
    <col min="2" max="2" width="4.625" style="224" customWidth="1"/>
    <col min="3" max="3" width="2" style="209" customWidth="1"/>
    <col min="4" max="4" width="6" style="209" customWidth="1"/>
    <col min="5" max="5" width="29.125" style="209" customWidth="1"/>
    <col min="6" max="6" width="8.375" style="263" customWidth="1"/>
    <col min="7" max="7" width="6" style="209" customWidth="1"/>
    <col min="8" max="9" width="10.875" style="264" bestFit="1" customWidth="1"/>
    <col min="10" max="10" width="10.125" style="265" customWidth="1"/>
    <col min="11" max="11" width="10.875" style="264" bestFit="1" customWidth="1"/>
    <col min="12" max="12" width="11.375" style="264" customWidth="1"/>
    <col min="13" max="13" width="7.375" style="209" bestFit="1" customWidth="1"/>
    <col min="14" max="256" width="9" style="209"/>
    <col min="257" max="257" width="5.75" style="209" customWidth="1"/>
    <col min="258" max="258" width="4.625" style="209" customWidth="1"/>
    <col min="259" max="259" width="2" style="209" customWidth="1"/>
    <col min="260" max="260" width="6" style="209" customWidth="1"/>
    <col min="261" max="261" width="29.125" style="209" customWidth="1"/>
    <col min="262" max="262" width="8.375" style="209" customWidth="1"/>
    <col min="263" max="263" width="6" style="209" customWidth="1"/>
    <col min="264" max="265" width="10.875" style="209" bestFit="1" customWidth="1"/>
    <col min="266" max="266" width="10.125" style="209" customWidth="1"/>
    <col min="267" max="267" width="10.875" style="209" bestFit="1" customWidth="1"/>
    <col min="268" max="268" width="11.375" style="209" customWidth="1"/>
    <col min="269" max="269" width="7.375" style="209" bestFit="1" customWidth="1"/>
    <col min="270" max="512" width="9" style="209"/>
    <col min="513" max="513" width="5.75" style="209" customWidth="1"/>
    <col min="514" max="514" width="4.625" style="209" customWidth="1"/>
    <col min="515" max="515" width="2" style="209" customWidth="1"/>
    <col min="516" max="516" width="6" style="209" customWidth="1"/>
    <col min="517" max="517" width="29.125" style="209" customWidth="1"/>
    <col min="518" max="518" width="8.375" style="209" customWidth="1"/>
    <col min="519" max="519" width="6" style="209" customWidth="1"/>
    <col min="520" max="521" width="10.875" style="209" bestFit="1" customWidth="1"/>
    <col min="522" max="522" width="10.125" style="209" customWidth="1"/>
    <col min="523" max="523" width="10.875" style="209" bestFit="1" customWidth="1"/>
    <col min="524" max="524" width="11.375" style="209" customWidth="1"/>
    <col min="525" max="525" width="7.375" style="209" bestFit="1" customWidth="1"/>
    <col min="526" max="768" width="9" style="209"/>
    <col min="769" max="769" width="5.75" style="209" customWidth="1"/>
    <col min="770" max="770" width="4.625" style="209" customWidth="1"/>
    <col min="771" max="771" width="2" style="209" customWidth="1"/>
    <col min="772" max="772" width="6" style="209" customWidth="1"/>
    <col min="773" max="773" width="29.125" style="209" customWidth="1"/>
    <col min="774" max="774" width="8.375" style="209" customWidth="1"/>
    <col min="775" max="775" width="6" style="209" customWidth="1"/>
    <col min="776" max="777" width="10.875" style="209" bestFit="1" customWidth="1"/>
    <col min="778" max="778" width="10.125" style="209" customWidth="1"/>
    <col min="779" max="779" width="10.875" style="209" bestFit="1" customWidth="1"/>
    <col min="780" max="780" width="11.375" style="209" customWidth="1"/>
    <col min="781" max="781" width="7.375" style="209" bestFit="1" customWidth="1"/>
    <col min="782" max="1024" width="9" style="209"/>
    <col min="1025" max="1025" width="5.75" style="209" customWidth="1"/>
    <col min="1026" max="1026" width="4.625" style="209" customWidth="1"/>
    <col min="1027" max="1027" width="2" style="209" customWidth="1"/>
    <col min="1028" max="1028" width="6" style="209" customWidth="1"/>
    <col min="1029" max="1029" width="29.125" style="209" customWidth="1"/>
    <col min="1030" max="1030" width="8.375" style="209" customWidth="1"/>
    <col min="1031" max="1031" width="6" style="209" customWidth="1"/>
    <col min="1032" max="1033" width="10.875" style="209" bestFit="1" customWidth="1"/>
    <col min="1034" max="1034" width="10.125" style="209" customWidth="1"/>
    <col min="1035" max="1035" width="10.875" style="209" bestFit="1" customWidth="1"/>
    <col min="1036" max="1036" width="11.375" style="209" customWidth="1"/>
    <col min="1037" max="1037" width="7.375" style="209" bestFit="1" customWidth="1"/>
    <col min="1038" max="1280" width="9" style="209"/>
    <col min="1281" max="1281" width="5.75" style="209" customWidth="1"/>
    <col min="1282" max="1282" width="4.625" style="209" customWidth="1"/>
    <col min="1283" max="1283" width="2" style="209" customWidth="1"/>
    <col min="1284" max="1284" width="6" style="209" customWidth="1"/>
    <col min="1285" max="1285" width="29.125" style="209" customWidth="1"/>
    <col min="1286" max="1286" width="8.375" style="209" customWidth="1"/>
    <col min="1287" max="1287" width="6" style="209" customWidth="1"/>
    <col min="1288" max="1289" width="10.875" style="209" bestFit="1" customWidth="1"/>
    <col min="1290" max="1290" width="10.125" style="209" customWidth="1"/>
    <col min="1291" max="1291" width="10.875" style="209" bestFit="1" customWidth="1"/>
    <col min="1292" max="1292" width="11.375" style="209" customWidth="1"/>
    <col min="1293" max="1293" width="7.375" style="209" bestFit="1" customWidth="1"/>
    <col min="1294" max="1536" width="9" style="209"/>
    <col min="1537" max="1537" width="5.75" style="209" customWidth="1"/>
    <col min="1538" max="1538" width="4.625" style="209" customWidth="1"/>
    <col min="1539" max="1539" width="2" style="209" customWidth="1"/>
    <col min="1540" max="1540" width="6" style="209" customWidth="1"/>
    <col min="1541" max="1541" width="29.125" style="209" customWidth="1"/>
    <col min="1542" max="1542" width="8.375" style="209" customWidth="1"/>
    <col min="1543" max="1543" width="6" style="209" customWidth="1"/>
    <col min="1544" max="1545" width="10.875" style="209" bestFit="1" customWidth="1"/>
    <col min="1546" max="1546" width="10.125" style="209" customWidth="1"/>
    <col min="1547" max="1547" width="10.875" style="209" bestFit="1" customWidth="1"/>
    <col min="1548" max="1548" width="11.375" style="209" customWidth="1"/>
    <col min="1549" max="1549" width="7.375" style="209" bestFit="1" customWidth="1"/>
    <col min="1550" max="1792" width="9" style="209"/>
    <col min="1793" max="1793" width="5.75" style="209" customWidth="1"/>
    <col min="1794" max="1794" width="4.625" style="209" customWidth="1"/>
    <col min="1795" max="1795" width="2" style="209" customWidth="1"/>
    <col min="1796" max="1796" width="6" style="209" customWidth="1"/>
    <col min="1797" max="1797" width="29.125" style="209" customWidth="1"/>
    <col min="1798" max="1798" width="8.375" style="209" customWidth="1"/>
    <col min="1799" max="1799" width="6" style="209" customWidth="1"/>
    <col min="1800" max="1801" width="10.875" style="209" bestFit="1" customWidth="1"/>
    <col min="1802" max="1802" width="10.125" style="209" customWidth="1"/>
    <col min="1803" max="1803" width="10.875" style="209" bestFit="1" customWidth="1"/>
    <col min="1804" max="1804" width="11.375" style="209" customWidth="1"/>
    <col min="1805" max="1805" width="7.375" style="209" bestFit="1" customWidth="1"/>
    <col min="1806" max="2048" width="9" style="209"/>
    <col min="2049" max="2049" width="5.75" style="209" customWidth="1"/>
    <col min="2050" max="2050" width="4.625" style="209" customWidth="1"/>
    <col min="2051" max="2051" width="2" style="209" customWidth="1"/>
    <col min="2052" max="2052" width="6" style="209" customWidth="1"/>
    <col min="2053" max="2053" width="29.125" style="209" customWidth="1"/>
    <col min="2054" max="2054" width="8.375" style="209" customWidth="1"/>
    <col min="2055" max="2055" width="6" style="209" customWidth="1"/>
    <col min="2056" max="2057" width="10.875" style="209" bestFit="1" customWidth="1"/>
    <col min="2058" max="2058" width="10.125" style="209" customWidth="1"/>
    <col min="2059" max="2059" width="10.875" style="209" bestFit="1" customWidth="1"/>
    <col min="2060" max="2060" width="11.375" style="209" customWidth="1"/>
    <col min="2061" max="2061" width="7.375" style="209" bestFit="1" customWidth="1"/>
    <col min="2062" max="2304" width="9" style="209"/>
    <col min="2305" max="2305" width="5.75" style="209" customWidth="1"/>
    <col min="2306" max="2306" width="4.625" style="209" customWidth="1"/>
    <col min="2307" max="2307" width="2" style="209" customWidth="1"/>
    <col min="2308" max="2308" width="6" style="209" customWidth="1"/>
    <col min="2309" max="2309" width="29.125" style="209" customWidth="1"/>
    <col min="2310" max="2310" width="8.375" style="209" customWidth="1"/>
    <col min="2311" max="2311" width="6" style="209" customWidth="1"/>
    <col min="2312" max="2313" width="10.875" style="209" bestFit="1" customWidth="1"/>
    <col min="2314" max="2314" width="10.125" style="209" customWidth="1"/>
    <col min="2315" max="2315" width="10.875" style="209" bestFit="1" customWidth="1"/>
    <col min="2316" max="2316" width="11.375" style="209" customWidth="1"/>
    <col min="2317" max="2317" width="7.375" style="209" bestFit="1" customWidth="1"/>
    <col min="2318" max="2560" width="9" style="209"/>
    <col min="2561" max="2561" width="5.75" style="209" customWidth="1"/>
    <col min="2562" max="2562" width="4.625" style="209" customWidth="1"/>
    <col min="2563" max="2563" width="2" style="209" customWidth="1"/>
    <col min="2564" max="2564" width="6" style="209" customWidth="1"/>
    <col min="2565" max="2565" width="29.125" style="209" customWidth="1"/>
    <col min="2566" max="2566" width="8.375" style="209" customWidth="1"/>
    <col min="2567" max="2567" width="6" style="209" customWidth="1"/>
    <col min="2568" max="2569" width="10.875" style="209" bestFit="1" customWidth="1"/>
    <col min="2570" max="2570" width="10.125" style="209" customWidth="1"/>
    <col min="2571" max="2571" width="10.875" style="209" bestFit="1" customWidth="1"/>
    <col min="2572" max="2572" width="11.375" style="209" customWidth="1"/>
    <col min="2573" max="2573" width="7.375" style="209" bestFit="1" customWidth="1"/>
    <col min="2574" max="2816" width="9" style="209"/>
    <col min="2817" max="2817" width="5.75" style="209" customWidth="1"/>
    <col min="2818" max="2818" width="4.625" style="209" customWidth="1"/>
    <col min="2819" max="2819" width="2" style="209" customWidth="1"/>
    <col min="2820" max="2820" width="6" style="209" customWidth="1"/>
    <col min="2821" max="2821" width="29.125" style="209" customWidth="1"/>
    <col min="2822" max="2822" width="8.375" style="209" customWidth="1"/>
    <col min="2823" max="2823" width="6" style="209" customWidth="1"/>
    <col min="2824" max="2825" width="10.875" style="209" bestFit="1" customWidth="1"/>
    <col min="2826" max="2826" width="10.125" style="209" customWidth="1"/>
    <col min="2827" max="2827" width="10.875" style="209" bestFit="1" customWidth="1"/>
    <col min="2828" max="2828" width="11.375" style="209" customWidth="1"/>
    <col min="2829" max="2829" width="7.375" style="209" bestFit="1" customWidth="1"/>
    <col min="2830" max="3072" width="9" style="209"/>
    <col min="3073" max="3073" width="5.75" style="209" customWidth="1"/>
    <col min="3074" max="3074" width="4.625" style="209" customWidth="1"/>
    <col min="3075" max="3075" width="2" style="209" customWidth="1"/>
    <col min="3076" max="3076" width="6" style="209" customWidth="1"/>
    <col min="3077" max="3077" width="29.125" style="209" customWidth="1"/>
    <col min="3078" max="3078" width="8.375" style="209" customWidth="1"/>
    <col min="3079" max="3079" width="6" style="209" customWidth="1"/>
    <col min="3080" max="3081" width="10.875" style="209" bestFit="1" customWidth="1"/>
    <col min="3082" max="3082" width="10.125" style="209" customWidth="1"/>
    <col min="3083" max="3083" width="10.875" style="209" bestFit="1" customWidth="1"/>
    <col min="3084" max="3084" width="11.375" style="209" customWidth="1"/>
    <col min="3085" max="3085" width="7.375" style="209" bestFit="1" customWidth="1"/>
    <col min="3086" max="3328" width="9" style="209"/>
    <col min="3329" max="3329" width="5.75" style="209" customWidth="1"/>
    <col min="3330" max="3330" width="4.625" style="209" customWidth="1"/>
    <col min="3331" max="3331" width="2" style="209" customWidth="1"/>
    <col min="3332" max="3332" width="6" style="209" customWidth="1"/>
    <col min="3333" max="3333" width="29.125" style="209" customWidth="1"/>
    <col min="3334" max="3334" width="8.375" style="209" customWidth="1"/>
    <col min="3335" max="3335" width="6" style="209" customWidth="1"/>
    <col min="3336" max="3337" width="10.875" style="209" bestFit="1" customWidth="1"/>
    <col min="3338" max="3338" width="10.125" style="209" customWidth="1"/>
    <col min="3339" max="3339" width="10.875" style="209" bestFit="1" customWidth="1"/>
    <col min="3340" max="3340" width="11.375" style="209" customWidth="1"/>
    <col min="3341" max="3341" width="7.375" style="209" bestFit="1" customWidth="1"/>
    <col min="3342" max="3584" width="9" style="209"/>
    <col min="3585" max="3585" width="5.75" style="209" customWidth="1"/>
    <col min="3586" max="3586" width="4.625" style="209" customWidth="1"/>
    <col min="3587" max="3587" width="2" style="209" customWidth="1"/>
    <col min="3588" max="3588" width="6" style="209" customWidth="1"/>
    <col min="3589" max="3589" width="29.125" style="209" customWidth="1"/>
    <col min="3590" max="3590" width="8.375" style="209" customWidth="1"/>
    <col min="3591" max="3591" width="6" style="209" customWidth="1"/>
    <col min="3592" max="3593" width="10.875" style="209" bestFit="1" customWidth="1"/>
    <col min="3594" max="3594" width="10.125" style="209" customWidth="1"/>
    <col min="3595" max="3595" width="10.875" style="209" bestFit="1" customWidth="1"/>
    <col min="3596" max="3596" width="11.375" style="209" customWidth="1"/>
    <col min="3597" max="3597" width="7.375" style="209" bestFit="1" customWidth="1"/>
    <col min="3598" max="3840" width="9" style="209"/>
    <col min="3841" max="3841" width="5.75" style="209" customWidth="1"/>
    <col min="3842" max="3842" width="4.625" style="209" customWidth="1"/>
    <col min="3843" max="3843" width="2" style="209" customWidth="1"/>
    <col min="3844" max="3844" width="6" style="209" customWidth="1"/>
    <col min="3845" max="3845" width="29.125" style="209" customWidth="1"/>
    <col min="3846" max="3846" width="8.375" style="209" customWidth="1"/>
    <col min="3847" max="3847" width="6" style="209" customWidth="1"/>
    <col min="3848" max="3849" width="10.875" style="209" bestFit="1" customWidth="1"/>
    <col min="3850" max="3850" width="10.125" style="209" customWidth="1"/>
    <col min="3851" max="3851" width="10.875" style="209" bestFit="1" customWidth="1"/>
    <col min="3852" max="3852" width="11.375" style="209" customWidth="1"/>
    <col min="3853" max="3853" width="7.375" style="209" bestFit="1" customWidth="1"/>
    <col min="3854" max="4096" width="9" style="209"/>
    <col min="4097" max="4097" width="5.75" style="209" customWidth="1"/>
    <col min="4098" max="4098" width="4.625" style="209" customWidth="1"/>
    <col min="4099" max="4099" width="2" style="209" customWidth="1"/>
    <col min="4100" max="4100" width="6" style="209" customWidth="1"/>
    <col min="4101" max="4101" width="29.125" style="209" customWidth="1"/>
    <col min="4102" max="4102" width="8.375" style="209" customWidth="1"/>
    <col min="4103" max="4103" width="6" style="209" customWidth="1"/>
    <col min="4104" max="4105" width="10.875" style="209" bestFit="1" customWidth="1"/>
    <col min="4106" max="4106" width="10.125" style="209" customWidth="1"/>
    <col min="4107" max="4107" width="10.875" style="209" bestFit="1" customWidth="1"/>
    <col min="4108" max="4108" width="11.375" style="209" customWidth="1"/>
    <col min="4109" max="4109" width="7.375" style="209" bestFit="1" customWidth="1"/>
    <col min="4110" max="4352" width="9" style="209"/>
    <col min="4353" max="4353" width="5.75" style="209" customWidth="1"/>
    <col min="4354" max="4354" width="4.625" style="209" customWidth="1"/>
    <col min="4355" max="4355" width="2" style="209" customWidth="1"/>
    <col min="4356" max="4356" width="6" style="209" customWidth="1"/>
    <col min="4357" max="4357" width="29.125" style="209" customWidth="1"/>
    <col min="4358" max="4358" width="8.375" style="209" customWidth="1"/>
    <col min="4359" max="4359" width="6" style="209" customWidth="1"/>
    <col min="4360" max="4361" width="10.875" style="209" bestFit="1" customWidth="1"/>
    <col min="4362" max="4362" width="10.125" style="209" customWidth="1"/>
    <col min="4363" max="4363" width="10.875" style="209" bestFit="1" customWidth="1"/>
    <col min="4364" max="4364" width="11.375" style="209" customWidth="1"/>
    <col min="4365" max="4365" width="7.375" style="209" bestFit="1" customWidth="1"/>
    <col min="4366" max="4608" width="9" style="209"/>
    <col min="4609" max="4609" width="5.75" style="209" customWidth="1"/>
    <col min="4610" max="4610" width="4.625" style="209" customWidth="1"/>
    <col min="4611" max="4611" width="2" style="209" customWidth="1"/>
    <col min="4612" max="4612" width="6" style="209" customWidth="1"/>
    <col min="4613" max="4613" width="29.125" style="209" customWidth="1"/>
    <col min="4614" max="4614" width="8.375" style="209" customWidth="1"/>
    <col min="4615" max="4615" width="6" style="209" customWidth="1"/>
    <col min="4616" max="4617" width="10.875" style="209" bestFit="1" customWidth="1"/>
    <col min="4618" max="4618" width="10.125" style="209" customWidth="1"/>
    <col min="4619" max="4619" width="10.875" style="209" bestFit="1" customWidth="1"/>
    <col min="4620" max="4620" width="11.375" style="209" customWidth="1"/>
    <col min="4621" max="4621" width="7.375" style="209" bestFit="1" customWidth="1"/>
    <col min="4622" max="4864" width="9" style="209"/>
    <col min="4865" max="4865" width="5.75" style="209" customWidth="1"/>
    <col min="4866" max="4866" width="4.625" style="209" customWidth="1"/>
    <col min="4867" max="4867" width="2" style="209" customWidth="1"/>
    <col min="4868" max="4868" width="6" style="209" customWidth="1"/>
    <col min="4869" max="4869" width="29.125" style="209" customWidth="1"/>
    <col min="4870" max="4870" width="8.375" style="209" customWidth="1"/>
    <col min="4871" max="4871" width="6" style="209" customWidth="1"/>
    <col min="4872" max="4873" width="10.875" style="209" bestFit="1" customWidth="1"/>
    <col min="4874" max="4874" width="10.125" style="209" customWidth="1"/>
    <col min="4875" max="4875" width="10.875" style="209" bestFit="1" customWidth="1"/>
    <col min="4876" max="4876" width="11.375" style="209" customWidth="1"/>
    <col min="4877" max="4877" width="7.375" style="209" bestFit="1" customWidth="1"/>
    <col min="4878" max="5120" width="9" style="209"/>
    <col min="5121" max="5121" width="5.75" style="209" customWidth="1"/>
    <col min="5122" max="5122" width="4.625" style="209" customWidth="1"/>
    <col min="5123" max="5123" width="2" style="209" customWidth="1"/>
    <col min="5124" max="5124" width="6" style="209" customWidth="1"/>
    <col min="5125" max="5125" width="29.125" style="209" customWidth="1"/>
    <col min="5126" max="5126" width="8.375" style="209" customWidth="1"/>
    <col min="5127" max="5127" width="6" style="209" customWidth="1"/>
    <col min="5128" max="5129" width="10.875" style="209" bestFit="1" customWidth="1"/>
    <col min="5130" max="5130" width="10.125" style="209" customWidth="1"/>
    <col min="5131" max="5131" width="10.875" style="209" bestFit="1" customWidth="1"/>
    <col min="5132" max="5132" width="11.375" style="209" customWidth="1"/>
    <col min="5133" max="5133" width="7.375" style="209" bestFit="1" customWidth="1"/>
    <col min="5134" max="5376" width="9" style="209"/>
    <col min="5377" max="5377" width="5.75" style="209" customWidth="1"/>
    <col min="5378" max="5378" width="4.625" style="209" customWidth="1"/>
    <col min="5379" max="5379" width="2" style="209" customWidth="1"/>
    <col min="5380" max="5380" width="6" style="209" customWidth="1"/>
    <col min="5381" max="5381" width="29.125" style="209" customWidth="1"/>
    <col min="5382" max="5382" width="8.375" style="209" customWidth="1"/>
    <col min="5383" max="5383" width="6" style="209" customWidth="1"/>
    <col min="5384" max="5385" width="10.875" style="209" bestFit="1" customWidth="1"/>
    <col min="5386" max="5386" width="10.125" style="209" customWidth="1"/>
    <col min="5387" max="5387" width="10.875" style="209" bestFit="1" customWidth="1"/>
    <col min="5388" max="5388" width="11.375" style="209" customWidth="1"/>
    <col min="5389" max="5389" width="7.375" style="209" bestFit="1" customWidth="1"/>
    <col min="5390" max="5632" width="9" style="209"/>
    <col min="5633" max="5633" width="5.75" style="209" customWidth="1"/>
    <col min="5634" max="5634" width="4.625" style="209" customWidth="1"/>
    <col min="5635" max="5635" width="2" style="209" customWidth="1"/>
    <col min="5636" max="5636" width="6" style="209" customWidth="1"/>
    <col min="5637" max="5637" width="29.125" style="209" customWidth="1"/>
    <col min="5638" max="5638" width="8.375" style="209" customWidth="1"/>
    <col min="5639" max="5639" width="6" style="209" customWidth="1"/>
    <col min="5640" max="5641" width="10.875" style="209" bestFit="1" customWidth="1"/>
    <col min="5642" max="5642" width="10.125" style="209" customWidth="1"/>
    <col min="5643" max="5643" width="10.875" style="209" bestFit="1" customWidth="1"/>
    <col min="5644" max="5644" width="11.375" style="209" customWidth="1"/>
    <col min="5645" max="5645" width="7.375" style="209" bestFit="1" customWidth="1"/>
    <col min="5646" max="5888" width="9" style="209"/>
    <col min="5889" max="5889" width="5.75" style="209" customWidth="1"/>
    <col min="5890" max="5890" width="4.625" style="209" customWidth="1"/>
    <col min="5891" max="5891" width="2" style="209" customWidth="1"/>
    <col min="5892" max="5892" width="6" style="209" customWidth="1"/>
    <col min="5893" max="5893" width="29.125" style="209" customWidth="1"/>
    <col min="5894" max="5894" width="8.375" style="209" customWidth="1"/>
    <col min="5895" max="5895" width="6" style="209" customWidth="1"/>
    <col min="5896" max="5897" width="10.875" style="209" bestFit="1" customWidth="1"/>
    <col min="5898" max="5898" width="10.125" style="209" customWidth="1"/>
    <col min="5899" max="5899" width="10.875" style="209" bestFit="1" customWidth="1"/>
    <col min="5900" max="5900" width="11.375" style="209" customWidth="1"/>
    <col min="5901" max="5901" width="7.375" style="209" bestFit="1" customWidth="1"/>
    <col min="5902" max="6144" width="9" style="209"/>
    <col min="6145" max="6145" width="5.75" style="209" customWidth="1"/>
    <col min="6146" max="6146" width="4.625" style="209" customWidth="1"/>
    <col min="6147" max="6147" width="2" style="209" customWidth="1"/>
    <col min="6148" max="6148" width="6" style="209" customWidth="1"/>
    <col min="6149" max="6149" width="29.125" style="209" customWidth="1"/>
    <col min="6150" max="6150" width="8.375" style="209" customWidth="1"/>
    <col min="6151" max="6151" width="6" style="209" customWidth="1"/>
    <col min="6152" max="6153" width="10.875" style="209" bestFit="1" customWidth="1"/>
    <col min="6154" max="6154" width="10.125" style="209" customWidth="1"/>
    <col min="6155" max="6155" width="10.875" style="209" bestFit="1" customWidth="1"/>
    <col min="6156" max="6156" width="11.375" style="209" customWidth="1"/>
    <col min="6157" max="6157" width="7.375" style="209" bestFit="1" customWidth="1"/>
    <col min="6158" max="6400" width="9" style="209"/>
    <col min="6401" max="6401" width="5.75" style="209" customWidth="1"/>
    <col min="6402" max="6402" width="4.625" style="209" customWidth="1"/>
    <col min="6403" max="6403" width="2" style="209" customWidth="1"/>
    <col min="6404" max="6404" width="6" style="209" customWidth="1"/>
    <col min="6405" max="6405" width="29.125" style="209" customWidth="1"/>
    <col min="6406" max="6406" width="8.375" style="209" customWidth="1"/>
    <col min="6407" max="6407" width="6" style="209" customWidth="1"/>
    <col min="6408" max="6409" width="10.875" style="209" bestFit="1" customWidth="1"/>
    <col min="6410" max="6410" width="10.125" style="209" customWidth="1"/>
    <col min="6411" max="6411" width="10.875" style="209" bestFit="1" customWidth="1"/>
    <col min="6412" max="6412" width="11.375" style="209" customWidth="1"/>
    <col min="6413" max="6413" width="7.375" style="209" bestFit="1" customWidth="1"/>
    <col min="6414" max="6656" width="9" style="209"/>
    <col min="6657" max="6657" width="5.75" style="209" customWidth="1"/>
    <col min="6658" max="6658" width="4.625" style="209" customWidth="1"/>
    <col min="6659" max="6659" width="2" style="209" customWidth="1"/>
    <col min="6660" max="6660" width="6" style="209" customWidth="1"/>
    <col min="6661" max="6661" width="29.125" style="209" customWidth="1"/>
    <col min="6662" max="6662" width="8.375" style="209" customWidth="1"/>
    <col min="6663" max="6663" width="6" style="209" customWidth="1"/>
    <col min="6664" max="6665" width="10.875" style="209" bestFit="1" customWidth="1"/>
    <col min="6666" max="6666" width="10.125" style="209" customWidth="1"/>
    <col min="6667" max="6667" width="10.875" style="209" bestFit="1" customWidth="1"/>
    <col min="6668" max="6668" width="11.375" style="209" customWidth="1"/>
    <col min="6669" max="6669" width="7.375" style="209" bestFit="1" customWidth="1"/>
    <col min="6670" max="6912" width="9" style="209"/>
    <col min="6913" max="6913" width="5.75" style="209" customWidth="1"/>
    <col min="6914" max="6914" width="4.625" style="209" customWidth="1"/>
    <col min="6915" max="6915" width="2" style="209" customWidth="1"/>
    <col min="6916" max="6916" width="6" style="209" customWidth="1"/>
    <col min="6917" max="6917" width="29.125" style="209" customWidth="1"/>
    <col min="6918" max="6918" width="8.375" style="209" customWidth="1"/>
    <col min="6919" max="6919" width="6" style="209" customWidth="1"/>
    <col min="6920" max="6921" width="10.875" style="209" bestFit="1" customWidth="1"/>
    <col min="6922" max="6922" width="10.125" style="209" customWidth="1"/>
    <col min="6923" max="6923" width="10.875" style="209" bestFit="1" customWidth="1"/>
    <col min="6924" max="6924" width="11.375" style="209" customWidth="1"/>
    <col min="6925" max="6925" width="7.375" style="209" bestFit="1" customWidth="1"/>
    <col min="6926" max="7168" width="9" style="209"/>
    <col min="7169" max="7169" width="5.75" style="209" customWidth="1"/>
    <col min="7170" max="7170" width="4.625" style="209" customWidth="1"/>
    <col min="7171" max="7171" width="2" style="209" customWidth="1"/>
    <col min="7172" max="7172" width="6" style="209" customWidth="1"/>
    <col min="7173" max="7173" width="29.125" style="209" customWidth="1"/>
    <col min="7174" max="7174" width="8.375" style="209" customWidth="1"/>
    <col min="7175" max="7175" width="6" style="209" customWidth="1"/>
    <col min="7176" max="7177" width="10.875" style="209" bestFit="1" customWidth="1"/>
    <col min="7178" max="7178" width="10.125" style="209" customWidth="1"/>
    <col min="7179" max="7179" width="10.875" style="209" bestFit="1" customWidth="1"/>
    <col min="7180" max="7180" width="11.375" style="209" customWidth="1"/>
    <col min="7181" max="7181" width="7.375" style="209" bestFit="1" customWidth="1"/>
    <col min="7182" max="7424" width="9" style="209"/>
    <col min="7425" max="7425" width="5.75" style="209" customWidth="1"/>
    <col min="7426" max="7426" width="4.625" style="209" customWidth="1"/>
    <col min="7427" max="7427" width="2" style="209" customWidth="1"/>
    <col min="7428" max="7428" width="6" style="209" customWidth="1"/>
    <col min="7429" max="7429" width="29.125" style="209" customWidth="1"/>
    <col min="7430" max="7430" width="8.375" style="209" customWidth="1"/>
    <col min="7431" max="7431" width="6" style="209" customWidth="1"/>
    <col min="7432" max="7433" width="10.875" style="209" bestFit="1" customWidth="1"/>
    <col min="7434" max="7434" width="10.125" style="209" customWidth="1"/>
    <col min="7435" max="7435" width="10.875" style="209" bestFit="1" customWidth="1"/>
    <col min="7436" max="7436" width="11.375" style="209" customWidth="1"/>
    <col min="7437" max="7437" width="7.375" style="209" bestFit="1" customWidth="1"/>
    <col min="7438" max="7680" width="9" style="209"/>
    <col min="7681" max="7681" width="5.75" style="209" customWidth="1"/>
    <col min="7682" max="7682" width="4.625" style="209" customWidth="1"/>
    <col min="7683" max="7683" width="2" style="209" customWidth="1"/>
    <col min="7684" max="7684" width="6" style="209" customWidth="1"/>
    <col min="7685" max="7685" width="29.125" style="209" customWidth="1"/>
    <col min="7686" max="7686" width="8.375" style="209" customWidth="1"/>
    <col min="7687" max="7687" width="6" style="209" customWidth="1"/>
    <col min="7688" max="7689" width="10.875" style="209" bestFit="1" customWidth="1"/>
    <col min="7690" max="7690" width="10.125" style="209" customWidth="1"/>
    <col min="7691" max="7691" width="10.875" style="209" bestFit="1" customWidth="1"/>
    <col min="7692" max="7692" width="11.375" style="209" customWidth="1"/>
    <col min="7693" max="7693" width="7.375" style="209" bestFit="1" customWidth="1"/>
    <col min="7694" max="7936" width="9" style="209"/>
    <col min="7937" max="7937" width="5.75" style="209" customWidth="1"/>
    <col min="7938" max="7938" width="4.625" style="209" customWidth="1"/>
    <col min="7939" max="7939" width="2" style="209" customWidth="1"/>
    <col min="7940" max="7940" width="6" style="209" customWidth="1"/>
    <col min="7941" max="7941" width="29.125" style="209" customWidth="1"/>
    <col min="7942" max="7942" width="8.375" style="209" customWidth="1"/>
    <col min="7943" max="7943" width="6" style="209" customWidth="1"/>
    <col min="7944" max="7945" width="10.875" style="209" bestFit="1" customWidth="1"/>
    <col min="7946" max="7946" width="10.125" style="209" customWidth="1"/>
    <col min="7947" max="7947" width="10.875" style="209" bestFit="1" customWidth="1"/>
    <col min="7948" max="7948" width="11.375" style="209" customWidth="1"/>
    <col min="7949" max="7949" width="7.375" style="209" bestFit="1" customWidth="1"/>
    <col min="7950" max="8192" width="9" style="209"/>
    <col min="8193" max="8193" width="5.75" style="209" customWidth="1"/>
    <col min="8194" max="8194" width="4.625" style="209" customWidth="1"/>
    <col min="8195" max="8195" width="2" style="209" customWidth="1"/>
    <col min="8196" max="8196" width="6" style="209" customWidth="1"/>
    <col min="8197" max="8197" width="29.125" style="209" customWidth="1"/>
    <col min="8198" max="8198" width="8.375" style="209" customWidth="1"/>
    <col min="8199" max="8199" width="6" style="209" customWidth="1"/>
    <col min="8200" max="8201" width="10.875" style="209" bestFit="1" customWidth="1"/>
    <col min="8202" max="8202" width="10.125" style="209" customWidth="1"/>
    <col min="8203" max="8203" width="10.875" style="209" bestFit="1" customWidth="1"/>
    <col min="8204" max="8204" width="11.375" style="209" customWidth="1"/>
    <col min="8205" max="8205" width="7.375" style="209" bestFit="1" customWidth="1"/>
    <col min="8206" max="8448" width="9" style="209"/>
    <col min="8449" max="8449" width="5.75" style="209" customWidth="1"/>
    <col min="8450" max="8450" width="4.625" style="209" customWidth="1"/>
    <col min="8451" max="8451" width="2" style="209" customWidth="1"/>
    <col min="8452" max="8452" width="6" style="209" customWidth="1"/>
    <col min="8453" max="8453" width="29.125" style="209" customWidth="1"/>
    <col min="8454" max="8454" width="8.375" style="209" customWidth="1"/>
    <col min="8455" max="8455" width="6" style="209" customWidth="1"/>
    <col min="8456" max="8457" width="10.875" style="209" bestFit="1" customWidth="1"/>
    <col min="8458" max="8458" width="10.125" style="209" customWidth="1"/>
    <col min="8459" max="8459" width="10.875" style="209" bestFit="1" customWidth="1"/>
    <col min="8460" max="8460" width="11.375" style="209" customWidth="1"/>
    <col min="8461" max="8461" width="7.375" style="209" bestFit="1" customWidth="1"/>
    <col min="8462" max="8704" width="9" style="209"/>
    <col min="8705" max="8705" width="5.75" style="209" customWidth="1"/>
    <col min="8706" max="8706" width="4.625" style="209" customWidth="1"/>
    <col min="8707" max="8707" width="2" style="209" customWidth="1"/>
    <col min="8708" max="8708" width="6" style="209" customWidth="1"/>
    <col min="8709" max="8709" width="29.125" style="209" customWidth="1"/>
    <col min="8710" max="8710" width="8.375" style="209" customWidth="1"/>
    <col min="8711" max="8711" width="6" style="209" customWidth="1"/>
    <col min="8712" max="8713" width="10.875" style="209" bestFit="1" customWidth="1"/>
    <col min="8714" max="8714" width="10.125" style="209" customWidth="1"/>
    <col min="8715" max="8715" width="10.875" style="209" bestFit="1" customWidth="1"/>
    <col min="8716" max="8716" width="11.375" style="209" customWidth="1"/>
    <col min="8717" max="8717" width="7.375" style="209" bestFit="1" customWidth="1"/>
    <col min="8718" max="8960" width="9" style="209"/>
    <col min="8961" max="8961" width="5.75" style="209" customWidth="1"/>
    <col min="8962" max="8962" width="4.625" style="209" customWidth="1"/>
    <col min="8963" max="8963" width="2" style="209" customWidth="1"/>
    <col min="8964" max="8964" width="6" style="209" customWidth="1"/>
    <col min="8965" max="8965" width="29.125" style="209" customWidth="1"/>
    <col min="8966" max="8966" width="8.375" style="209" customWidth="1"/>
    <col min="8967" max="8967" width="6" style="209" customWidth="1"/>
    <col min="8968" max="8969" width="10.875" style="209" bestFit="1" customWidth="1"/>
    <col min="8970" max="8970" width="10.125" style="209" customWidth="1"/>
    <col min="8971" max="8971" width="10.875" style="209" bestFit="1" customWidth="1"/>
    <col min="8972" max="8972" width="11.375" style="209" customWidth="1"/>
    <col min="8973" max="8973" width="7.375" style="209" bestFit="1" customWidth="1"/>
    <col min="8974" max="9216" width="9" style="209"/>
    <col min="9217" max="9217" width="5.75" style="209" customWidth="1"/>
    <col min="9218" max="9218" width="4.625" style="209" customWidth="1"/>
    <col min="9219" max="9219" width="2" style="209" customWidth="1"/>
    <col min="9220" max="9220" width="6" style="209" customWidth="1"/>
    <col min="9221" max="9221" width="29.125" style="209" customWidth="1"/>
    <col min="9222" max="9222" width="8.375" style="209" customWidth="1"/>
    <col min="9223" max="9223" width="6" style="209" customWidth="1"/>
    <col min="9224" max="9225" width="10.875" style="209" bestFit="1" customWidth="1"/>
    <col min="9226" max="9226" width="10.125" style="209" customWidth="1"/>
    <col min="9227" max="9227" width="10.875" style="209" bestFit="1" customWidth="1"/>
    <col min="9228" max="9228" width="11.375" style="209" customWidth="1"/>
    <col min="9229" max="9229" width="7.375" style="209" bestFit="1" customWidth="1"/>
    <col min="9230" max="9472" width="9" style="209"/>
    <col min="9473" max="9473" width="5.75" style="209" customWidth="1"/>
    <col min="9474" max="9474" width="4.625" style="209" customWidth="1"/>
    <col min="9475" max="9475" width="2" style="209" customWidth="1"/>
    <col min="9476" max="9476" width="6" style="209" customWidth="1"/>
    <col min="9477" max="9477" width="29.125" style="209" customWidth="1"/>
    <col min="9478" max="9478" width="8.375" style="209" customWidth="1"/>
    <col min="9479" max="9479" width="6" style="209" customWidth="1"/>
    <col min="9480" max="9481" width="10.875" style="209" bestFit="1" customWidth="1"/>
    <col min="9482" max="9482" width="10.125" style="209" customWidth="1"/>
    <col min="9483" max="9483" width="10.875" style="209" bestFit="1" customWidth="1"/>
    <col min="9484" max="9484" width="11.375" style="209" customWidth="1"/>
    <col min="9485" max="9485" width="7.375" style="209" bestFit="1" customWidth="1"/>
    <col min="9486" max="9728" width="9" style="209"/>
    <col min="9729" max="9729" width="5.75" style="209" customWidth="1"/>
    <col min="9730" max="9730" width="4.625" style="209" customWidth="1"/>
    <col min="9731" max="9731" width="2" style="209" customWidth="1"/>
    <col min="9732" max="9732" width="6" style="209" customWidth="1"/>
    <col min="9733" max="9733" width="29.125" style="209" customWidth="1"/>
    <col min="9734" max="9734" width="8.375" style="209" customWidth="1"/>
    <col min="9735" max="9735" width="6" style="209" customWidth="1"/>
    <col min="9736" max="9737" width="10.875" style="209" bestFit="1" customWidth="1"/>
    <col min="9738" max="9738" width="10.125" style="209" customWidth="1"/>
    <col min="9739" max="9739" width="10.875" style="209" bestFit="1" customWidth="1"/>
    <col min="9740" max="9740" width="11.375" style="209" customWidth="1"/>
    <col min="9741" max="9741" width="7.375" style="209" bestFit="1" customWidth="1"/>
    <col min="9742" max="9984" width="9" style="209"/>
    <col min="9985" max="9985" width="5.75" style="209" customWidth="1"/>
    <col min="9986" max="9986" width="4.625" style="209" customWidth="1"/>
    <col min="9987" max="9987" width="2" style="209" customWidth="1"/>
    <col min="9988" max="9988" width="6" style="209" customWidth="1"/>
    <col min="9989" max="9989" width="29.125" style="209" customWidth="1"/>
    <col min="9990" max="9990" width="8.375" style="209" customWidth="1"/>
    <col min="9991" max="9991" width="6" style="209" customWidth="1"/>
    <col min="9992" max="9993" width="10.875" style="209" bestFit="1" customWidth="1"/>
    <col min="9994" max="9994" width="10.125" style="209" customWidth="1"/>
    <col min="9995" max="9995" width="10.875" style="209" bestFit="1" customWidth="1"/>
    <col min="9996" max="9996" width="11.375" style="209" customWidth="1"/>
    <col min="9997" max="9997" width="7.375" style="209" bestFit="1" customWidth="1"/>
    <col min="9998" max="10240" width="9" style="209"/>
    <col min="10241" max="10241" width="5.75" style="209" customWidth="1"/>
    <col min="10242" max="10242" width="4.625" style="209" customWidth="1"/>
    <col min="10243" max="10243" width="2" style="209" customWidth="1"/>
    <col min="10244" max="10244" width="6" style="209" customWidth="1"/>
    <col min="10245" max="10245" width="29.125" style="209" customWidth="1"/>
    <col min="10246" max="10246" width="8.375" style="209" customWidth="1"/>
    <col min="10247" max="10247" width="6" style="209" customWidth="1"/>
    <col min="10248" max="10249" width="10.875" style="209" bestFit="1" customWidth="1"/>
    <col min="10250" max="10250" width="10.125" style="209" customWidth="1"/>
    <col min="10251" max="10251" width="10.875" style="209" bestFit="1" customWidth="1"/>
    <col min="10252" max="10252" width="11.375" style="209" customWidth="1"/>
    <col min="10253" max="10253" width="7.375" style="209" bestFit="1" customWidth="1"/>
    <col min="10254" max="10496" width="9" style="209"/>
    <col min="10497" max="10497" width="5.75" style="209" customWidth="1"/>
    <col min="10498" max="10498" width="4.625" style="209" customWidth="1"/>
    <col min="10499" max="10499" width="2" style="209" customWidth="1"/>
    <col min="10500" max="10500" width="6" style="209" customWidth="1"/>
    <col min="10501" max="10501" width="29.125" style="209" customWidth="1"/>
    <col min="10502" max="10502" width="8.375" style="209" customWidth="1"/>
    <col min="10503" max="10503" width="6" style="209" customWidth="1"/>
    <col min="10504" max="10505" width="10.875" style="209" bestFit="1" customWidth="1"/>
    <col min="10506" max="10506" width="10.125" style="209" customWidth="1"/>
    <col min="10507" max="10507" width="10.875" style="209" bestFit="1" customWidth="1"/>
    <col min="10508" max="10508" width="11.375" style="209" customWidth="1"/>
    <col min="10509" max="10509" width="7.375" style="209" bestFit="1" customWidth="1"/>
    <col min="10510" max="10752" width="9" style="209"/>
    <col min="10753" max="10753" width="5.75" style="209" customWidth="1"/>
    <col min="10754" max="10754" width="4.625" style="209" customWidth="1"/>
    <col min="10755" max="10755" width="2" style="209" customWidth="1"/>
    <col min="10756" max="10756" width="6" style="209" customWidth="1"/>
    <col min="10757" max="10757" width="29.125" style="209" customWidth="1"/>
    <col min="10758" max="10758" width="8.375" style="209" customWidth="1"/>
    <col min="10759" max="10759" width="6" style="209" customWidth="1"/>
    <col min="10760" max="10761" width="10.875" style="209" bestFit="1" customWidth="1"/>
    <col min="10762" max="10762" width="10.125" style="209" customWidth="1"/>
    <col min="10763" max="10763" width="10.875" style="209" bestFit="1" customWidth="1"/>
    <col min="10764" max="10764" width="11.375" style="209" customWidth="1"/>
    <col min="10765" max="10765" width="7.375" style="209" bestFit="1" customWidth="1"/>
    <col min="10766" max="11008" width="9" style="209"/>
    <col min="11009" max="11009" width="5.75" style="209" customWidth="1"/>
    <col min="11010" max="11010" width="4.625" style="209" customWidth="1"/>
    <col min="11011" max="11011" width="2" style="209" customWidth="1"/>
    <col min="11012" max="11012" width="6" style="209" customWidth="1"/>
    <col min="11013" max="11013" width="29.125" style="209" customWidth="1"/>
    <col min="11014" max="11014" width="8.375" style="209" customWidth="1"/>
    <col min="11015" max="11015" width="6" style="209" customWidth="1"/>
    <col min="11016" max="11017" width="10.875" style="209" bestFit="1" customWidth="1"/>
    <col min="11018" max="11018" width="10.125" style="209" customWidth="1"/>
    <col min="11019" max="11019" width="10.875" style="209" bestFit="1" customWidth="1"/>
    <col min="11020" max="11020" width="11.375" style="209" customWidth="1"/>
    <col min="11021" max="11021" width="7.375" style="209" bestFit="1" customWidth="1"/>
    <col min="11022" max="11264" width="9" style="209"/>
    <col min="11265" max="11265" width="5.75" style="209" customWidth="1"/>
    <col min="11266" max="11266" width="4.625" style="209" customWidth="1"/>
    <col min="11267" max="11267" width="2" style="209" customWidth="1"/>
    <col min="11268" max="11268" width="6" style="209" customWidth="1"/>
    <col min="11269" max="11269" width="29.125" style="209" customWidth="1"/>
    <col min="11270" max="11270" width="8.375" style="209" customWidth="1"/>
    <col min="11271" max="11271" width="6" style="209" customWidth="1"/>
    <col min="11272" max="11273" width="10.875" style="209" bestFit="1" customWidth="1"/>
    <col min="11274" max="11274" width="10.125" style="209" customWidth="1"/>
    <col min="11275" max="11275" width="10.875" style="209" bestFit="1" customWidth="1"/>
    <col min="11276" max="11276" width="11.375" style="209" customWidth="1"/>
    <col min="11277" max="11277" width="7.375" style="209" bestFit="1" customWidth="1"/>
    <col min="11278" max="11520" width="9" style="209"/>
    <col min="11521" max="11521" width="5.75" style="209" customWidth="1"/>
    <col min="11522" max="11522" width="4.625" style="209" customWidth="1"/>
    <col min="11523" max="11523" width="2" style="209" customWidth="1"/>
    <col min="11524" max="11524" width="6" style="209" customWidth="1"/>
    <col min="11525" max="11525" width="29.125" style="209" customWidth="1"/>
    <col min="11526" max="11526" width="8.375" style="209" customWidth="1"/>
    <col min="11527" max="11527" width="6" style="209" customWidth="1"/>
    <col min="11528" max="11529" width="10.875" style="209" bestFit="1" customWidth="1"/>
    <col min="11530" max="11530" width="10.125" style="209" customWidth="1"/>
    <col min="11531" max="11531" width="10.875" style="209" bestFit="1" customWidth="1"/>
    <col min="11532" max="11532" width="11.375" style="209" customWidth="1"/>
    <col min="11533" max="11533" width="7.375" style="209" bestFit="1" customWidth="1"/>
    <col min="11534" max="11776" width="9" style="209"/>
    <col min="11777" max="11777" width="5.75" style="209" customWidth="1"/>
    <col min="11778" max="11778" width="4.625" style="209" customWidth="1"/>
    <col min="11779" max="11779" width="2" style="209" customWidth="1"/>
    <col min="11780" max="11780" width="6" style="209" customWidth="1"/>
    <col min="11781" max="11781" width="29.125" style="209" customWidth="1"/>
    <col min="11782" max="11782" width="8.375" style="209" customWidth="1"/>
    <col min="11783" max="11783" width="6" style="209" customWidth="1"/>
    <col min="11784" max="11785" width="10.875" style="209" bestFit="1" customWidth="1"/>
    <col min="11786" max="11786" width="10.125" style="209" customWidth="1"/>
    <col min="11787" max="11787" width="10.875" style="209" bestFit="1" customWidth="1"/>
    <col min="11788" max="11788" width="11.375" style="209" customWidth="1"/>
    <col min="11789" max="11789" width="7.375" style="209" bestFit="1" customWidth="1"/>
    <col min="11790" max="12032" width="9" style="209"/>
    <col min="12033" max="12033" width="5.75" style="209" customWidth="1"/>
    <col min="12034" max="12034" width="4.625" style="209" customWidth="1"/>
    <col min="12035" max="12035" width="2" style="209" customWidth="1"/>
    <col min="12036" max="12036" width="6" style="209" customWidth="1"/>
    <col min="12037" max="12037" width="29.125" style="209" customWidth="1"/>
    <col min="12038" max="12038" width="8.375" style="209" customWidth="1"/>
    <col min="12039" max="12039" width="6" style="209" customWidth="1"/>
    <col min="12040" max="12041" width="10.875" style="209" bestFit="1" customWidth="1"/>
    <col min="12042" max="12042" width="10.125" style="209" customWidth="1"/>
    <col min="12043" max="12043" width="10.875" style="209" bestFit="1" customWidth="1"/>
    <col min="12044" max="12044" width="11.375" style="209" customWidth="1"/>
    <col min="12045" max="12045" width="7.375" style="209" bestFit="1" customWidth="1"/>
    <col min="12046" max="12288" width="9" style="209"/>
    <col min="12289" max="12289" width="5.75" style="209" customWidth="1"/>
    <col min="12290" max="12290" width="4.625" style="209" customWidth="1"/>
    <col min="12291" max="12291" width="2" style="209" customWidth="1"/>
    <col min="12292" max="12292" width="6" style="209" customWidth="1"/>
    <col min="12293" max="12293" width="29.125" style="209" customWidth="1"/>
    <col min="12294" max="12294" width="8.375" style="209" customWidth="1"/>
    <col min="12295" max="12295" width="6" style="209" customWidth="1"/>
    <col min="12296" max="12297" width="10.875" style="209" bestFit="1" customWidth="1"/>
    <col min="12298" max="12298" width="10.125" style="209" customWidth="1"/>
    <col min="12299" max="12299" width="10.875" style="209" bestFit="1" customWidth="1"/>
    <col min="12300" max="12300" width="11.375" style="209" customWidth="1"/>
    <col min="12301" max="12301" width="7.375" style="209" bestFit="1" customWidth="1"/>
    <col min="12302" max="12544" width="9" style="209"/>
    <col min="12545" max="12545" width="5.75" style="209" customWidth="1"/>
    <col min="12546" max="12546" width="4.625" style="209" customWidth="1"/>
    <col min="12547" max="12547" width="2" style="209" customWidth="1"/>
    <col min="12548" max="12548" width="6" style="209" customWidth="1"/>
    <col min="12549" max="12549" width="29.125" style="209" customWidth="1"/>
    <col min="12550" max="12550" width="8.375" style="209" customWidth="1"/>
    <col min="12551" max="12551" width="6" style="209" customWidth="1"/>
    <col min="12552" max="12553" width="10.875" style="209" bestFit="1" customWidth="1"/>
    <col min="12554" max="12554" width="10.125" style="209" customWidth="1"/>
    <col min="12555" max="12555" width="10.875" style="209" bestFit="1" customWidth="1"/>
    <col min="12556" max="12556" width="11.375" style="209" customWidth="1"/>
    <col min="12557" max="12557" width="7.375" style="209" bestFit="1" customWidth="1"/>
    <col min="12558" max="12800" width="9" style="209"/>
    <col min="12801" max="12801" width="5.75" style="209" customWidth="1"/>
    <col min="12802" max="12802" width="4.625" style="209" customWidth="1"/>
    <col min="12803" max="12803" width="2" style="209" customWidth="1"/>
    <col min="12804" max="12804" width="6" style="209" customWidth="1"/>
    <col min="12805" max="12805" width="29.125" style="209" customWidth="1"/>
    <col min="12806" max="12806" width="8.375" style="209" customWidth="1"/>
    <col min="12807" max="12807" width="6" style="209" customWidth="1"/>
    <col min="12808" max="12809" width="10.875" style="209" bestFit="1" customWidth="1"/>
    <col min="12810" max="12810" width="10.125" style="209" customWidth="1"/>
    <col min="12811" max="12811" width="10.875" style="209" bestFit="1" customWidth="1"/>
    <col min="12812" max="12812" width="11.375" style="209" customWidth="1"/>
    <col min="12813" max="12813" width="7.375" style="209" bestFit="1" customWidth="1"/>
    <col min="12814" max="13056" width="9" style="209"/>
    <col min="13057" max="13057" width="5.75" style="209" customWidth="1"/>
    <col min="13058" max="13058" width="4.625" style="209" customWidth="1"/>
    <col min="13059" max="13059" width="2" style="209" customWidth="1"/>
    <col min="13060" max="13060" width="6" style="209" customWidth="1"/>
    <col min="13061" max="13061" width="29.125" style="209" customWidth="1"/>
    <col min="13062" max="13062" width="8.375" style="209" customWidth="1"/>
    <col min="13063" max="13063" width="6" style="209" customWidth="1"/>
    <col min="13064" max="13065" width="10.875" style="209" bestFit="1" customWidth="1"/>
    <col min="13066" max="13066" width="10.125" style="209" customWidth="1"/>
    <col min="13067" max="13067" width="10.875" style="209" bestFit="1" customWidth="1"/>
    <col min="13068" max="13068" width="11.375" style="209" customWidth="1"/>
    <col min="13069" max="13069" width="7.375" style="209" bestFit="1" customWidth="1"/>
    <col min="13070" max="13312" width="9" style="209"/>
    <col min="13313" max="13313" width="5.75" style="209" customWidth="1"/>
    <col min="13314" max="13314" width="4.625" style="209" customWidth="1"/>
    <col min="13315" max="13315" width="2" style="209" customWidth="1"/>
    <col min="13316" max="13316" width="6" style="209" customWidth="1"/>
    <col min="13317" max="13317" width="29.125" style="209" customWidth="1"/>
    <col min="13318" max="13318" width="8.375" style="209" customWidth="1"/>
    <col min="13319" max="13319" width="6" style="209" customWidth="1"/>
    <col min="13320" max="13321" width="10.875" style="209" bestFit="1" customWidth="1"/>
    <col min="13322" max="13322" width="10.125" style="209" customWidth="1"/>
    <col min="13323" max="13323" width="10.875" style="209" bestFit="1" customWidth="1"/>
    <col min="13324" max="13324" width="11.375" style="209" customWidth="1"/>
    <col min="13325" max="13325" width="7.375" style="209" bestFit="1" customWidth="1"/>
    <col min="13326" max="13568" width="9" style="209"/>
    <col min="13569" max="13569" width="5.75" style="209" customWidth="1"/>
    <col min="13570" max="13570" width="4.625" style="209" customWidth="1"/>
    <col min="13571" max="13571" width="2" style="209" customWidth="1"/>
    <col min="13572" max="13572" width="6" style="209" customWidth="1"/>
    <col min="13573" max="13573" width="29.125" style="209" customWidth="1"/>
    <col min="13574" max="13574" width="8.375" style="209" customWidth="1"/>
    <col min="13575" max="13575" width="6" style="209" customWidth="1"/>
    <col min="13576" max="13577" width="10.875" style="209" bestFit="1" customWidth="1"/>
    <col min="13578" max="13578" width="10.125" style="209" customWidth="1"/>
    <col min="13579" max="13579" width="10.875" style="209" bestFit="1" customWidth="1"/>
    <col min="13580" max="13580" width="11.375" style="209" customWidth="1"/>
    <col min="13581" max="13581" width="7.375" style="209" bestFit="1" customWidth="1"/>
    <col min="13582" max="13824" width="9" style="209"/>
    <col min="13825" max="13825" width="5.75" style="209" customWidth="1"/>
    <col min="13826" max="13826" width="4.625" style="209" customWidth="1"/>
    <col min="13827" max="13827" width="2" style="209" customWidth="1"/>
    <col min="13828" max="13828" width="6" style="209" customWidth="1"/>
    <col min="13829" max="13829" width="29.125" style="209" customWidth="1"/>
    <col min="13830" max="13830" width="8.375" style="209" customWidth="1"/>
    <col min="13831" max="13831" width="6" style="209" customWidth="1"/>
    <col min="13832" max="13833" width="10.875" style="209" bestFit="1" customWidth="1"/>
    <col min="13834" max="13834" width="10.125" style="209" customWidth="1"/>
    <col min="13835" max="13835" width="10.875" style="209" bestFit="1" customWidth="1"/>
    <col min="13836" max="13836" width="11.375" style="209" customWidth="1"/>
    <col min="13837" max="13837" width="7.375" style="209" bestFit="1" customWidth="1"/>
    <col min="13838" max="14080" width="9" style="209"/>
    <col min="14081" max="14081" width="5.75" style="209" customWidth="1"/>
    <col min="14082" max="14082" width="4.625" style="209" customWidth="1"/>
    <col min="14083" max="14083" width="2" style="209" customWidth="1"/>
    <col min="14084" max="14084" width="6" style="209" customWidth="1"/>
    <col min="14085" max="14085" width="29.125" style="209" customWidth="1"/>
    <col min="14086" max="14086" width="8.375" style="209" customWidth="1"/>
    <col min="14087" max="14087" width="6" style="209" customWidth="1"/>
    <col min="14088" max="14089" width="10.875" style="209" bestFit="1" customWidth="1"/>
    <col min="14090" max="14090" width="10.125" style="209" customWidth="1"/>
    <col min="14091" max="14091" width="10.875" style="209" bestFit="1" customWidth="1"/>
    <col min="14092" max="14092" width="11.375" style="209" customWidth="1"/>
    <col min="14093" max="14093" width="7.375" style="209" bestFit="1" customWidth="1"/>
    <col min="14094" max="14336" width="9" style="209"/>
    <col min="14337" max="14337" width="5.75" style="209" customWidth="1"/>
    <col min="14338" max="14338" width="4.625" style="209" customWidth="1"/>
    <col min="14339" max="14339" width="2" style="209" customWidth="1"/>
    <col min="14340" max="14340" width="6" style="209" customWidth="1"/>
    <col min="14341" max="14341" width="29.125" style="209" customWidth="1"/>
    <col min="14342" max="14342" width="8.375" style="209" customWidth="1"/>
    <col min="14343" max="14343" width="6" style="209" customWidth="1"/>
    <col min="14344" max="14345" width="10.875" style="209" bestFit="1" customWidth="1"/>
    <col min="14346" max="14346" width="10.125" style="209" customWidth="1"/>
    <col min="14347" max="14347" width="10.875" style="209" bestFit="1" customWidth="1"/>
    <col min="14348" max="14348" width="11.375" style="209" customWidth="1"/>
    <col min="14349" max="14349" width="7.375" style="209" bestFit="1" customWidth="1"/>
    <col min="14350" max="14592" width="9" style="209"/>
    <col min="14593" max="14593" width="5.75" style="209" customWidth="1"/>
    <col min="14594" max="14594" width="4.625" style="209" customWidth="1"/>
    <col min="14595" max="14595" width="2" style="209" customWidth="1"/>
    <col min="14596" max="14596" width="6" style="209" customWidth="1"/>
    <col min="14597" max="14597" width="29.125" style="209" customWidth="1"/>
    <col min="14598" max="14598" width="8.375" style="209" customWidth="1"/>
    <col min="14599" max="14599" width="6" style="209" customWidth="1"/>
    <col min="14600" max="14601" width="10.875" style="209" bestFit="1" customWidth="1"/>
    <col min="14602" max="14602" width="10.125" style="209" customWidth="1"/>
    <col min="14603" max="14603" width="10.875" style="209" bestFit="1" customWidth="1"/>
    <col min="14604" max="14604" width="11.375" style="209" customWidth="1"/>
    <col min="14605" max="14605" width="7.375" style="209" bestFit="1" customWidth="1"/>
    <col min="14606" max="14848" width="9" style="209"/>
    <col min="14849" max="14849" width="5.75" style="209" customWidth="1"/>
    <col min="14850" max="14850" width="4.625" style="209" customWidth="1"/>
    <col min="14851" max="14851" width="2" style="209" customWidth="1"/>
    <col min="14852" max="14852" width="6" style="209" customWidth="1"/>
    <col min="14853" max="14853" width="29.125" style="209" customWidth="1"/>
    <col min="14854" max="14854" width="8.375" style="209" customWidth="1"/>
    <col min="14855" max="14855" width="6" style="209" customWidth="1"/>
    <col min="14856" max="14857" width="10.875" style="209" bestFit="1" customWidth="1"/>
    <col min="14858" max="14858" width="10.125" style="209" customWidth="1"/>
    <col min="14859" max="14859" width="10.875" style="209" bestFit="1" customWidth="1"/>
    <col min="14860" max="14860" width="11.375" style="209" customWidth="1"/>
    <col min="14861" max="14861" width="7.375" style="209" bestFit="1" customWidth="1"/>
    <col min="14862" max="15104" width="9" style="209"/>
    <col min="15105" max="15105" width="5.75" style="209" customWidth="1"/>
    <col min="15106" max="15106" width="4.625" style="209" customWidth="1"/>
    <col min="15107" max="15107" width="2" style="209" customWidth="1"/>
    <col min="15108" max="15108" width="6" style="209" customWidth="1"/>
    <col min="15109" max="15109" width="29.125" style="209" customWidth="1"/>
    <col min="15110" max="15110" width="8.375" style="209" customWidth="1"/>
    <col min="15111" max="15111" width="6" style="209" customWidth="1"/>
    <col min="15112" max="15113" width="10.875" style="209" bestFit="1" customWidth="1"/>
    <col min="15114" max="15114" width="10.125" style="209" customWidth="1"/>
    <col min="15115" max="15115" width="10.875" style="209" bestFit="1" customWidth="1"/>
    <col min="15116" max="15116" width="11.375" style="209" customWidth="1"/>
    <col min="15117" max="15117" width="7.375" style="209" bestFit="1" customWidth="1"/>
    <col min="15118" max="15360" width="9" style="209"/>
    <col min="15361" max="15361" width="5.75" style="209" customWidth="1"/>
    <col min="15362" max="15362" width="4.625" style="209" customWidth="1"/>
    <col min="15363" max="15363" width="2" style="209" customWidth="1"/>
    <col min="15364" max="15364" width="6" style="209" customWidth="1"/>
    <col min="15365" max="15365" width="29.125" style="209" customWidth="1"/>
    <col min="15366" max="15366" width="8.375" style="209" customWidth="1"/>
    <col min="15367" max="15367" width="6" style="209" customWidth="1"/>
    <col min="15368" max="15369" width="10.875" style="209" bestFit="1" customWidth="1"/>
    <col min="15370" max="15370" width="10.125" style="209" customWidth="1"/>
    <col min="15371" max="15371" width="10.875" style="209" bestFit="1" customWidth="1"/>
    <col min="15372" max="15372" width="11.375" style="209" customWidth="1"/>
    <col min="15373" max="15373" width="7.375" style="209" bestFit="1" customWidth="1"/>
    <col min="15374" max="15616" width="9" style="209"/>
    <col min="15617" max="15617" width="5.75" style="209" customWidth="1"/>
    <col min="15618" max="15618" width="4.625" style="209" customWidth="1"/>
    <col min="15619" max="15619" width="2" style="209" customWidth="1"/>
    <col min="15620" max="15620" width="6" style="209" customWidth="1"/>
    <col min="15621" max="15621" width="29.125" style="209" customWidth="1"/>
    <col min="15622" max="15622" width="8.375" style="209" customWidth="1"/>
    <col min="15623" max="15623" width="6" style="209" customWidth="1"/>
    <col min="15624" max="15625" width="10.875" style="209" bestFit="1" customWidth="1"/>
    <col min="15626" max="15626" width="10.125" style="209" customWidth="1"/>
    <col min="15627" max="15627" width="10.875" style="209" bestFit="1" customWidth="1"/>
    <col min="15628" max="15628" width="11.375" style="209" customWidth="1"/>
    <col min="15629" max="15629" width="7.375" style="209" bestFit="1" customWidth="1"/>
    <col min="15630" max="15872" width="9" style="209"/>
    <col min="15873" max="15873" width="5.75" style="209" customWidth="1"/>
    <col min="15874" max="15874" width="4.625" style="209" customWidth="1"/>
    <col min="15875" max="15875" width="2" style="209" customWidth="1"/>
    <col min="15876" max="15876" width="6" style="209" customWidth="1"/>
    <col min="15877" max="15877" width="29.125" style="209" customWidth="1"/>
    <col min="15878" max="15878" width="8.375" style="209" customWidth="1"/>
    <col min="15879" max="15879" width="6" style="209" customWidth="1"/>
    <col min="15880" max="15881" width="10.875" style="209" bestFit="1" customWidth="1"/>
    <col min="15882" max="15882" width="10.125" style="209" customWidth="1"/>
    <col min="15883" max="15883" width="10.875" style="209" bestFit="1" customWidth="1"/>
    <col min="15884" max="15884" width="11.375" style="209" customWidth="1"/>
    <col min="15885" max="15885" width="7.375" style="209" bestFit="1" customWidth="1"/>
    <col min="15886" max="16128" width="9" style="209"/>
    <col min="16129" max="16129" width="5.75" style="209" customWidth="1"/>
    <col min="16130" max="16130" width="4.625" style="209" customWidth="1"/>
    <col min="16131" max="16131" width="2" style="209" customWidth="1"/>
    <col min="16132" max="16132" width="6" style="209" customWidth="1"/>
    <col min="16133" max="16133" width="29.125" style="209" customWidth="1"/>
    <col min="16134" max="16134" width="8.375" style="209" customWidth="1"/>
    <col min="16135" max="16135" width="6" style="209" customWidth="1"/>
    <col min="16136" max="16137" width="10.875" style="209" bestFit="1" customWidth="1"/>
    <col min="16138" max="16138" width="10.125" style="209" customWidth="1"/>
    <col min="16139" max="16139" width="10.875" style="209" bestFit="1" customWidth="1"/>
    <col min="16140" max="16140" width="11.375" style="209" customWidth="1"/>
    <col min="16141" max="16141" width="7.375" style="209" bestFit="1" customWidth="1"/>
    <col min="16142" max="16384" width="9" style="209"/>
  </cols>
  <sheetData>
    <row r="1" spans="1:13" ht="24" x14ac:dyDescent="0.55000000000000004">
      <c r="A1" s="855" t="s">
        <v>217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</row>
    <row r="2" spans="1:13" ht="18.75" customHeight="1" x14ac:dyDescent="0.5">
      <c r="A2" s="971" t="s">
        <v>218</v>
      </c>
      <c r="B2" s="971"/>
      <c r="C2" s="971"/>
      <c r="D2" s="971"/>
      <c r="E2" s="972" t="s">
        <v>219</v>
      </c>
      <c r="F2" s="972"/>
      <c r="G2" s="972"/>
      <c r="H2" s="972"/>
      <c r="I2" s="972"/>
      <c r="J2" s="972"/>
      <c r="K2" s="972"/>
      <c r="L2" s="972"/>
      <c r="M2" s="972"/>
    </row>
    <row r="3" spans="1:13" ht="18.75" customHeight="1" x14ac:dyDescent="0.5">
      <c r="A3" s="249" t="s">
        <v>171</v>
      </c>
      <c r="B3" s="972" t="s">
        <v>220</v>
      </c>
      <c r="C3" s="972"/>
      <c r="D3" s="972"/>
      <c r="E3" s="972"/>
      <c r="F3" s="972"/>
      <c r="G3" s="972"/>
      <c r="H3" s="972"/>
      <c r="I3" s="250" t="s">
        <v>172</v>
      </c>
      <c r="J3" s="972" t="s">
        <v>221</v>
      </c>
      <c r="K3" s="972"/>
      <c r="L3" s="972"/>
      <c r="M3" s="972"/>
    </row>
    <row r="4" spans="1:13" ht="18.75" customHeight="1" x14ac:dyDescent="0.5">
      <c r="A4" s="971" t="s">
        <v>1</v>
      </c>
      <c r="B4" s="971"/>
      <c r="C4" s="971"/>
      <c r="D4" s="975" t="s">
        <v>222</v>
      </c>
      <c r="E4" s="975"/>
      <c r="F4" s="975"/>
      <c r="G4" s="975"/>
      <c r="H4" s="975"/>
      <c r="I4" s="973" t="s">
        <v>66</v>
      </c>
      <c r="J4" s="973"/>
      <c r="K4" s="974">
        <v>240378</v>
      </c>
      <c r="L4" s="974"/>
      <c r="M4" s="974"/>
    </row>
    <row r="5" spans="1:13" ht="5.0999999999999996" customHeight="1" thickBot="1" x14ac:dyDescent="0.55000000000000004">
      <c r="A5" s="971"/>
      <c r="B5" s="971"/>
      <c r="C5" s="971"/>
      <c r="D5" s="972"/>
      <c r="E5" s="972"/>
      <c r="F5" s="972"/>
      <c r="G5" s="972"/>
      <c r="H5" s="972"/>
      <c r="I5" s="973"/>
      <c r="J5" s="973"/>
      <c r="K5" s="974"/>
      <c r="L5" s="974"/>
      <c r="M5" s="974"/>
    </row>
    <row r="6" spans="1:13" ht="18.75" customHeight="1" thickTop="1" x14ac:dyDescent="0.5">
      <c r="A6" s="861" t="s">
        <v>2</v>
      </c>
      <c r="B6" s="863" t="s">
        <v>3</v>
      </c>
      <c r="C6" s="864"/>
      <c r="D6" s="864"/>
      <c r="E6" s="864"/>
      <c r="F6" s="969" t="s">
        <v>4</v>
      </c>
      <c r="G6" s="869" t="s">
        <v>5</v>
      </c>
      <c r="H6" s="967" t="s">
        <v>6</v>
      </c>
      <c r="I6" s="968"/>
      <c r="J6" s="967" t="s">
        <v>7</v>
      </c>
      <c r="K6" s="968"/>
      <c r="L6" s="965" t="s">
        <v>8</v>
      </c>
      <c r="M6" s="861" t="s">
        <v>9</v>
      </c>
    </row>
    <row r="7" spans="1:13" ht="18.75" customHeight="1" thickBot="1" x14ac:dyDescent="0.55000000000000004">
      <c r="A7" s="862"/>
      <c r="B7" s="865"/>
      <c r="C7" s="866"/>
      <c r="D7" s="866"/>
      <c r="E7" s="866"/>
      <c r="F7" s="970"/>
      <c r="G7" s="870"/>
      <c r="H7" s="251" t="s">
        <v>10</v>
      </c>
      <c r="I7" s="251" t="s">
        <v>11</v>
      </c>
      <c r="J7" s="251" t="s">
        <v>10</v>
      </c>
      <c r="K7" s="251" t="s">
        <v>11</v>
      </c>
      <c r="L7" s="966"/>
      <c r="M7" s="862"/>
    </row>
    <row r="8" spans="1:13" s="259" customFormat="1" ht="18.75" customHeight="1" thickTop="1" x14ac:dyDescent="0.5">
      <c r="A8" s="252"/>
      <c r="B8" s="878" t="s">
        <v>223</v>
      </c>
      <c r="C8" s="879"/>
      <c r="D8" s="879"/>
      <c r="E8" s="880"/>
      <c r="F8" s="253"/>
      <c r="G8" s="254"/>
      <c r="H8" s="255"/>
      <c r="I8" s="256"/>
      <c r="J8" s="257"/>
      <c r="K8" s="256"/>
      <c r="L8" s="255"/>
      <c r="M8" s="258"/>
    </row>
    <row r="9" spans="1:13" s="259" customFormat="1" ht="18.75" customHeight="1" x14ac:dyDescent="0.5">
      <c r="A9" s="252">
        <f t="shared" ref="A9:A29" si="0">A8+1</f>
        <v>1</v>
      </c>
      <c r="B9" s="873"/>
      <c r="C9" s="874"/>
      <c r="D9" s="874"/>
      <c r="E9" s="875"/>
      <c r="F9" s="253"/>
      <c r="G9" s="254"/>
      <c r="H9" s="255"/>
      <c r="I9" s="256">
        <f t="shared" ref="I9:I54" si="1">SUM(H9)*$F9</f>
        <v>0</v>
      </c>
      <c r="J9" s="257"/>
      <c r="K9" s="256">
        <f t="shared" ref="K9:K54" si="2">SUM(J9)*$F9</f>
        <v>0</v>
      </c>
      <c r="L9" s="255">
        <f t="shared" ref="L9:L16" si="3">SUM(,I9,K9)</f>
        <v>0</v>
      </c>
      <c r="M9" s="258"/>
    </row>
    <row r="10" spans="1:13" s="259" customFormat="1" ht="18.75" customHeight="1" x14ac:dyDescent="0.5">
      <c r="A10" s="252">
        <f t="shared" si="0"/>
        <v>2</v>
      </c>
      <c r="B10" s="873"/>
      <c r="C10" s="874"/>
      <c r="D10" s="874"/>
      <c r="E10" s="875"/>
      <c r="F10" s="253"/>
      <c r="G10" s="254"/>
      <c r="H10" s="255"/>
      <c r="I10" s="256">
        <f t="shared" si="1"/>
        <v>0</v>
      </c>
      <c r="J10" s="257"/>
      <c r="K10" s="256">
        <f t="shared" si="2"/>
        <v>0</v>
      </c>
      <c r="L10" s="255">
        <f t="shared" si="3"/>
        <v>0</v>
      </c>
      <c r="M10" s="258"/>
    </row>
    <row r="11" spans="1:13" s="259" customFormat="1" ht="18.75" customHeight="1" x14ac:dyDescent="0.5">
      <c r="A11" s="252">
        <f t="shared" si="0"/>
        <v>3</v>
      </c>
      <c r="B11" s="873"/>
      <c r="C11" s="874"/>
      <c r="D11" s="874"/>
      <c r="E11" s="875"/>
      <c r="F11" s="253">
        <v>1</v>
      </c>
      <c r="G11" s="254"/>
      <c r="H11" s="255">
        <v>642844</v>
      </c>
      <c r="I11" s="256">
        <f t="shared" si="1"/>
        <v>642844</v>
      </c>
      <c r="J11" s="257"/>
      <c r="K11" s="256">
        <f t="shared" si="2"/>
        <v>0</v>
      </c>
      <c r="L11" s="255">
        <f t="shared" si="3"/>
        <v>642844</v>
      </c>
      <c r="M11" s="258"/>
    </row>
    <row r="12" spans="1:13" s="259" customFormat="1" ht="18.75" customHeight="1" x14ac:dyDescent="0.5">
      <c r="A12" s="252">
        <f t="shared" si="0"/>
        <v>4</v>
      </c>
      <c r="B12" s="873"/>
      <c r="C12" s="874"/>
      <c r="D12" s="874"/>
      <c r="E12" s="875"/>
      <c r="F12" s="253"/>
      <c r="G12" s="254"/>
      <c r="H12" s="255"/>
      <c r="I12" s="256">
        <f t="shared" si="1"/>
        <v>0</v>
      </c>
      <c r="J12" s="257"/>
      <c r="K12" s="256">
        <f t="shared" si="2"/>
        <v>0</v>
      </c>
      <c r="L12" s="255">
        <f t="shared" si="3"/>
        <v>0</v>
      </c>
      <c r="M12" s="258"/>
    </row>
    <row r="13" spans="1:13" s="259" customFormat="1" ht="18.75" customHeight="1" x14ac:dyDescent="0.5">
      <c r="A13" s="252">
        <f t="shared" si="0"/>
        <v>5</v>
      </c>
      <c r="B13" s="873"/>
      <c r="C13" s="874"/>
      <c r="D13" s="874"/>
      <c r="E13" s="875"/>
      <c r="F13" s="253"/>
      <c r="G13" s="254"/>
      <c r="H13" s="255"/>
      <c r="I13" s="256">
        <f t="shared" si="1"/>
        <v>0</v>
      </c>
      <c r="J13" s="257"/>
      <c r="K13" s="256">
        <f t="shared" si="2"/>
        <v>0</v>
      </c>
      <c r="L13" s="255">
        <f t="shared" si="3"/>
        <v>0</v>
      </c>
      <c r="M13" s="258"/>
    </row>
    <row r="14" spans="1:13" s="259" customFormat="1" ht="18.75" customHeight="1" x14ac:dyDescent="0.5">
      <c r="A14" s="252">
        <f t="shared" si="0"/>
        <v>6</v>
      </c>
      <c r="B14" s="873"/>
      <c r="C14" s="874"/>
      <c r="D14" s="874"/>
      <c r="E14" s="875"/>
      <c r="F14" s="253"/>
      <c r="G14" s="254"/>
      <c r="H14" s="255"/>
      <c r="I14" s="256">
        <f t="shared" si="1"/>
        <v>0</v>
      </c>
      <c r="J14" s="257"/>
      <c r="K14" s="256">
        <f t="shared" si="2"/>
        <v>0</v>
      </c>
      <c r="L14" s="255">
        <f t="shared" si="3"/>
        <v>0</v>
      </c>
      <c r="M14" s="258"/>
    </row>
    <row r="15" spans="1:13" s="259" customFormat="1" ht="18.75" customHeight="1" x14ac:dyDescent="0.5">
      <c r="A15" s="252">
        <f t="shared" si="0"/>
        <v>7</v>
      </c>
      <c r="B15" s="873"/>
      <c r="C15" s="874"/>
      <c r="D15" s="874"/>
      <c r="E15" s="875"/>
      <c r="F15" s="253"/>
      <c r="G15" s="254"/>
      <c r="H15" s="255"/>
      <c r="I15" s="256">
        <f t="shared" si="1"/>
        <v>0</v>
      </c>
      <c r="J15" s="257"/>
      <c r="K15" s="256">
        <f t="shared" si="2"/>
        <v>0</v>
      </c>
      <c r="L15" s="255">
        <f t="shared" si="3"/>
        <v>0</v>
      </c>
      <c r="M15" s="258"/>
    </row>
    <row r="16" spans="1:13" s="259" customFormat="1" ht="18.75" customHeight="1" x14ac:dyDescent="0.5">
      <c r="A16" s="252">
        <f t="shared" si="0"/>
        <v>8</v>
      </c>
      <c r="B16" s="873"/>
      <c r="C16" s="874"/>
      <c r="D16" s="874"/>
      <c r="E16" s="875"/>
      <c r="F16" s="253"/>
      <c r="G16" s="254"/>
      <c r="H16" s="255"/>
      <c r="I16" s="256">
        <f t="shared" si="1"/>
        <v>0</v>
      </c>
      <c r="J16" s="257"/>
      <c r="K16" s="256">
        <f t="shared" si="2"/>
        <v>0</v>
      </c>
      <c r="L16" s="255">
        <f t="shared" si="3"/>
        <v>0</v>
      </c>
      <c r="M16" s="258"/>
    </row>
    <row r="17" spans="1:13" s="259" customFormat="1" ht="18.75" customHeight="1" x14ac:dyDescent="0.5">
      <c r="A17" s="252">
        <f t="shared" si="0"/>
        <v>9</v>
      </c>
      <c r="B17" s="873"/>
      <c r="C17" s="874"/>
      <c r="D17" s="874"/>
      <c r="E17" s="875"/>
      <c r="F17" s="253"/>
      <c r="G17" s="254"/>
      <c r="H17" s="255"/>
      <c r="I17" s="256">
        <f t="shared" si="1"/>
        <v>0</v>
      </c>
      <c r="J17" s="257"/>
      <c r="K17" s="256">
        <f t="shared" si="2"/>
        <v>0</v>
      </c>
      <c r="L17" s="255">
        <f>SUM(,I17,K17)</f>
        <v>0</v>
      </c>
      <c r="M17" s="258"/>
    </row>
    <row r="18" spans="1:13" s="259" customFormat="1" ht="18.75" customHeight="1" x14ac:dyDescent="0.5">
      <c r="A18" s="252">
        <f t="shared" si="0"/>
        <v>10</v>
      </c>
      <c r="B18" s="873"/>
      <c r="C18" s="874"/>
      <c r="D18" s="874"/>
      <c r="E18" s="875"/>
      <c r="F18" s="253"/>
      <c r="G18" s="254"/>
      <c r="H18" s="255"/>
      <c r="I18" s="256">
        <f t="shared" si="1"/>
        <v>0</v>
      </c>
      <c r="J18" s="257"/>
      <c r="K18" s="256">
        <f t="shared" si="2"/>
        <v>0</v>
      </c>
      <c r="L18" s="255">
        <f t="shared" ref="L18:L25" si="4">SUM(,I18,K18)</f>
        <v>0</v>
      </c>
      <c r="M18" s="258"/>
    </row>
    <row r="19" spans="1:13" s="259" customFormat="1" ht="18.75" customHeight="1" x14ac:dyDescent="0.5">
      <c r="A19" s="252">
        <f t="shared" si="0"/>
        <v>11</v>
      </c>
      <c r="B19" s="873"/>
      <c r="C19" s="874"/>
      <c r="D19" s="874"/>
      <c r="E19" s="875"/>
      <c r="F19" s="253"/>
      <c r="G19" s="254"/>
      <c r="H19" s="255"/>
      <c r="I19" s="256">
        <f t="shared" si="1"/>
        <v>0</v>
      </c>
      <c r="J19" s="257"/>
      <c r="K19" s="256">
        <f t="shared" si="2"/>
        <v>0</v>
      </c>
      <c r="L19" s="255">
        <f t="shared" si="4"/>
        <v>0</v>
      </c>
      <c r="M19" s="258"/>
    </row>
    <row r="20" spans="1:13" s="259" customFormat="1" ht="18.75" customHeight="1" x14ac:dyDescent="0.5">
      <c r="A20" s="252">
        <f t="shared" si="0"/>
        <v>12</v>
      </c>
      <c r="B20" s="873"/>
      <c r="C20" s="874"/>
      <c r="D20" s="874"/>
      <c r="E20" s="875"/>
      <c r="F20" s="253"/>
      <c r="G20" s="254"/>
      <c r="H20" s="255"/>
      <c r="I20" s="256">
        <f t="shared" si="1"/>
        <v>0</v>
      </c>
      <c r="J20" s="257"/>
      <c r="K20" s="256">
        <f t="shared" si="2"/>
        <v>0</v>
      </c>
      <c r="L20" s="255">
        <f t="shared" si="4"/>
        <v>0</v>
      </c>
      <c r="M20" s="258"/>
    </row>
    <row r="21" spans="1:13" s="259" customFormat="1" ht="18.75" customHeight="1" x14ac:dyDescent="0.5">
      <c r="A21" s="252">
        <f t="shared" si="0"/>
        <v>13</v>
      </c>
      <c r="B21" s="873"/>
      <c r="C21" s="874"/>
      <c r="D21" s="874"/>
      <c r="E21" s="875"/>
      <c r="F21" s="253"/>
      <c r="G21" s="254"/>
      <c r="H21" s="255"/>
      <c r="I21" s="256">
        <f t="shared" si="1"/>
        <v>0</v>
      </c>
      <c r="J21" s="257"/>
      <c r="K21" s="256">
        <f t="shared" si="2"/>
        <v>0</v>
      </c>
      <c r="L21" s="255">
        <f t="shared" si="4"/>
        <v>0</v>
      </c>
      <c r="M21" s="258"/>
    </row>
    <row r="22" spans="1:13" s="259" customFormat="1" ht="18.75" customHeight="1" x14ac:dyDescent="0.5">
      <c r="A22" s="252">
        <f t="shared" si="0"/>
        <v>14</v>
      </c>
      <c r="B22" s="873"/>
      <c r="C22" s="874"/>
      <c r="D22" s="874"/>
      <c r="E22" s="875"/>
      <c r="F22" s="253"/>
      <c r="G22" s="254"/>
      <c r="H22" s="255"/>
      <c r="I22" s="256">
        <f t="shared" si="1"/>
        <v>0</v>
      </c>
      <c r="J22" s="257"/>
      <c r="K22" s="256">
        <f t="shared" si="2"/>
        <v>0</v>
      </c>
      <c r="L22" s="255">
        <f t="shared" si="4"/>
        <v>0</v>
      </c>
      <c r="M22" s="258"/>
    </row>
    <row r="23" spans="1:13" s="259" customFormat="1" ht="18.75" customHeight="1" x14ac:dyDescent="0.5">
      <c r="A23" s="252">
        <f t="shared" si="0"/>
        <v>15</v>
      </c>
      <c r="B23" s="873"/>
      <c r="C23" s="874"/>
      <c r="D23" s="874"/>
      <c r="E23" s="875"/>
      <c r="F23" s="253"/>
      <c r="G23" s="254"/>
      <c r="H23" s="255"/>
      <c r="I23" s="256">
        <f t="shared" si="1"/>
        <v>0</v>
      </c>
      <c r="J23" s="257"/>
      <c r="K23" s="256">
        <f t="shared" si="2"/>
        <v>0</v>
      </c>
      <c r="L23" s="255">
        <f t="shared" si="4"/>
        <v>0</v>
      </c>
      <c r="M23" s="258"/>
    </row>
    <row r="24" spans="1:13" s="259" customFormat="1" ht="18.75" customHeight="1" x14ac:dyDescent="0.5">
      <c r="A24" s="252">
        <f t="shared" si="0"/>
        <v>16</v>
      </c>
      <c r="B24" s="873"/>
      <c r="C24" s="874"/>
      <c r="D24" s="874"/>
      <c r="E24" s="875"/>
      <c r="F24" s="253"/>
      <c r="G24" s="254"/>
      <c r="H24" s="255"/>
      <c r="I24" s="256">
        <f t="shared" si="1"/>
        <v>0</v>
      </c>
      <c r="J24" s="257"/>
      <c r="K24" s="256">
        <f t="shared" si="2"/>
        <v>0</v>
      </c>
      <c r="L24" s="255">
        <f t="shared" si="4"/>
        <v>0</v>
      </c>
      <c r="M24" s="258"/>
    </row>
    <row r="25" spans="1:13" s="259" customFormat="1" ht="18.75" customHeight="1" x14ac:dyDescent="0.5">
      <c r="A25" s="252">
        <f t="shared" si="0"/>
        <v>17</v>
      </c>
      <c r="B25" s="873"/>
      <c r="C25" s="874"/>
      <c r="D25" s="874"/>
      <c r="E25" s="875"/>
      <c r="F25" s="253"/>
      <c r="G25" s="254"/>
      <c r="H25" s="255"/>
      <c r="I25" s="256">
        <f t="shared" si="1"/>
        <v>0</v>
      </c>
      <c r="J25" s="257"/>
      <c r="K25" s="256">
        <f t="shared" si="2"/>
        <v>0</v>
      </c>
      <c r="L25" s="255">
        <f t="shared" si="4"/>
        <v>0</v>
      </c>
      <c r="M25" s="258"/>
    </row>
    <row r="26" spans="1:13" s="259" customFormat="1" ht="18.75" customHeight="1" x14ac:dyDescent="0.5">
      <c r="A26" s="252">
        <f t="shared" si="0"/>
        <v>18</v>
      </c>
      <c r="B26" s="873"/>
      <c r="C26" s="874"/>
      <c r="D26" s="874"/>
      <c r="E26" s="875"/>
      <c r="F26" s="253"/>
      <c r="G26" s="254"/>
      <c r="H26" s="255"/>
      <c r="I26" s="256">
        <f t="shared" si="1"/>
        <v>0</v>
      </c>
      <c r="J26" s="257"/>
      <c r="K26" s="256">
        <f t="shared" si="2"/>
        <v>0</v>
      </c>
      <c r="L26" s="255">
        <f>SUM(,I26,K26)</f>
        <v>0</v>
      </c>
      <c r="M26" s="258"/>
    </row>
    <row r="27" spans="1:13" s="259" customFormat="1" ht="18.75" customHeight="1" x14ac:dyDescent="0.5">
      <c r="A27" s="252">
        <f t="shared" si="0"/>
        <v>19</v>
      </c>
      <c r="B27" s="873"/>
      <c r="C27" s="874"/>
      <c r="D27" s="874"/>
      <c r="E27" s="875"/>
      <c r="F27" s="253"/>
      <c r="G27" s="254"/>
      <c r="H27" s="255"/>
      <c r="I27" s="256">
        <f t="shared" si="1"/>
        <v>0</v>
      </c>
      <c r="J27" s="257"/>
      <c r="K27" s="256">
        <f t="shared" si="2"/>
        <v>0</v>
      </c>
      <c r="L27" s="255">
        <f t="shared" ref="L27:L40" si="5">SUM(,I27,K27)</f>
        <v>0</v>
      </c>
      <c r="M27" s="258"/>
    </row>
    <row r="28" spans="1:13" s="259" customFormat="1" ht="18.75" customHeight="1" x14ac:dyDescent="0.5">
      <c r="A28" s="252">
        <f t="shared" si="0"/>
        <v>20</v>
      </c>
      <c r="B28" s="873"/>
      <c r="C28" s="874"/>
      <c r="D28" s="874"/>
      <c r="E28" s="875"/>
      <c r="F28" s="253"/>
      <c r="G28" s="254"/>
      <c r="H28" s="255"/>
      <c r="I28" s="256">
        <f t="shared" si="1"/>
        <v>0</v>
      </c>
      <c r="J28" s="257"/>
      <c r="K28" s="256">
        <f t="shared" si="2"/>
        <v>0</v>
      </c>
      <c r="L28" s="255">
        <f t="shared" si="5"/>
        <v>0</v>
      </c>
      <c r="M28" s="258"/>
    </row>
    <row r="29" spans="1:13" s="259" customFormat="1" ht="18.75" customHeight="1" x14ac:dyDescent="0.5">
      <c r="A29" s="252">
        <f t="shared" si="0"/>
        <v>21</v>
      </c>
      <c r="B29" s="873"/>
      <c r="C29" s="874"/>
      <c r="D29" s="874"/>
      <c r="E29" s="875"/>
      <c r="F29" s="253"/>
      <c r="G29" s="254"/>
      <c r="H29" s="255"/>
      <c r="I29" s="256">
        <f t="shared" si="1"/>
        <v>0</v>
      </c>
      <c r="J29" s="257"/>
      <c r="K29" s="256">
        <f t="shared" si="2"/>
        <v>0</v>
      </c>
      <c r="L29" s="255">
        <f t="shared" si="5"/>
        <v>0</v>
      </c>
      <c r="M29" s="258"/>
    </row>
    <row r="30" spans="1:13" ht="24" x14ac:dyDescent="0.55000000000000004">
      <c r="A30" s="855" t="s">
        <v>217</v>
      </c>
      <c r="B30" s="855"/>
      <c r="C30" s="855"/>
      <c r="D30" s="855"/>
      <c r="E30" s="855"/>
      <c r="F30" s="855"/>
      <c r="G30" s="855"/>
      <c r="H30" s="855"/>
      <c r="I30" s="855"/>
      <c r="J30" s="855"/>
      <c r="K30" s="855"/>
      <c r="L30" s="855"/>
      <c r="M30" s="855"/>
    </row>
    <row r="31" spans="1:13" ht="18.75" customHeight="1" x14ac:dyDescent="0.5">
      <c r="A31" s="971" t="str">
        <f>A2</f>
        <v>งานปรับปรุง/ซ่อมแซม</v>
      </c>
      <c r="B31" s="971"/>
      <c r="C31" s="971"/>
      <c r="D31" s="971"/>
      <c r="E31" s="972" t="str">
        <f>E2</f>
        <v>การปรับปรุง/ซ่อมแซม..........</v>
      </c>
      <c r="F31" s="972"/>
      <c r="G31" s="972"/>
      <c r="H31" s="972"/>
      <c r="I31" s="972"/>
      <c r="J31" s="972"/>
      <c r="K31" s="972"/>
      <c r="L31" s="972"/>
      <c r="M31" s="972"/>
    </row>
    <row r="32" spans="1:13" ht="18.75" customHeight="1" x14ac:dyDescent="0.5">
      <c r="A32" s="249" t="str">
        <f>A3</f>
        <v>สถานที่</v>
      </c>
      <c r="B32" s="972" t="str">
        <f>B3</f>
        <v>โรงเรียน</v>
      </c>
      <c r="C32" s="972"/>
      <c r="D32" s="972"/>
      <c r="E32" s="972"/>
      <c r="F32" s="972"/>
      <c r="G32" s="972"/>
      <c r="H32" s="972"/>
      <c r="I32" s="250" t="str">
        <f>I3</f>
        <v>จังหวัด</v>
      </c>
      <c r="J32" s="972" t="str">
        <f>J3</f>
        <v>ทั่วประเทศ</v>
      </c>
      <c r="K32" s="972"/>
      <c r="L32" s="972"/>
      <c r="M32" s="972"/>
    </row>
    <row r="33" spans="1:13" ht="5.0999999999999996" customHeight="1" thickBot="1" x14ac:dyDescent="0.55000000000000004">
      <c r="A33" s="971"/>
      <c r="B33" s="971"/>
      <c r="C33" s="971"/>
      <c r="D33" s="972"/>
      <c r="E33" s="972"/>
      <c r="F33" s="972"/>
      <c r="G33" s="972"/>
      <c r="H33" s="972"/>
      <c r="I33" s="973"/>
      <c r="J33" s="973"/>
      <c r="K33" s="974"/>
      <c r="L33" s="974"/>
      <c r="M33" s="974"/>
    </row>
    <row r="34" spans="1:13" ht="18.75" customHeight="1" thickTop="1" x14ac:dyDescent="0.5">
      <c r="A34" s="861" t="s">
        <v>2</v>
      </c>
      <c r="B34" s="863" t="s">
        <v>3</v>
      </c>
      <c r="C34" s="864"/>
      <c r="D34" s="864"/>
      <c r="E34" s="864"/>
      <c r="F34" s="969" t="s">
        <v>4</v>
      </c>
      <c r="G34" s="869" t="s">
        <v>5</v>
      </c>
      <c r="H34" s="967" t="s">
        <v>6</v>
      </c>
      <c r="I34" s="968"/>
      <c r="J34" s="967" t="s">
        <v>7</v>
      </c>
      <c r="K34" s="968"/>
      <c r="L34" s="965" t="s">
        <v>8</v>
      </c>
      <c r="M34" s="861" t="s">
        <v>9</v>
      </c>
    </row>
    <row r="35" spans="1:13" ht="18.75" customHeight="1" thickBot="1" x14ac:dyDescent="0.55000000000000004">
      <c r="A35" s="862"/>
      <c r="B35" s="865"/>
      <c r="C35" s="866"/>
      <c r="D35" s="866"/>
      <c r="E35" s="866"/>
      <c r="F35" s="970"/>
      <c r="G35" s="870"/>
      <c r="H35" s="251" t="s">
        <v>10</v>
      </c>
      <c r="I35" s="251" t="s">
        <v>11</v>
      </c>
      <c r="J35" s="251" t="s">
        <v>10</v>
      </c>
      <c r="K35" s="251" t="s">
        <v>11</v>
      </c>
      <c r="L35" s="966"/>
      <c r="M35" s="862"/>
    </row>
    <row r="36" spans="1:13" s="259" customFormat="1" ht="18.75" customHeight="1" thickTop="1" x14ac:dyDescent="0.5">
      <c r="A36" s="252">
        <f>A29+1</f>
        <v>22</v>
      </c>
      <c r="B36" s="873"/>
      <c r="C36" s="874"/>
      <c r="D36" s="874"/>
      <c r="E36" s="875"/>
      <c r="F36" s="253"/>
      <c r="G36" s="254"/>
      <c r="H36" s="255"/>
      <c r="I36" s="256">
        <f t="shared" si="1"/>
        <v>0</v>
      </c>
      <c r="J36" s="257"/>
      <c r="K36" s="256">
        <f t="shared" si="2"/>
        <v>0</v>
      </c>
      <c r="L36" s="255">
        <f t="shared" si="5"/>
        <v>0</v>
      </c>
      <c r="M36" s="258"/>
    </row>
    <row r="37" spans="1:13" s="259" customFormat="1" ht="18.75" customHeight="1" x14ac:dyDescent="0.5">
      <c r="A37" s="252">
        <f t="shared" ref="A37:A53" si="6">A36+1</f>
        <v>23</v>
      </c>
      <c r="B37" s="873"/>
      <c r="C37" s="874"/>
      <c r="D37" s="874"/>
      <c r="E37" s="875"/>
      <c r="F37" s="253"/>
      <c r="G37" s="254"/>
      <c r="H37" s="255"/>
      <c r="I37" s="256">
        <f t="shared" si="1"/>
        <v>0</v>
      </c>
      <c r="J37" s="257"/>
      <c r="K37" s="256">
        <f t="shared" si="2"/>
        <v>0</v>
      </c>
      <c r="L37" s="255">
        <f t="shared" si="5"/>
        <v>0</v>
      </c>
      <c r="M37" s="258"/>
    </row>
    <row r="38" spans="1:13" s="259" customFormat="1" ht="18.75" customHeight="1" x14ac:dyDescent="0.5">
      <c r="A38" s="252">
        <f t="shared" si="6"/>
        <v>24</v>
      </c>
      <c r="B38" s="873"/>
      <c r="C38" s="874"/>
      <c r="D38" s="874"/>
      <c r="E38" s="875"/>
      <c r="F38" s="253"/>
      <c r="G38" s="254"/>
      <c r="H38" s="255"/>
      <c r="I38" s="256">
        <f t="shared" si="1"/>
        <v>0</v>
      </c>
      <c r="J38" s="257"/>
      <c r="K38" s="256">
        <f t="shared" si="2"/>
        <v>0</v>
      </c>
      <c r="L38" s="255">
        <f t="shared" si="5"/>
        <v>0</v>
      </c>
      <c r="M38" s="258"/>
    </row>
    <row r="39" spans="1:13" s="259" customFormat="1" ht="18.75" customHeight="1" x14ac:dyDescent="0.5">
      <c r="A39" s="252">
        <f t="shared" si="6"/>
        <v>25</v>
      </c>
      <c r="B39" s="873"/>
      <c r="C39" s="874"/>
      <c r="D39" s="874"/>
      <c r="E39" s="875"/>
      <c r="F39" s="253"/>
      <c r="G39" s="254"/>
      <c r="H39" s="255"/>
      <c r="I39" s="256">
        <f t="shared" si="1"/>
        <v>0</v>
      </c>
      <c r="J39" s="257"/>
      <c r="K39" s="256">
        <f t="shared" si="2"/>
        <v>0</v>
      </c>
      <c r="L39" s="255">
        <f t="shared" si="5"/>
        <v>0</v>
      </c>
      <c r="M39" s="258"/>
    </row>
    <row r="40" spans="1:13" s="259" customFormat="1" ht="18.75" customHeight="1" x14ac:dyDescent="0.5">
      <c r="A40" s="252">
        <f t="shared" si="6"/>
        <v>26</v>
      </c>
      <c r="B40" s="873"/>
      <c r="C40" s="874"/>
      <c r="D40" s="874"/>
      <c r="E40" s="875"/>
      <c r="F40" s="253"/>
      <c r="G40" s="254"/>
      <c r="H40" s="255"/>
      <c r="I40" s="256">
        <f t="shared" si="1"/>
        <v>0</v>
      </c>
      <c r="J40" s="257"/>
      <c r="K40" s="256">
        <f t="shared" si="2"/>
        <v>0</v>
      </c>
      <c r="L40" s="255">
        <f t="shared" si="5"/>
        <v>0</v>
      </c>
      <c r="M40" s="258"/>
    </row>
    <row r="41" spans="1:13" s="259" customFormat="1" ht="18.75" customHeight="1" x14ac:dyDescent="0.5">
      <c r="A41" s="252">
        <f t="shared" si="6"/>
        <v>27</v>
      </c>
      <c r="B41" s="873"/>
      <c r="C41" s="874"/>
      <c r="D41" s="874"/>
      <c r="E41" s="875"/>
      <c r="F41" s="253"/>
      <c r="G41" s="254"/>
      <c r="H41" s="255"/>
      <c r="I41" s="256">
        <f t="shared" si="1"/>
        <v>0</v>
      </c>
      <c r="J41" s="257"/>
      <c r="K41" s="256">
        <f t="shared" si="2"/>
        <v>0</v>
      </c>
      <c r="L41" s="255">
        <f>SUM(,I41,K41)</f>
        <v>0</v>
      </c>
      <c r="M41" s="258"/>
    </row>
    <row r="42" spans="1:13" s="259" customFormat="1" ht="18.75" customHeight="1" x14ac:dyDescent="0.5">
      <c r="A42" s="252">
        <f t="shared" si="6"/>
        <v>28</v>
      </c>
      <c r="B42" s="873"/>
      <c r="C42" s="874"/>
      <c r="D42" s="874"/>
      <c r="E42" s="875"/>
      <c r="F42" s="253"/>
      <c r="G42" s="254"/>
      <c r="H42" s="255"/>
      <c r="I42" s="256">
        <f t="shared" si="1"/>
        <v>0</v>
      </c>
      <c r="J42" s="257"/>
      <c r="K42" s="256">
        <f t="shared" si="2"/>
        <v>0</v>
      </c>
      <c r="L42" s="255">
        <f t="shared" ref="L42:L54" si="7">SUM(,I42,K42)</f>
        <v>0</v>
      </c>
      <c r="M42" s="258"/>
    </row>
    <row r="43" spans="1:13" s="259" customFormat="1" ht="18.75" customHeight="1" x14ac:dyDescent="0.5">
      <c r="A43" s="252">
        <f t="shared" si="6"/>
        <v>29</v>
      </c>
      <c r="B43" s="873"/>
      <c r="C43" s="874"/>
      <c r="D43" s="874"/>
      <c r="E43" s="875"/>
      <c r="F43" s="253"/>
      <c r="G43" s="254"/>
      <c r="H43" s="255"/>
      <c r="I43" s="256">
        <f t="shared" si="1"/>
        <v>0</v>
      </c>
      <c r="J43" s="257"/>
      <c r="K43" s="256">
        <f t="shared" si="2"/>
        <v>0</v>
      </c>
      <c r="L43" s="255">
        <f t="shared" si="7"/>
        <v>0</v>
      </c>
      <c r="M43" s="258"/>
    </row>
    <row r="44" spans="1:13" s="259" customFormat="1" ht="18.75" customHeight="1" x14ac:dyDescent="0.5">
      <c r="A44" s="252">
        <f t="shared" si="6"/>
        <v>30</v>
      </c>
      <c r="B44" s="873"/>
      <c r="C44" s="874"/>
      <c r="D44" s="874"/>
      <c r="E44" s="875"/>
      <c r="F44" s="253"/>
      <c r="G44" s="254"/>
      <c r="H44" s="255"/>
      <c r="I44" s="256">
        <f t="shared" si="1"/>
        <v>0</v>
      </c>
      <c r="J44" s="257"/>
      <c r="K44" s="256">
        <f t="shared" si="2"/>
        <v>0</v>
      </c>
      <c r="L44" s="255">
        <f t="shared" si="7"/>
        <v>0</v>
      </c>
      <c r="M44" s="258"/>
    </row>
    <row r="45" spans="1:13" s="259" customFormat="1" ht="18.75" customHeight="1" x14ac:dyDescent="0.5">
      <c r="A45" s="252">
        <f t="shared" si="6"/>
        <v>31</v>
      </c>
      <c r="B45" s="873"/>
      <c r="C45" s="874"/>
      <c r="D45" s="874"/>
      <c r="E45" s="875"/>
      <c r="F45" s="253"/>
      <c r="G45" s="254"/>
      <c r="H45" s="255"/>
      <c r="I45" s="256">
        <f t="shared" si="1"/>
        <v>0</v>
      </c>
      <c r="J45" s="257"/>
      <c r="K45" s="256">
        <f t="shared" si="2"/>
        <v>0</v>
      </c>
      <c r="L45" s="255">
        <f t="shared" si="7"/>
        <v>0</v>
      </c>
      <c r="M45" s="258"/>
    </row>
    <row r="46" spans="1:13" s="259" customFormat="1" ht="18.75" customHeight="1" x14ac:dyDescent="0.5">
      <c r="A46" s="252">
        <f t="shared" si="6"/>
        <v>32</v>
      </c>
      <c r="B46" s="873"/>
      <c r="C46" s="874"/>
      <c r="D46" s="874"/>
      <c r="E46" s="875"/>
      <c r="F46" s="253"/>
      <c r="G46" s="254"/>
      <c r="H46" s="255"/>
      <c r="I46" s="256">
        <f t="shared" si="1"/>
        <v>0</v>
      </c>
      <c r="J46" s="257"/>
      <c r="K46" s="256">
        <f t="shared" si="2"/>
        <v>0</v>
      </c>
      <c r="L46" s="255">
        <f t="shared" si="7"/>
        <v>0</v>
      </c>
      <c r="M46" s="258"/>
    </row>
    <row r="47" spans="1:13" s="259" customFormat="1" ht="18.75" customHeight="1" x14ac:dyDescent="0.5">
      <c r="A47" s="252">
        <f t="shared" si="6"/>
        <v>33</v>
      </c>
      <c r="B47" s="873"/>
      <c r="C47" s="874"/>
      <c r="D47" s="874"/>
      <c r="E47" s="875"/>
      <c r="F47" s="253"/>
      <c r="G47" s="254"/>
      <c r="H47" s="255"/>
      <c r="I47" s="256">
        <f t="shared" si="1"/>
        <v>0</v>
      </c>
      <c r="J47" s="257"/>
      <c r="K47" s="256">
        <f t="shared" si="2"/>
        <v>0</v>
      </c>
      <c r="L47" s="255">
        <f t="shared" si="7"/>
        <v>0</v>
      </c>
      <c r="M47" s="258"/>
    </row>
    <row r="48" spans="1:13" s="259" customFormat="1" ht="18.75" customHeight="1" x14ac:dyDescent="0.5">
      <c r="A48" s="252">
        <f t="shared" si="6"/>
        <v>34</v>
      </c>
      <c r="B48" s="873"/>
      <c r="C48" s="874"/>
      <c r="D48" s="874"/>
      <c r="E48" s="875"/>
      <c r="F48" s="253"/>
      <c r="G48" s="254"/>
      <c r="H48" s="255"/>
      <c r="I48" s="256">
        <f t="shared" si="1"/>
        <v>0</v>
      </c>
      <c r="J48" s="257"/>
      <c r="K48" s="256">
        <f t="shared" si="2"/>
        <v>0</v>
      </c>
      <c r="L48" s="255">
        <f t="shared" si="7"/>
        <v>0</v>
      </c>
      <c r="M48" s="258"/>
    </row>
    <row r="49" spans="1:13" s="259" customFormat="1" ht="18.75" customHeight="1" x14ac:dyDescent="0.5">
      <c r="A49" s="252">
        <f t="shared" si="6"/>
        <v>35</v>
      </c>
      <c r="B49" s="873"/>
      <c r="C49" s="874"/>
      <c r="D49" s="874"/>
      <c r="E49" s="875"/>
      <c r="F49" s="253"/>
      <c r="G49" s="254"/>
      <c r="H49" s="255"/>
      <c r="I49" s="256">
        <f t="shared" si="1"/>
        <v>0</v>
      </c>
      <c r="J49" s="257"/>
      <c r="K49" s="256">
        <f t="shared" si="2"/>
        <v>0</v>
      </c>
      <c r="L49" s="255">
        <f t="shared" si="7"/>
        <v>0</v>
      </c>
      <c r="M49" s="258"/>
    </row>
    <row r="50" spans="1:13" s="259" customFormat="1" ht="18.75" customHeight="1" x14ac:dyDescent="0.5">
      <c r="A50" s="252">
        <f t="shared" si="6"/>
        <v>36</v>
      </c>
      <c r="B50" s="873"/>
      <c r="C50" s="874"/>
      <c r="D50" s="874"/>
      <c r="E50" s="875"/>
      <c r="F50" s="253"/>
      <c r="G50" s="254"/>
      <c r="H50" s="255"/>
      <c r="I50" s="256">
        <f t="shared" si="1"/>
        <v>0</v>
      </c>
      <c r="J50" s="257"/>
      <c r="K50" s="256">
        <f t="shared" si="2"/>
        <v>0</v>
      </c>
      <c r="L50" s="255">
        <f t="shared" si="7"/>
        <v>0</v>
      </c>
      <c r="M50" s="258"/>
    </row>
    <row r="51" spans="1:13" s="259" customFormat="1" ht="18.75" customHeight="1" x14ac:dyDescent="0.5">
      <c r="A51" s="252">
        <f t="shared" si="6"/>
        <v>37</v>
      </c>
      <c r="B51" s="873"/>
      <c r="C51" s="874"/>
      <c r="D51" s="874"/>
      <c r="E51" s="875"/>
      <c r="F51" s="253"/>
      <c r="G51" s="254"/>
      <c r="H51" s="255"/>
      <c r="I51" s="256">
        <f t="shared" si="1"/>
        <v>0</v>
      </c>
      <c r="J51" s="257"/>
      <c r="K51" s="256">
        <f t="shared" si="2"/>
        <v>0</v>
      </c>
      <c r="L51" s="255">
        <f t="shared" si="7"/>
        <v>0</v>
      </c>
      <c r="M51" s="258"/>
    </row>
    <row r="52" spans="1:13" s="259" customFormat="1" ht="18.75" customHeight="1" x14ac:dyDescent="0.5">
      <c r="A52" s="252">
        <f t="shared" si="6"/>
        <v>38</v>
      </c>
      <c r="B52" s="873"/>
      <c r="C52" s="874"/>
      <c r="D52" s="874"/>
      <c r="E52" s="875"/>
      <c r="F52" s="253"/>
      <c r="G52" s="254"/>
      <c r="H52" s="255"/>
      <c r="I52" s="256">
        <f t="shared" si="1"/>
        <v>0</v>
      </c>
      <c r="J52" s="257"/>
      <c r="K52" s="256">
        <f t="shared" si="2"/>
        <v>0</v>
      </c>
      <c r="L52" s="255">
        <f t="shared" si="7"/>
        <v>0</v>
      </c>
      <c r="M52" s="258"/>
    </row>
    <row r="53" spans="1:13" s="259" customFormat="1" ht="18.75" customHeight="1" x14ac:dyDescent="0.5">
      <c r="A53" s="252">
        <f t="shared" si="6"/>
        <v>39</v>
      </c>
      <c r="B53" s="873"/>
      <c r="C53" s="874"/>
      <c r="D53" s="874"/>
      <c r="E53" s="875"/>
      <c r="F53" s="253"/>
      <c r="G53" s="254"/>
      <c r="H53" s="255"/>
      <c r="I53" s="256">
        <f t="shared" si="1"/>
        <v>0</v>
      </c>
      <c r="J53" s="257"/>
      <c r="K53" s="256">
        <f t="shared" si="2"/>
        <v>0</v>
      </c>
      <c r="L53" s="255">
        <f t="shared" si="7"/>
        <v>0</v>
      </c>
      <c r="M53" s="258"/>
    </row>
    <row r="54" spans="1:13" s="259" customFormat="1" ht="18.75" customHeight="1" thickBot="1" x14ac:dyDescent="0.55000000000000004">
      <c r="A54" s="252">
        <f>A53+1</f>
        <v>40</v>
      </c>
      <c r="B54" s="873"/>
      <c r="C54" s="874"/>
      <c r="D54" s="874"/>
      <c r="E54" s="875"/>
      <c r="F54" s="253"/>
      <c r="G54" s="254"/>
      <c r="H54" s="255"/>
      <c r="I54" s="256">
        <f t="shared" si="1"/>
        <v>0</v>
      </c>
      <c r="J54" s="257"/>
      <c r="K54" s="256">
        <f t="shared" si="2"/>
        <v>0</v>
      </c>
      <c r="L54" s="255">
        <f t="shared" si="7"/>
        <v>0</v>
      </c>
      <c r="M54" s="258"/>
    </row>
    <row r="55" spans="1:13" ht="18.75" customHeight="1" thickTop="1" thickBot="1" x14ac:dyDescent="0.55000000000000004">
      <c r="A55" s="881" t="s">
        <v>224</v>
      </c>
      <c r="B55" s="882"/>
      <c r="C55" s="882"/>
      <c r="D55" s="882"/>
      <c r="E55" s="882"/>
      <c r="F55" s="882"/>
      <c r="G55" s="883"/>
      <c r="H55" s="260"/>
      <c r="I55" s="261">
        <f>SUM(I8:I54)</f>
        <v>642844</v>
      </c>
      <c r="J55" s="261"/>
      <c r="K55" s="261">
        <f>SUM(K8:K54)</f>
        <v>0</v>
      </c>
      <c r="L55" s="261">
        <f>SUM(L8:L54)</f>
        <v>642844</v>
      </c>
      <c r="M55" s="262"/>
    </row>
    <row r="56" spans="1:13" ht="22.5" thickTop="1" x14ac:dyDescent="0.5"/>
    <row r="57" spans="1:13" x14ac:dyDescent="0.5">
      <c r="A57" s="225"/>
      <c r="B57" s="266" t="s">
        <v>225</v>
      </c>
      <c r="C57" s="266"/>
      <c r="D57" s="267" t="s">
        <v>226</v>
      </c>
      <c r="E57" s="266"/>
      <c r="F57" s="268"/>
      <c r="G57" s="220"/>
      <c r="H57" s="269"/>
      <c r="I57" s="269"/>
      <c r="J57" s="270"/>
    </row>
    <row r="58" spans="1:13" x14ac:dyDescent="0.5">
      <c r="A58" s="225"/>
      <c r="B58" s="271"/>
      <c r="C58" s="272"/>
      <c r="D58" s="267" t="s">
        <v>227</v>
      </c>
      <c r="E58" s="271"/>
      <c r="F58" s="268"/>
      <c r="G58" s="220"/>
      <c r="H58" s="269"/>
      <c r="I58" s="269"/>
      <c r="J58" s="270"/>
    </row>
    <row r="59" spans="1:13" x14ac:dyDescent="0.5">
      <c r="A59" s="225"/>
      <c r="B59" s="273"/>
      <c r="C59" s="274"/>
      <c r="D59" s="267"/>
      <c r="E59" s="274"/>
      <c r="F59" s="268"/>
      <c r="G59" s="220"/>
      <c r="H59" s="269"/>
      <c r="I59" s="269"/>
      <c r="J59" s="270"/>
    </row>
    <row r="60" spans="1:13" x14ac:dyDescent="0.5">
      <c r="A60" s="225"/>
      <c r="B60" s="225"/>
      <c r="C60" s="220"/>
      <c r="D60" s="220"/>
      <c r="E60" s="220"/>
      <c r="F60" s="268"/>
      <c r="G60" s="220"/>
      <c r="H60" s="269"/>
      <c r="I60" s="269"/>
      <c r="J60" s="270"/>
    </row>
    <row r="61" spans="1:13" x14ac:dyDescent="0.5">
      <c r="A61" s="225"/>
      <c r="B61" s="225"/>
      <c r="C61" s="220"/>
      <c r="D61" s="220"/>
      <c r="E61" s="220"/>
      <c r="F61" s="268"/>
      <c r="G61" s="220"/>
      <c r="H61" s="269"/>
      <c r="I61" s="269"/>
      <c r="J61" s="270"/>
    </row>
  </sheetData>
  <sheetProtection password="C407" sheet="1" objects="1" scenarios="1"/>
  <mergeCells count="80">
    <mergeCell ref="A4:C4"/>
    <mergeCell ref="D4:H4"/>
    <mergeCell ref="I4:J4"/>
    <mergeCell ref="K4:M4"/>
    <mergeCell ref="A1:M1"/>
    <mergeCell ref="A2:D2"/>
    <mergeCell ref="E2:M2"/>
    <mergeCell ref="B3:H3"/>
    <mergeCell ref="J3:M3"/>
    <mergeCell ref="B11:E11"/>
    <mergeCell ref="A5:C5"/>
    <mergeCell ref="D5:H5"/>
    <mergeCell ref="I5:J5"/>
    <mergeCell ref="K5:M5"/>
    <mergeCell ref="A6:A7"/>
    <mergeCell ref="B6:E7"/>
    <mergeCell ref="F6:F7"/>
    <mergeCell ref="G6:G7"/>
    <mergeCell ref="H6:I6"/>
    <mergeCell ref="J6:K6"/>
    <mergeCell ref="L6:L7"/>
    <mergeCell ref="M6:M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A33:C33"/>
    <mergeCell ref="D33:H33"/>
    <mergeCell ref="I33:J33"/>
    <mergeCell ref="K33:M33"/>
    <mergeCell ref="B24:E24"/>
    <mergeCell ref="B25:E25"/>
    <mergeCell ref="B26:E26"/>
    <mergeCell ref="B27:E27"/>
    <mergeCell ref="B28:E28"/>
    <mergeCell ref="B29:E29"/>
    <mergeCell ref="A30:M30"/>
    <mergeCell ref="A31:D31"/>
    <mergeCell ref="E31:M31"/>
    <mergeCell ref="B32:H32"/>
    <mergeCell ref="J32:M32"/>
    <mergeCell ref="A34:A35"/>
    <mergeCell ref="B34:E35"/>
    <mergeCell ref="F34:F35"/>
    <mergeCell ref="G34:G35"/>
    <mergeCell ref="H34:I34"/>
    <mergeCell ref="B45:E45"/>
    <mergeCell ref="L34:L35"/>
    <mergeCell ref="M34:M35"/>
    <mergeCell ref="B36:E36"/>
    <mergeCell ref="B37:E37"/>
    <mergeCell ref="B38:E38"/>
    <mergeCell ref="B39:E39"/>
    <mergeCell ref="J34:K34"/>
    <mergeCell ref="B40:E40"/>
    <mergeCell ref="B41:E41"/>
    <mergeCell ref="B42:E42"/>
    <mergeCell ref="B43:E43"/>
    <mergeCell ref="B44:E44"/>
    <mergeCell ref="B52:E52"/>
    <mergeCell ref="B53:E53"/>
    <mergeCell ref="B54:E54"/>
    <mergeCell ref="A55:G55"/>
    <mergeCell ref="B46:E46"/>
    <mergeCell ref="B47:E47"/>
    <mergeCell ref="B48:E48"/>
    <mergeCell ref="B49:E49"/>
    <mergeCell ref="B50:E50"/>
    <mergeCell ref="B51:E5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115" zoomScaleNormal="115" workbookViewId="0">
      <selection activeCell="B17" sqref="B17:G17"/>
    </sheetView>
  </sheetViews>
  <sheetFormatPr defaultColWidth="9" defaultRowHeight="23.25" x14ac:dyDescent="0.5"/>
  <cols>
    <col min="1" max="1" width="41.375" style="50" customWidth="1"/>
    <col min="2" max="8" width="9" style="50"/>
    <col min="9" max="9" width="13.75" style="50" customWidth="1"/>
    <col min="10" max="12" width="9" style="50"/>
    <col min="13" max="13" width="25.125" style="50" customWidth="1"/>
    <col min="14" max="16384" width="9" style="50"/>
  </cols>
  <sheetData>
    <row r="1" spans="1:20" ht="31.5" x14ac:dyDescent="0.65">
      <c r="A1" s="536" t="s">
        <v>12</v>
      </c>
      <c r="B1" s="536"/>
      <c r="C1" s="536"/>
      <c r="D1" s="125"/>
      <c r="E1" s="125"/>
      <c r="F1" s="129" t="s">
        <v>85</v>
      </c>
      <c r="G1" s="131"/>
      <c r="H1" s="129"/>
      <c r="I1" s="130"/>
      <c r="J1" s="128"/>
      <c r="K1" s="128"/>
      <c r="L1" s="126"/>
      <c r="M1" s="126"/>
      <c r="N1" s="126"/>
      <c r="O1" s="126"/>
      <c r="P1" s="126"/>
      <c r="Q1" s="126"/>
      <c r="R1" s="126"/>
      <c r="S1" s="50" t="s">
        <v>31</v>
      </c>
      <c r="T1" s="50" t="s">
        <v>32</v>
      </c>
    </row>
    <row r="2" spans="1:20" ht="26.25" x14ac:dyDescent="0.55000000000000004">
      <c r="A2" s="537"/>
      <c r="B2" s="537"/>
      <c r="C2" s="537"/>
      <c r="D2" s="537"/>
      <c r="E2" s="537"/>
      <c r="F2" s="129" t="s">
        <v>86</v>
      </c>
      <c r="G2" s="132"/>
      <c r="H2" s="129"/>
      <c r="I2" s="130"/>
      <c r="J2" s="128"/>
      <c r="K2" s="128"/>
      <c r="L2" s="128"/>
      <c r="M2" s="128"/>
      <c r="N2" s="128"/>
      <c r="O2" s="128"/>
      <c r="P2" s="128"/>
      <c r="Q2" s="128"/>
      <c r="R2" s="128"/>
    </row>
    <row r="3" spans="1:20" x14ac:dyDescent="0.5">
      <c r="A3" s="61" t="s">
        <v>22</v>
      </c>
      <c r="B3" s="538">
        <v>44327</v>
      </c>
      <c r="C3" s="539"/>
      <c r="D3" s="539"/>
      <c r="E3" s="539"/>
      <c r="F3" s="539"/>
      <c r="G3" s="540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1:20" x14ac:dyDescent="0.5">
      <c r="A4" s="51" t="s">
        <v>101</v>
      </c>
      <c r="B4" s="533" t="s">
        <v>321</v>
      </c>
      <c r="C4" s="534"/>
      <c r="D4" s="534"/>
      <c r="E4" s="534"/>
      <c r="F4" s="534"/>
      <c r="G4" s="535"/>
      <c r="H4" s="120"/>
      <c r="I4" s="121"/>
      <c r="J4" s="121"/>
      <c r="K4" s="121"/>
      <c r="L4" s="121"/>
      <c r="M4" s="121"/>
      <c r="N4" s="121"/>
      <c r="O4" s="121"/>
      <c r="P4" s="121"/>
      <c r="Q4" s="121"/>
      <c r="R4" s="127"/>
    </row>
    <row r="5" spans="1:20" x14ac:dyDescent="0.5">
      <c r="A5" s="51" t="s">
        <v>102</v>
      </c>
      <c r="B5" s="541" t="s">
        <v>322</v>
      </c>
      <c r="C5" s="541"/>
      <c r="D5" s="541"/>
      <c r="E5" s="541"/>
      <c r="F5" s="541"/>
      <c r="G5" s="541"/>
      <c r="H5" s="120"/>
      <c r="I5" s="121"/>
      <c r="J5" s="121"/>
      <c r="K5" s="121"/>
      <c r="L5" s="121"/>
      <c r="M5" s="121"/>
      <c r="N5" s="121"/>
      <c r="O5" s="121"/>
      <c r="P5" s="121"/>
      <c r="Q5" s="121"/>
      <c r="R5" s="127"/>
    </row>
    <row r="6" spans="1:20" x14ac:dyDescent="0.5">
      <c r="A6" s="52" t="s">
        <v>13</v>
      </c>
      <c r="B6" s="542" t="s">
        <v>323</v>
      </c>
      <c r="C6" s="542"/>
      <c r="D6" s="542"/>
      <c r="E6" s="542"/>
      <c r="F6" s="542"/>
      <c r="G6" s="542"/>
      <c r="H6" s="120"/>
      <c r="I6" s="121"/>
      <c r="J6" s="121"/>
      <c r="K6" s="121"/>
      <c r="L6" s="121"/>
      <c r="M6" s="121"/>
      <c r="N6" s="121"/>
      <c r="O6" s="121"/>
      <c r="P6" s="121"/>
      <c r="Q6" s="121"/>
      <c r="R6" s="127"/>
    </row>
    <row r="7" spans="1:20" x14ac:dyDescent="0.5">
      <c r="A7" s="53" t="s">
        <v>14</v>
      </c>
      <c r="B7" s="542" t="s">
        <v>324</v>
      </c>
      <c r="C7" s="542"/>
      <c r="D7" s="542"/>
      <c r="E7" s="542"/>
      <c r="F7" s="542"/>
      <c r="G7" s="542"/>
      <c r="H7" s="120"/>
      <c r="I7" s="121"/>
      <c r="J7" s="121"/>
      <c r="K7" s="121"/>
      <c r="L7" s="121"/>
      <c r="M7" s="121"/>
      <c r="N7" s="121"/>
      <c r="O7" s="121"/>
      <c r="P7" s="121"/>
      <c r="Q7" s="121"/>
      <c r="R7" s="127"/>
    </row>
    <row r="8" spans="1:20" x14ac:dyDescent="0.5">
      <c r="A8" s="54" t="s">
        <v>15</v>
      </c>
      <c r="B8" s="542" t="s">
        <v>324</v>
      </c>
      <c r="C8" s="542"/>
      <c r="D8" s="542"/>
      <c r="E8" s="542"/>
      <c r="F8" s="542"/>
      <c r="G8" s="542"/>
      <c r="H8" s="120"/>
      <c r="I8" s="121"/>
      <c r="J8" s="121"/>
      <c r="K8" s="121"/>
      <c r="L8" s="121"/>
      <c r="M8" s="121"/>
      <c r="N8" s="121"/>
      <c r="O8" s="121"/>
      <c r="P8" s="121"/>
      <c r="Q8" s="121"/>
      <c r="R8" s="127"/>
    </row>
    <row r="9" spans="1:20" x14ac:dyDescent="0.5">
      <c r="A9" s="55" t="s">
        <v>16</v>
      </c>
      <c r="B9" s="542" t="s">
        <v>57</v>
      </c>
      <c r="C9" s="542"/>
      <c r="D9" s="542"/>
      <c r="E9" s="542"/>
      <c r="F9" s="542"/>
      <c r="G9" s="542"/>
      <c r="H9" s="120"/>
      <c r="I9" s="121"/>
      <c r="J9" s="121"/>
      <c r="K9" s="121"/>
      <c r="L9" s="121"/>
      <c r="M9" s="121"/>
      <c r="N9" s="121"/>
      <c r="O9" s="121"/>
      <c r="P9" s="121"/>
      <c r="Q9" s="121"/>
      <c r="R9" s="127"/>
    </row>
    <row r="10" spans="1:20" x14ac:dyDescent="0.5">
      <c r="A10" s="56" t="s">
        <v>17</v>
      </c>
      <c r="B10" s="542" t="s">
        <v>106</v>
      </c>
      <c r="C10" s="542"/>
      <c r="D10" s="542"/>
      <c r="E10" s="542"/>
      <c r="F10" s="542"/>
      <c r="G10" s="542"/>
      <c r="H10" s="120"/>
      <c r="I10" s="121"/>
      <c r="J10" s="121"/>
      <c r="K10" s="121"/>
      <c r="L10" s="121"/>
      <c r="M10" s="121"/>
      <c r="N10" s="121"/>
      <c r="O10" s="121"/>
      <c r="P10" s="121"/>
      <c r="Q10" s="121"/>
      <c r="R10" s="127"/>
    </row>
    <row r="11" spans="1:20" ht="26.25" x14ac:dyDescent="0.55000000000000004">
      <c r="A11" s="543" t="s">
        <v>21</v>
      </c>
      <c r="B11" s="543"/>
      <c r="C11" s="543"/>
      <c r="D11" s="543"/>
      <c r="E11" s="543"/>
      <c r="F11" s="543"/>
      <c r="G11" s="543"/>
      <c r="H11" s="122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0" ht="23.25" customHeight="1" x14ac:dyDescent="0.55000000000000004">
      <c r="A12" s="57" t="s">
        <v>18</v>
      </c>
      <c r="B12" s="542" t="s">
        <v>325</v>
      </c>
      <c r="C12" s="542"/>
      <c r="D12" s="542"/>
      <c r="E12" s="542"/>
      <c r="F12" s="542"/>
      <c r="G12" s="542"/>
      <c r="H12" s="122"/>
      <c r="I12" s="123"/>
      <c r="J12" s="123"/>
      <c r="K12" s="123"/>
      <c r="L12" s="123"/>
      <c r="M12" s="124"/>
      <c r="N12" s="123"/>
      <c r="O12" s="123"/>
      <c r="P12" s="123"/>
      <c r="Q12" s="123"/>
      <c r="R12" s="123"/>
    </row>
    <row r="13" spans="1:20" ht="23.25" customHeight="1" x14ac:dyDescent="0.55000000000000004">
      <c r="A13" s="57" t="s">
        <v>95</v>
      </c>
      <c r="B13" s="533" t="s">
        <v>326</v>
      </c>
      <c r="C13" s="534"/>
      <c r="D13" s="534"/>
      <c r="E13" s="534"/>
      <c r="F13" s="534"/>
      <c r="G13" s="535"/>
      <c r="H13" s="122"/>
      <c r="I13" s="123"/>
      <c r="J13" s="123"/>
      <c r="K13" s="123"/>
      <c r="L13" s="123"/>
      <c r="M13" s="124"/>
      <c r="N13" s="123"/>
      <c r="O13" s="123"/>
      <c r="P13" s="123"/>
      <c r="Q13" s="123"/>
      <c r="R13" s="123"/>
    </row>
    <row r="14" spans="1:20" ht="23.25" customHeight="1" x14ac:dyDescent="0.55000000000000004">
      <c r="A14" s="58" t="s">
        <v>94</v>
      </c>
      <c r="B14" s="542" t="s">
        <v>327</v>
      </c>
      <c r="C14" s="542"/>
      <c r="D14" s="542"/>
      <c r="E14" s="542"/>
      <c r="F14" s="542"/>
      <c r="G14" s="542"/>
      <c r="H14" s="122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50" t="s">
        <v>31</v>
      </c>
    </row>
    <row r="15" spans="1:20" ht="23.25" customHeight="1" x14ac:dyDescent="0.55000000000000004">
      <c r="A15" s="58" t="s">
        <v>95</v>
      </c>
      <c r="B15" s="533" t="s">
        <v>328</v>
      </c>
      <c r="C15" s="534"/>
      <c r="D15" s="534"/>
      <c r="E15" s="534"/>
      <c r="F15" s="534"/>
      <c r="G15" s="535"/>
      <c r="H15" s="122"/>
      <c r="I15" s="123"/>
      <c r="J15" s="123"/>
      <c r="K15" s="123"/>
      <c r="L15" s="123"/>
      <c r="M15" s="123"/>
      <c r="N15" s="123"/>
      <c r="O15" s="123"/>
      <c r="P15" s="123"/>
      <c r="Q15" s="123"/>
      <c r="R15" s="123"/>
    </row>
    <row r="16" spans="1:20" ht="23.25" customHeight="1" x14ac:dyDescent="0.55000000000000004">
      <c r="A16" s="59" t="s">
        <v>19</v>
      </c>
      <c r="B16" s="542" t="s">
        <v>329</v>
      </c>
      <c r="C16" s="542"/>
      <c r="D16" s="542"/>
      <c r="E16" s="542"/>
      <c r="F16" s="542"/>
      <c r="G16" s="542"/>
      <c r="H16" s="122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50" t="s">
        <v>32</v>
      </c>
    </row>
    <row r="17" spans="1:18" ht="23.25" customHeight="1" x14ac:dyDescent="0.55000000000000004">
      <c r="A17" s="60" t="s">
        <v>20</v>
      </c>
      <c r="B17" s="542" t="s">
        <v>58</v>
      </c>
      <c r="C17" s="542"/>
      <c r="D17" s="542"/>
      <c r="E17" s="542"/>
      <c r="F17" s="542"/>
      <c r="G17" s="542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</row>
    <row r="18" spans="1:18" ht="29.25" x14ac:dyDescent="0.6">
      <c r="A18" s="285" t="s">
        <v>96</v>
      </c>
      <c r="B18" s="546" t="str">
        <f>IF(ปร4!L487&gt;ปร4!L475,"22",IF(ปร4!L465&gt;ปร4!L453,"21",IF(ปร4!L443&gt;ปร4!L431,"20",IF(ปร4!L421&gt;ปร4!L409,"19",IF(ปร4!L399&gt;ปร4!L387,"18",IF(ปร4!L377&gt;ปร4!L365,"17",IF(ปร4!L355&gt;ปร4!L343,"16",IF(ปร4!L333&gt;ปร4!L321,"15",IF(ปร4!L311&gt;ปร4!L299,"14",IF(ปร4!L289&gt;ปร4!L277,"13",IF(ปร4!L267&gt;ปร4!L255,"12",IF(ปร4!L245&gt;ปร4!L233,"11",IF(ปร4!L223&gt;ปร4!L211,"10",IF(ปร4!L201&gt;ปร4!L189,"9",IF(ปร4!L179&gt;ปร4!L167,"8",IF(ปร4!L157&gt;ปร4!L145,"7",IF(ปร4!L135&gt;ปร4!L123,"6",IF(ปร4!L112&gt;ปร4!L101,"5",IF(ปร4!L90&gt;ปร4!L78,"4",IF(ปร4!L68&gt;ปร4!L55,"3",IF(ปร4!L44&gt;ปร4!L31,"2","1")))))))))))))))))))))</f>
        <v>2</v>
      </c>
      <c r="C18" s="546"/>
      <c r="D18" s="547" t="s">
        <v>59</v>
      </c>
      <c r="E18" s="547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</row>
    <row r="19" spans="1:18" x14ac:dyDescent="0.5">
      <c r="F19" s="116"/>
    </row>
    <row r="28" spans="1:18" x14ac:dyDescent="0.5">
      <c r="B28" s="116"/>
      <c r="C28" s="137" t="str">
        <f>CONCATENATE($S$14, B12,$S$16)</f>
        <v>(นายอำพร จานเก่า)</v>
      </c>
      <c r="D28" s="116"/>
    </row>
    <row r="29" spans="1:18" x14ac:dyDescent="0.5">
      <c r="B29" s="116"/>
      <c r="C29" s="137" t="str">
        <f>CONCATENATE($S$14, B14,$S$16)</f>
        <v>(นางสาวจริยา ขัดแก้ว)</v>
      </c>
      <c r="D29" s="116"/>
    </row>
    <row r="30" spans="1:18" x14ac:dyDescent="0.5">
      <c r="B30" s="116"/>
      <c r="C30" s="137" t="str">
        <f>CONCATENATE($S$14, B16,$S$16)</f>
        <v>(นางแสดาว  ต่อสู้)</v>
      </c>
      <c r="D30" s="116"/>
    </row>
    <row r="31" spans="1:18" x14ac:dyDescent="0.5">
      <c r="B31" s="116"/>
      <c r="C31" s="137" t="str">
        <f>CONCATENATE($S$14, B17,$S$16)</f>
        <v>(นายธีรศักดิ์  สืบสุติน)</v>
      </c>
      <c r="D31" s="116"/>
    </row>
    <row r="32" spans="1:18" ht="26.25" x14ac:dyDescent="0.55000000000000004">
      <c r="B32" s="116"/>
      <c r="C32" s="138" t="str">
        <f>CONCATENATE($B$15,$B$6)</f>
        <v>ผู้อำนวยการกลุ่มอำนวยการสพป.ลำปาง เขต 3</v>
      </c>
      <c r="D32" s="116"/>
    </row>
    <row r="33" spans="2:4" ht="26.25" x14ac:dyDescent="0.55000000000000004">
      <c r="B33" s="116"/>
      <c r="C33" s="138" t="str">
        <f>CONCATENATE($B$13,$B$6)</f>
        <v>ช่าง ระดับ 4สพป.ลำปาง เขต 3</v>
      </c>
      <c r="D33" s="116"/>
    </row>
    <row r="34" spans="2:4" ht="26.25" x14ac:dyDescent="0.55000000000000004">
      <c r="B34" s="116"/>
      <c r="C34" s="138" t="str">
        <f>CONCATENATE($B$13,$B$6)</f>
        <v>ช่าง ระดับ 4สพป.ลำปาง เขต 3</v>
      </c>
      <c r="D34" s="116"/>
    </row>
    <row r="35" spans="2:4" ht="26.25" x14ac:dyDescent="0.55000000000000004">
      <c r="B35" s="116"/>
      <c r="C35" s="138" t="str">
        <f>CONCATENATE($B$15,$B$6)</f>
        <v>ผู้อำนวยการกลุ่มอำนวยการสพป.ลำปาง เขต 3</v>
      </c>
      <c r="D35" s="116"/>
    </row>
    <row r="36" spans="2:4" ht="26.25" x14ac:dyDescent="0.55000000000000004">
      <c r="B36" s="116"/>
      <c r="C36" s="138" t="str">
        <f>CONCATENATE($B$13,$B$6)</f>
        <v>ช่าง ระดับ 4สพป.ลำปาง เขต 3</v>
      </c>
      <c r="D36" s="116"/>
    </row>
    <row r="37" spans="2:4" x14ac:dyDescent="0.5">
      <c r="B37" s="116"/>
      <c r="C37" s="116"/>
      <c r="D37" s="116"/>
    </row>
    <row r="38" spans="2:4" x14ac:dyDescent="0.5">
      <c r="B38" s="116"/>
      <c r="C38" s="116"/>
      <c r="D38" s="116"/>
    </row>
  </sheetData>
  <customSheetViews>
    <customSheetView guid="{797F402C-D807-4A5C-9055-8329E2DAA52F}" scale="130" topLeftCell="A13">
      <selection activeCell="A16" sqref="A16:XFD21"/>
      <pageMargins left="0.7" right="0.7" top="0.75" bottom="0.75" header="0.3" footer="0.3"/>
      <pageSetup paperSize="9" orientation="portrait" horizontalDpi="0" verticalDpi="0" r:id="rId1"/>
    </customSheetView>
  </customSheetViews>
  <mergeCells count="19">
    <mergeCell ref="B18:C18"/>
    <mergeCell ref="D18:E18"/>
    <mergeCell ref="A2:E2"/>
    <mergeCell ref="A11:G11"/>
    <mergeCell ref="B10:G10"/>
    <mergeCell ref="B12:G12"/>
    <mergeCell ref="B14:G14"/>
    <mergeCell ref="B16:G16"/>
    <mergeCell ref="B17:G17"/>
    <mergeCell ref="B9:G9"/>
    <mergeCell ref="B13:G13"/>
    <mergeCell ref="B15:G15"/>
    <mergeCell ref="B5:G5"/>
    <mergeCell ref="B6:G6"/>
    <mergeCell ref="B7:G7"/>
    <mergeCell ref="B8:G8"/>
    <mergeCell ref="B3:G3"/>
    <mergeCell ref="A1:C1"/>
    <mergeCell ref="B4:G4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1"/>
  <sheetViews>
    <sheetView zoomScaleNormal="100" workbookViewId="0">
      <pane xSplit="1" ySplit="7" topLeftCell="B8" activePane="bottomRight" state="frozen"/>
      <selection activeCell="A16" sqref="A1:XFD1048576"/>
      <selection pane="topRight" activeCell="A16" sqref="A1:XFD1048576"/>
      <selection pane="bottomLeft" activeCell="A16" sqref="A1:XFD1048576"/>
      <selection pane="bottomRight" activeCell="G8" sqref="G8:G25"/>
    </sheetView>
  </sheetViews>
  <sheetFormatPr defaultColWidth="9" defaultRowHeight="23.25" x14ac:dyDescent="0.5"/>
  <cols>
    <col min="1" max="1" width="13.75" style="63" customWidth="1"/>
    <col min="2" max="2" width="47.125" style="68" customWidth="1"/>
    <col min="3" max="3" width="17.375" style="63" customWidth="1"/>
    <col min="4" max="4" width="9" style="63"/>
    <col min="5" max="5" width="10" style="63" bestFit="1" customWidth="1"/>
    <col min="6" max="7" width="9" style="63"/>
    <col min="8" max="8" width="18.125" style="63" customWidth="1"/>
    <col min="9" max="9" width="11.625" style="63" customWidth="1"/>
    <col min="10" max="16384" width="9" style="63"/>
  </cols>
  <sheetData>
    <row r="1" spans="1:10" s="62" customFormat="1" ht="35.25" thickBot="1" x14ac:dyDescent="0.75">
      <c r="A1" s="552" t="s">
        <v>105</v>
      </c>
      <c r="B1" s="553"/>
      <c r="C1" s="560">
        <f>I230</f>
        <v>280212.5</v>
      </c>
      <c r="D1" s="560"/>
      <c r="E1" s="561"/>
      <c r="F1" s="558" t="s">
        <v>39</v>
      </c>
      <c r="G1" s="558"/>
      <c r="H1" s="142">
        <f>C2</f>
        <v>1.3073999999999999</v>
      </c>
      <c r="I1" s="554"/>
      <c r="J1" s="555"/>
    </row>
    <row r="2" spans="1:10" s="62" customFormat="1" ht="32.25" thickBot="1" x14ac:dyDescent="0.7">
      <c r="A2" s="552" t="s">
        <v>39</v>
      </c>
      <c r="B2" s="553"/>
      <c r="C2" s="275">
        <f>ปร.5!L9</f>
        <v>1.3073999999999999</v>
      </c>
      <c r="D2" s="564" t="s">
        <v>40</v>
      </c>
      <c r="E2" s="565"/>
      <c r="F2" s="565"/>
      <c r="G2" s="566"/>
      <c r="H2" s="141">
        <f>H1*C1</f>
        <v>366349.82249999995</v>
      </c>
      <c r="I2" s="556"/>
      <c r="J2" s="557"/>
    </row>
    <row r="3" spans="1:10" s="62" customFormat="1" ht="39" customHeight="1" thickBot="1" x14ac:dyDescent="0.7">
      <c r="A3" s="550" t="s">
        <v>104</v>
      </c>
      <c r="B3" s="551"/>
      <c r="C3" s="562">
        <f>ปร.5!M18</f>
        <v>366300</v>
      </c>
      <c r="D3" s="563"/>
      <c r="E3" s="563"/>
      <c r="F3" s="559" t="str">
        <f>"("&amp;BAHTTEXT(C3)&amp;")"</f>
        <v>(สามแสนหกหมื่นหกพันสามร้อยบาทถ้วน)</v>
      </c>
      <c r="G3" s="559"/>
      <c r="H3" s="559"/>
      <c r="I3" s="559"/>
      <c r="J3" s="559"/>
    </row>
    <row r="4" spans="1:10" ht="30" customHeight="1" x14ac:dyDescent="0.7">
      <c r="A4" s="548" t="s">
        <v>267</v>
      </c>
      <c r="B4" s="548"/>
      <c r="C4" s="434">
        <v>2</v>
      </c>
      <c r="D4" s="549" t="s">
        <v>268</v>
      </c>
      <c r="E4" s="549"/>
      <c r="F4" s="361"/>
      <c r="G4" s="361"/>
      <c r="H4" s="361"/>
      <c r="I4" s="361"/>
      <c r="J4" s="361"/>
    </row>
    <row r="5" spans="1:10" ht="15.75" customHeight="1" x14ac:dyDescent="0.5">
      <c r="A5" s="139"/>
      <c r="B5" s="140"/>
      <c r="C5" s="139"/>
      <c r="D5" s="139"/>
      <c r="E5" s="139"/>
      <c r="F5" s="139"/>
      <c r="G5" s="139"/>
      <c r="H5" s="139"/>
      <c r="I5" s="139"/>
      <c r="J5" s="139"/>
    </row>
    <row r="6" spans="1:10" x14ac:dyDescent="0.5">
      <c r="A6" s="569" t="s">
        <v>2</v>
      </c>
      <c r="B6" s="571" t="s">
        <v>3</v>
      </c>
      <c r="C6" s="577" t="s">
        <v>4</v>
      </c>
      <c r="D6" s="577" t="s">
        <v>5</v>
      </c>
      <c r="E6" s="567" t="s">
        <v>6</v>
      </c>
      <c r="F6" s="568"/>
      <c r="G6" s="567" t="s">
        <v>7</v>
      </c>
      <c r="H6" s="568"/>
      <c r="I6" s="575" t="s">
        <v>8</v>
      </c>
      <c r="J6" s="573" t="s">
        <v>9</v>
      </c>
    </row>
    <row r="7" spans="1:10" ht="41.25" customHeight="1" x14ac:dyDescent="0.5">
      <c r="A7" s="570"/>
      <c r="B7" s="572"/>
      <c r="C7" s="578"/>
      <c r="D7" s="578"/>
      <c r="E7" s="69" t="s">
        <v>10</v>
      </c>
      <c r="F7" s="69" t="s">
        <v>11</v>
      </c>
      <c r="G7" s="69" t="s">
        <v>10</v>
      </c>
      <c r="H7" s="69" t="s">
        <v>11</v>
      </c>
      <c r="I7" s="576"/>
      <c r="J7" s="574"/>
    </row>
    <row r="8" spans="1:10" x14ac:dyDescent="0.5">
      <c r="A8" s="64">
        <v>1</v>
      </c>
      <c r="B8" s="65" t="s">
        <v>367</v>
      </c>
      <c r="C8" s="64"/>
      <c r="D8" s="64"/>
      <c r="E8" s="64"/>
      <c r="F8" s="70">
        <f>E8*$C8</f>
        <v>0</v>
      </c>
      <c r="G8" s="66"/>
      <c r="H8" s="70">
        <f>G8*$C8</f>
        <v>0</v>
      </c>
      <c r="I8" s="70">
        <f>F8+H8</f>
        <v>0</v>
      </c>
      <c r="J8" s="66"/>
    </row>
    <row r="9" spans="1:10" x14ac:dyDescent="0.5">
      <c r="A9" s="64"/>
      <c r="B9" s="65" t="s">
        <v>368</v>
      </c>
      <c r="C9" s="64">
        <v>21</v>
      </c>
      <c r="D9" s="64" t="s">
        <v>348</v>
      </c>
      <c r="E9" s="64"/>
      <c r="F9" s="70">
        <f t="shared" ref="F9:F71" si="0">E9*$C9</f>
        <v>0</v>
      </c>
      <c r="G9" s="66">
        <v>120</v>
      </c>
      <c r="H9" s="70">
        <f t="shared" ref="H9:H72" si="1">G9*$C9</f>
        <v>2520</v>
      </c>
      <c r="I9" s="70">
        <f t="shared" ref="I9:I72" si="2">F9+H9</f>
        <v>2520</v>
      </c>
      <c r="J9" s="67"/>
    </row>
    <row r="10" spans="1:10" x14ac:dyDescent="0.5">
      <c r="A10" s="64"/>
      <c r="B10" s="65" t="s">
        <v>369</v>
      </c>
      <c r="C10" s="64">
        <v>4.5</v>
      </c>
      <c r="D10" s="64" t="s">
        <v>348</v>
      </c>
      <c r="E10" s="64">
        <v>350</v>
      </c>
      <c r="F10" s="70">
        <f t="shared" ref="F10:F15" si="3">E10*$C10</f>
        <v>1575</v>
      </c>
      <c r="G10" s="66"/>
      <c r="H10" s="70">
        <f t="shared" ref="H10:H15" si="4">G10*$C10</f>
        <v>0</v>
      </c>
      <c r="I10" s="70">
        <f t="shared" si="2"/>
        <v>1575</v>
      </c>
      <c r="J10" s="67"/>
    </row>
    <row r="11" spans="1:10" x14ac:dyDescent="0.5">
      <c r="A11" s="64"/>
      <c r="B11" s="65" t="s">
        <v>370</v>
      </c>
      <c r="C11" s="64">
        <v>16.5</v>
      </c>
      <c r="D11" s="64" t="s">
        <v>348</v>
      </c>
      <c r="E11" s="531">
        <v>2350</v>
      </c>
      <c r="F11" s="70">
        <f t="shared" si="3"/>
        <v>38775</v>
      </c>
      <c r="G11" s="66">
        <v>350</v>
      </c>
      <c r="H11" s="70">
        <f t="shared" si="4"/>
        <v>5775</v>
      </c>
      <c r="I11" s="70">
        <f t="shared" si="2"/>
        <v>44550</v>
      </c>
      <c r="J11" s="67"/>
    </row>
    <row r="12" spans="1:10" x14ac:dyDescent="0.5">
      <c r="A12" s="64"/>
      <c r="B12" s="65" t="s">
        <v>371</v>
      </c>
      <c r="C12" s="64">
        <v>85.61</v>
      </c>
      <c r="D12" s="64" t="s">
        <v>349</v>
      </c>
      <c r="E12" s="64">
        <v>400</v>
      </c>
      <c r="F12" s="70">
        <f t="shared" si="3"/>
        <v>34244</v>
      </c>
      <c r="G12" s="66"/>
      <c r="H12" s="70">
        <f t="shared" si="4"/>
        <v>0</v>
      </c>
      <c r="I12" s="70">
        <f t="shared" si="2"/>
        <v>34244</v>
      </c>
      <c r="J12" s="67"/>
    </row>
    <row r="13" spans="1:10" x14ac:dyDescent="0.5">
      <c r="A13" s="64"/>
      <c r="B13" s="65" t="s">
        <v>372</v>
      </c>
      <c r="C13" s="64">
        <v>77.680000000000007</v>
      </c>
      <c r="D13" s="64" t="s">
        <v>349</v>
      </c>
      <c r="E13" s="64">
        <v>400</v>
      </c>
      <c r="F13" s="70">
        <f t="shared" si="3"/>
        <v>31072.000000000004</v>
      </c>
      <c r="G13" s="66"/>
      <c r="H13" s="70">
        <f t="shared" si="4"/>
        <v>0</v>
      </c>
      <c r="I13" s="70">
        <f t="shared" si="2"/>
        <v>31072.000000000004</v>
      </c>
      <c r="J13" s="67"/>
    </row>
    <row r="14" spans="1:10" x14ac:dyDescent="0.5">
      <c r="A14" s="64"/>
      <c r="B14" s="65" t="s">
        <v>373</v>
      </c>
      <c r="C14" s="64">
        <v>155.15</v>
      </c>
      <c r="D14" s="64" t="s">
        <v>330</v>
      </c>
      <c r="E14" s="64"/>
      <c r="F14" s="70">
        <f t="shared" si="3"/>
        <v>0</v>
      </c>
      <c r="G14" s="66">
        <v>150</v>
      </c>
      <c r="H14" s="70">
        <f t="shared" si="4"/>
        <v>23272.5</v>
      </c>
      <c r="I14" s="70">
        <f t="shared" si="2"/>
        <v>23272.5</v>
      </c>
      <c r="J14" s="67"/>
    </row>
    <row r="15" spans="1:10" x14ac:dyDescent="0.5">
      <c r="A15" s="64"/>
      <c r="B15" s="65" t="s">
        <v>374</v>
      </c>
      <c r="C15" s="64">
        <v>80</v>
      </c>
      <c r="D15" s="64" t="s">
        <v>375</v>
      </c>
      <c r="E15" s="64">
        <v>155</v>
      </c>
      <c r="F15" s="70">
        <f t="shared" si="3"/>
        <v>12400</v>
      </c>
      <c r="G15" s="66">
        <v>20</v>
      </c>
      <c r="H15" s="70">
        <f t="shared" si="4"/>
        <v>1600</v>
      </c>
      <c r="I15" s="70">
        <f t="shared" si="2"/>
        <v>14000</v>
      </c>
      <c r="J15" s="67"/>
    </row>
    <row r="16" spans="1:10" x14ac:dyDescent="0.5">
      <c r="A16" s="64"/>
      <c r="B16" s="65" t="s">
        <v>376</v>
      </c>
      <c r="C16" s="64">
        <v>107</v>
      </c>
      <c r="D16" s="64" t="s">
        <v>375</v>
      </c>
      <c r="E16" s="64">
        <v>225</v>
      </c>
      <c r="F16" s="70">
        <f t="shared" si="0"/>
        <v>24075</v>
      </c>
      <c r="G16" s="66">
        <v>30</v>
      </c>
      <c r="H16" s="70">
        <f t="shared" si="1"/>
        <v>3210</v>
      </c>
      <c r="I16" s="70">
        <f t="shared" si="2"/>
        <v>27285</v>
      </c>
      <c r="J16" s="67"/>
    </row>
    <row r="17" spans="1:10" x14ac:dyDescent="0.5">
      <c r="A17" s="64"/>
      <c r="B17" s="65" t="s">
        <v>377</v>
      </c>
      <c r="C17" s="64">
        <v>17</v>
      </c>
      <c r="D17" s="64" t="s">
        <v>350</v>
      </c>
      <c r="E17" s="64">
        <v>60</v>
      </c>
      <c r="F17" s="70">
        <f t="shared" si="0"/>
        <v>1020</v>
      </c>
      <c r="G17" s="66"/>
      <c r="H17" s="70">
        <f t="shared" si="1"/>
        <v>0</v>
      </c>
      <c r="I17" s="70">
        <f t="shared" si="2"/>
        <v>1020</v>
      </c>
      <c r="J17" s="67"/>
    </row>
    <row r="18" spans="1:10" x14ac:dyDescent="0.5">
      <c r="A18" s="64"/>
      <c r="B18" s="65" t="s">
        <v>378</v>
      </c>
      <c r="C18" s="64">
        <v>37</v>
      </c>
      <c r="D18" s="64" t="s">
        <v>351</v>
      </c>
      <c r="E18" s="64">
        <v>605</v>
      </c>
      <c r="F18" s="70">
        <f t="shared" si="0"/>
        <v>22385</v>
      </c>
      <c r="G18" s="66">
        <v>57</v>
      </c>
      <c r="H18" s="70">
        <f t="shared" si="1"/>
        <v>2109</v>
      </c>
      <c r="I18" s="70">
        <f t="shared" si="2"/>
        <v>24494</v>
      </c>
      <c r="J18" s="67"/>
    </row>
    <row r="19" spans="1:10" x14ac:dyDescent="0.5">
      <c r="A19" s="64"/>
      <c r="B19" s="65" t="s">
        <v>379</v>
      </c>
      <c r="C19" s="64">
        <v>110</v>
      </c>
      <c r="D19" s="64" t="s">
        <v>352</v>
      </c>
      <c r="E19" s="64">
        <v>620</v>
      </c>
      <c r="F19" s="70">
        <f t="shared" si="0"/>
        <v>68200</v>
      </c>
      <c r="G19" s="66">
        <v>50</v>
      </c>
      <c r="H19" s="70">
        <f t="shared" si="1"/>
        <v>5500</v>
      </c>
      <c r="I19" s="70">
        <f t="shared" si="2"/>
        <v>73700</v>
      </c>
      <c r="J19" s="67"/>
    </row>
    <row r="20" spans="1:10" x14ac:dyDescent="0.5">
      <c r="A20" s="64"/>
      <c r="B20" s="68" t="s">
        <v>380</v>
      </c>
      <c r="C20" s="64">
        <v>40</v>
      </c>
      <c r="D20" s="63" t="s">
        <v>350</v>
      </c>
      <c r="E20" s="64">
        <v>62</v>
      </c>
      <c r="F20" s="70">
        <f t="shared" si="0"/>
        <v>2480</v>
      </c>
      <c r="G20" s="66"/>
      <c r="H20" s="70">
        <f t="shared" si="1"/>
        <v>0</v>
      </c>
      <c r="I20" s="70">
        <f t="shared" si="2"/>
        <v>2480</v>
      </c>
      <c r="J20" s="67"/>
    </row>
    <row r="21" spans="1:10" x14ac:dyDescent="0.5">
      <c r="A21" s="64"/>
      <c r="B21" s="437"/>
      <c r="C21" s="447"/>
      <c r="D21" s="448"/>
      <c r="E21" s="449"/>
      <c r="F21" s="70">
        <f t="shared" si="0"/>
        <v>0</v>
      </c>
      <c r="G21" s="66"/>
      <c r="H21" s="70">
        <f t="shared" si="1"/>
        <v>0</v>
      </c>
      <c r="I21" s="70">
        <f t="shared" si="2"/>
        <v>0</v>
      </c>
      <c r="J21" s="67"/>
    </row>
    <row r="22" spans="1:10" x14ac:dyDescent="0.5">
      <c r="A22" s="64"/>
      <c r="B22" s="435"/>
      <c r="C22" s="441"/>
      <c r="D22" s="442"/>
      <c r="E22" s="443"/>
      <c r="F22" s="70">
        <f t="shared" si="0"/>
        <v>0</v>
      </c>
      <c r="G22" s="66"/>
      <c r="H22" s="70">
        <f t="shared" si="1"/>
        <v>0</v>
      </c>
      <c r="I22" s="70">
        <f t="shared" si="2"/>
        <v>0</v>
      </c>
      <c r="J22" s="67"/>
    </row>
    <row r="23" spans="1:10" x14ac:dyDescent="0.5">
      <c r="A23" s="64"/>
      <c r="B23" s="436"/>
      <c r="C23" s="444"/>
      <c r="D23" s="254"/>
      <c r="E23" s="445"/>
      <c r="F23" s="70">
        <f t="shared" si="0"/>
        <v>0</v>
      </c>
      <c r="G23" s="66"/>
      <c r="H23" s="70">
        <f t="shared" si="1"/>
        <v>0</v>
      </c>
      <c r="I23" s="70">
        <f t="shared" si="2"/>
        <v>0</v>
      </c>
      <c r="J23" s="67"/>
    </row>
    <row r="24" spans="1:10" x14ac:dyDescent="0.5">
      <c r="A24" s="64"/>
      <c r="B24" s="436"/>
      <c r="C24" s="444"/>
      <c r="D24" s="254"/>
      <c r="E24" s="450"/>
      <c r="F24" s="70">
        <f t="shared" si="0"/>
        <v>0</v>
      </c>
      <c r="G24" s="66"/>
      <c r="H24" s="70">
        <f t="shared" si="1"/>
        <v>0</v>
      </c>
      <c r="I24" s="70">
        <f t="shared" si="2"/>
        <v>0</v>
      </c>
      <c r="J24" s="67"/>
    </row>
    <row r="25" spans="1:10" x14ac:dyDescent="0.5">
      <c r="A25" s="64"/>
      <c r="B25" s="436"/>
      <c r="C25" s="444"/>
      <c r="D25" s="254"/>
      <c r="E25" s="446"/>
      <c r="F25" s="70">
        <f t="shared" si="0"/>
        <v>0</v>
      </c>
      <c r="G25" s="458"/>
      <c r="H25" s="70">
        <f t="shared" si="1"/>
        <v>0</v>
      </c>
      <c r="I25" s="70">
        <f t="shared" si="2"/>
        <v>0</v>
      </c>
      <c r="J25" s="67"/>
    </row>
    <row r="26" spans="1:10" x14ac:dyDescent="0.5">
      <c r="A26" s="64"/>
      <c r="B26" s="436"/>
      <c r="C26" s="444"/>
      <c r="D26" s="254"/>
      <c r="E26" s="445"/>
      <c r="F26" s="70">
        <f t="shared" si="0"/>
        <v>0</v>
      </c>
      <c r="G26" s="460"/>
      <c r="H26" s="70">
        <f t="shared" si="1"/>
        <v>0</v>
      </c>
      <c r="I26" s="70">
        <f t="shared" si="2"/>
        <v>0</v>
      </c>
      <c r="J26" s="67"/>
    </row>
    <row r="27" spans="1:10" x14ac:dyDescent="0.5">
      <c r="A27" s="64"/>
      <c r="B27" s="436"/>
      <c r="C27" s="444"/>
      <c r="D27" s="254"/>
      <c r="E27" s="445"/>
      <c r="F27" s="70">
        <f t="shared" si="0"/>
        <v>0</v>
      </c>
      <c r="G27" s="446"/>
      <c r="H27" s="70">
        <f t="shared" si="1"/>
        <v>0</v>
      </c>
      <c r="I27" s="70">
        <f t="shared" si="2"/>
        <v>0</v>
      </c>
      <c r="J27" s="67"/>
    </row>
    <row r="28" spans="1:10" x14ac:dyDescent="0.5">
      <c r="A28" s="64"/>
      <c r="B28" s="436"/>
      <c r="C28" s="444"/>
      <c r="D28" s="254"/>
      <c r="E28" s="445"/>
      <c r="F28" s="70">
        <f t="shared" si="0"/>
        <v>0</v>
      </c>
      <c r="G28" s="458"/>
      <c r="H28" s="70">
        <f t="shared" si="1"/>
        <v>0</v>
      </c>
      <c r="I28" s="70">
        <f t="shared" si="2"/>
        <v>0</v>
      </c>
      <c r="J28" s="67"/>
    </row>
    <row r="29" spans="1:10" x14ac:dyDescent="0.5">
      <c r="A29" s="64"/>
      <c r="B29" s="437"/>
      <c r="C29" s="447"/>
      <c r="D29" s="448"/>
      <c r="E29" s="449"/>
      <c r="F29" s="70">
        <f t="shared" si="0"/>
        <v>0</v>
      </c>
      <c r="G29" s="458"/>
      <c r="H29" s="70">
        <f t="shared" si="1"/>
        <v>0</v>
      </c>
      <c r="I29" s="70">
        <f t="shared" si="2"/>
        <v>0</v>
      </c>
      <c r="J29" s="67"/>
    </row>
    <row r="30" spans="1:10" x14ac:dyDescent="0.5">
      <c r="A30" s="64"/>
      <c r="B30" s="435"/>
      <c r="C30" s="441"/>
      <c r="D30" s="442"/>
      <c r="E30" s="443"/>
      <c r="F30" s="70">
        <f t="shared" si="0"/>
        <v>0</v>
      </c>
      <c r="G30" s="458"/>
      <c r="H30" s="70">
        <f t="shared" si="1"/>
        <v>0</v>
      </c>
      <c r="I30" s="70">
        <f t="shared" si="2"/>
        <v>0</v>
      </c>
      <c r="J30" s="67"/>
    </row>
    <row r="31" spans="1:10" x14ac:dyDescent="0.5">
      <c r="A31" s="64"/>
      <c r="B31" s="436"/>
      <c r="C31" s="444"/>
      <c r="D31" s="254"/>
      <c r="E31" s="445"/>
      <c r="F31" s="70">
        <f t="shared" si="0"/>
        <v>0</v>
      </c>
      <c r="G31" s="459"/>
      <c r="H31" s="70">
        <f t="shared" si="1"/>
        <v>0</v>
      </c>
      <c r="I31" s="70">
        <f t="shared" si="2"/>
        <v>0</v>
      </c>
      <c r="J31" s="67"/>
    </row>
    <row r="32" spans="1:10" x14ac:dyDescent="0.5">
      <c r="A32" s="64"/>
      <c r="B32" s="436"/>
      <c r="C32" s="444"/>
      <c r="D32" s="254"/>
      <c r="E32" s="450"/>
      <c r="F32" s="70">
        <f t="shared" si="0"/>
        <v>0</v>
      </c>
      <c r="G32" s="457"/>
      <c r="H32" s="70">
        <f t="shared" si="1"/>
        <v>0</v>
      </c>
      <c r="I32" s="70">
        <f t="shared" si="2"/>
        <v>0</v>
      </c>
      <c r="J32" s="67"/>
    </row>
    <row r="33" spans="1:10" x14ac:dyDescent="0.5">
      <c r="A33" s="64"/>
      <c r="B33" s="436"/>
      <c r="C33" s="444"/>
      <c r="D33" s="254"/>
      <c r="E33" s="446"/>
      <c r="F33" s="70">
        <f t="shared" si="0"/>
        <v>0</v>
      </c>
      <c r="G33" s="458"/>
      <c r="H33" s="70">
        <f t="shared" si="1"/>
        <v>0</v>
      </c>
      <c r="I33" s="70">
        <f t="shared" si="2"/>
        <v>0</v>
      </c>
      <c r="J33" s="67"/>
    </row>
    <row r="34" spans="1:10" x14ac:dyDescent="0.5">
      <c r="A34" s="64"/>
      <c r="B34" s="436"/>
      <c r="C34" s="444"/>
      <c r="D34" s="254"/>
      <c r="E34" s="445"/>
      <c r="F34" s="70">
        <f t="shared" si="0"/>
        <v>0</v>
      </c>
      <c r="G34" s="460"/>
      <c r="H34" s="70">
        <f t="shared" si="1"/>
        <v>0</v>
      </c>
      <c r="I34" s="70">
        <f t="shared" si="2"/>
        <v>0</v>
      </c>
      <c r="J34" s="67"/>
    </row>
    <row r="35" spans="1:10" x14ac:dyDescent="0.5">
      <c r="A35" s="64"/>
      <c r="B35" s="436"/>
      <c r="C35" s="444"/>
      <c r="D35" s="254"/>
      <c r="E35" s="445"/>
      <c r="F35" s="70">
        <f t="shared" si="0"/>
        <v>0</v>
      </c>
      <c r="G35" s="446"/>
      <c r="H35" s="70">
        <f t="shared" si="1"/>
        <v>0</v>
      </c>
      <c r="I35" s="70">
        <f t="shared" si="2"/>
        <v>0</v>
      </c>
      <c r="J35" s="67"/>
    </row>
    <row r="36" spans="1:10" x14ac:dyDescent="0.5">
      <c r="A36" s="64"/>
      <c r="B36" s="436"/>
      <c r="C36" s="444"/>
      <c r="D36" s="254"/>
      <c r="E36" s="445"/>
      <c r="F36" s="70">
        <f t="shared" si="0"/>
        <v>0</v>
      </c>
      <c r="G36" s="458"/>
      <c r="H36" s="70">
        <f t="shared" si="1"/>
        <v>0</v>
      </c>
      <c r="I36" s="70">
        <f t="shared" si="2"/>
        <v>0</v>
      </c>
      <c r="J36" s="67"/>
    </row>
    <row r="37" spans="1:10" x14ac:dyDescent="0.5">
      <c r="A37" s="64"/>
      <c r="B37" s="438"/>
      <c r="C37" s="451"/>
      <c r="D37" s="448"/>
      <c r="E37" s="449"/>
      <c r="F37" s="70">
        <f t="shared" si="0"/>
        <v>0</v>
      </c>
      <c r="G37" s="458"/>
      <c r="H37" s="70">
        <f t="shared" si="1"/>
        <v>0</v>
      </c>
      <c r="I37" s="70">
        <f t="shared" si="2"/>
        <v>0</v>
      </c>
      <c r="J37" s="67"/>
    </row>
    <row r="38" spans="1:10" x14ac:dyDescent="0.5">
      <c r="A38" s="64"/>
      <c r="B38" s="438"/>
      <c r="C38" s="452"/>
      <c r="D38" s="448"/>
      <c r="E38" s="449"/>
      <c r="F38" s="70">
        <f t="shared" si="0"/>
        <v>0</v>
      </c>
      <c r="G38" s="458"/>
      <c r="H38" s="70">
        <f t="shared" si="1"/>
        <v>0</v>
      </c>
      <c r="I38" s="70">
        <f t="shared" si="2"/>
        <v>0</v>
      </c>
      <c r="J38" s="67"/>
    </row>
    <row r="39" spans="1:10" ht="24" x14ac:dyDescent="0.55000000000000004">
      <c r="A39" s="64"/>
      <c r="B39" s="439"/>
      <c r="C39" s="453"/>
      <c r="D39" s="448"/>
      <c r="E39" s="449"/>
      <c r="F39" s="70">
        <f t="shared" si="0"/>
        <v>0</v>
      </c>
      <c r="G39" s="459"/>
      <c r="H39" s="70">
        <f t="shared" si="1"/>
        <v>0</v>
      </c>
      <c r="I39" s="70">
        <f t="shared" si="2"/>
        <v>0</v>
      </c>
      <c r="J39" s="67"/>
    </row>
    <row r="40" spans="1:10" ht="24" x14ac:dyDescent="0.55000000000000004">
      <c r="A40" s="64"/>
      <c r="B40" s="439"/>
      <c r="C40" s="454"/>
      <c r="D40" s="455"/>
      <c r="E40" s="456"/>
      <c r="F40" s="70">
        <f t="shared" si="0"/>
        <v>0</v>
      </c>
      <c r="G40" s="457"/>
      <c r="H40" s="70">
        <f t="shared" si="1"/>
        <v>0</v>
      </c>
      <c r="I40" s="70">
        <f t="shared" si="2"/>
        <v>0</v>
      </c>
      <c r="J40" s="67"/>
    </row>
    <row r="41" spans="1:10" ht="24" x14ac:dyDescent="0.55000000000000004">
      <c r="A41" s="64"/>
      <c r="B41" s="440"/>
      <c r="C41" s="453"/>
      <c r="D41" s="448"/>
      <c r="E41" s="449"/>
      <c r="F41" s="70">
        <f t="shared" si="0"/>
        <v>0</v>
      </c>
      <c r="G41" s="458"/>
      <c r="H41" s="70">
        <f t="shared" si="1"/>
        <v>0</v>
      </c>
      <c r="I41" s="70">
        <f t="shared" si="2"/>
        <v>0</v>
      </c>
      <c r="J41" s="67"/>
    </row>
    <row r="42" spans="1:10" ht="24" x14ac:dyDescent="0.55000000000000004">
      <c r="A42" s="64"/>
      <c r="B42" s="439"/>
      <c r="C42" s="453"/>
      <c r="D42" s="448"/>
      <c r="E42" s="449"/>
      <c r="F42" s="70">
        <f t="shared" si="0"/>
        <v>0</v>
      </c>
      <c r="G42" s="460"/>
      <c r="H42" s="70">
        <f t="shared" si="1"/>
        <v>0</v>
      </c>
      <c r="I42" s="70">
        <f t="shared" si="2"/>
        <v>0</v>
      </c>
      <c r="J42" s="67"/>
    </row>
    <row r="43" spans="1:10" x14ac:dyDescent="0.5">
      <c r="A43" s="64"/>
      <c r="B43" s="65"/>
      <c r="C43" s="64"/>
      <c r="D43" s="64"/>
      <c r="E43" s="64"/>
      <c r="F43" s="70">
        <f t="shared" si="0"/>
        <v>0</v>
      </c>
      <c r="G43" s="446"/>
      <c r="H43" s="70">
        <f t="shared" si="1"/>
        <v>0</v>
      </c>
      <c r="I43" s="70">
        <f t="shared" si="2"/>
        <v>0</v>
      </c>
      <c r="J43" s="67"/>
    </row>
    <row r="44" spans="1:10" x14ac:dyDescent="0.5">
      <c r="A44" s="64"/>
      <c r="B44" s="65"/>
      <c r="C44" s="64"/>
      <c r="D44" s="64"/>
      <c r="E44" s="64"/>
      <c r="F44" s="70">
        <f t="shared" si="0"/>
        <v>0</v>
      </c>
      <c r="G44" s="458"/>
      <c r="H44" s="70">
        <f t="shared" si="1"/>
        <v>0</v>
      </c>
      <c r="I44" s="70">
        <f t="shared" si="2"/>
        <v>0</v>
      </c>
      <c r="J44" s="67"/>
    </row>
    <row r="45" spans="1:10" x14ac:dyDescent="0.5">
      <c r="A45" s="64"/>
      <c r="B45" s="65"/>
      <c r="C45" s="64"/>
      <c r="D45" s="64"/>
      <c r="E45" s="64"/>
      <c r="F45" s="70">
        <f t="shared" si="0"/>
        <v>0</v>
      </c>
      <c r="G45" s="458"/>
      <c r="H45" s="70">
        <f t="shared" si="1"/>
        <v>0</v>
      </c>
      <c r="I45" s="70">
        <f t="shared" si="2"/>
        <v>0</v>
      </c>
      <c r="J45" s="67"/>
    </row>
    <row r="46" spans="1:10" x14ac:dyDescent="0.5">
      <c r="A46" s="64"/>
      <c r="B46" s="65"/>
      <c r="C46" s="64"/>
      <c r="D46" s="64"/>
      <c r="E46" s="64"/>
      <c r="F46" s="70">
        <f t="shared" si="0"/>
        <v>0</v>
      </c>
      <c r="G46" s="458"/>
      <c r="H46" s="70">
        <f t="shared" si="1"/>
        <v>0</v>
      </c>
      <c r="I46" s="70">
        <f t="shared" si="2"/>
        <v>0</v>
      </c>
      <c r="J46" s="67"/>
    </row>
    <row r="47" spans="1:10" x14ac:dyDescent="0.5">
      <c r="A47" s="64"/>
      <c r="B47" s="65"/>
      <c r="C47" s="64"/>
      <c r="D47" s="64"/>
      <c r="E47" s="64"/>
      <c r="F47" s="70">
        <f t="shared" si="0"/>
        <v>0</v>
      </c>
      <c r="G47" s="459"/>
      <c r="H47" s="70">
        <f t="shared" si="1"/>
        <v>0</v>
      </c>
      <c r="I47" s="70">
        <f t="shared" si="2"/>
        <v>0</v>
      </c>
      <c r="J47" s="67"/>
    </row>
    <row r="48" spans="1:10" x14ac:dyDescent="0.5">
      <c r="A48" s="64"/>
      <c r="B48" s="65"/>
      <c r="C48" s="64"/>
      <c r="D48" s="64"/>
      <c r="E48" s="64"/>
      <c r="F48" s="70">
        <f t="shared" si="0"/>
        <v>0</v>
      </c>
      <c r="G48" s="457"/>
      <c r="H48" s="70">
        <f t="shared" si="1"/>
        <v>0</v>
      </c>
      <c r="I48" s="70">
        <f t="shared" si="2"/>
        <v>0</v>
      </c>
      <c r="J48" s="67"/>
    </row>
    <row r="49" spans="1:10" x14ac:dyDescent="0.5">
      <c r="A49" s="64">
        <v>2</v>
      </c>
      <c r="B49" s="65"/>
      <c r="C49" s="64"/>
      <c r="D49" s="64"/>
      <c r="E49" s="64"/>
      <c r="F49" s="70">
        <f t="shared" si="0"/>
        <v>0</v>
      </c>
      <c r="G49" s="458"/>
      <c r="H49" s="70">
        <f t="shared" si="1"/>
        <v>0</v>
      </c>
      <c r="I49" s="70">
        <f t="shared" si="2"/>
        <v>0</v>
      </c>
      <c r="J49" s="67"/>
    </row>
    <row r="50" spans="1:10" x14ac:dyDescent="0.5">
      <c r="A50" s="64"/>
      <c r="B50" s="65"/>
      <c r="C50" s="64"/>
      <c r="D50" s="64"/>
      <c r="E50" s="64"/>
      <c r="F50" s="70">
        <f t="shared" si="0"/>
        <v>0</v>
      </c>
      <c r="G50" s="460"/>
      <c r="H50" s="70">
        <f t="shared" si="1"/>
        <v>0</v>
      </c>
      <c r="I50" s="70">
        <f t="shared" si="2"/>
        <v>0</v>
      </c>
      <c r="J50" s="67"/>
    </row>
    <row r="51" spans="1:10" x14ac:dyDescent="0.5">
      <c r="A51" s="64"/>
      <c r="B51" s="65"/>
      <c r="C51" s="64"/>
      <c r="D51" s="64"/>
      <c r="E51" s="64"/>
      <c r="F51" s="70">
        <f t="shared" si="0"/>
        <v>0</v>
      </c>
      <c r="G51" s="446"/>
      <c r="H51" s="70">
        <f t="shared" si="1"/>
        <v>0</v>
      </c>
      <c r="I51" s="70">
        <f t="shared" si="2"/>
        <v>0</v>
      </c>
      <c r="J51" s="67"/>
    </row>
    <row r="52" spans="1:10" x14ac:dyDescent="0.5">
      <c r="A52" s="64"/>
      <c r="B52" s="65"/>
      <c r="C52" s="64"/>
      <c r="D52" s="64"/>
      <c r="E52" s="64"/>
      <c r="F52" s="70">
        <f t="shared" si="0"/>
        <v>0</v>
      </c>
      <c r="G52" s="458"/>
      <c r="H52" s="70">
        <f t="shared" si="1"/>
        <v>0</v>
      </c>
      <c r="I52" s="70">
        <f t="shared" si="2"/>
        <v>0</v>
      </c>
      <c r="J52" s="67"/>
    </row>
    <row r="53" spans="1:10" x14ac:dyDescent="0.5">
      <c r="A53" s="64"/>
      <c r="B53" s="65"/>
      <c r="C53" s="64"/>
      <c r="D53" s="64"/>
      <c r="E53" s="64"/>
      <c r="F53" s="70">
        <f t="shared" si="0"/>
        <v>0</v>
      </c>
      <c r="G53" s="458"/>
      <c r="H53" s="70">
        <f t="shared" si="1"/>
        <v>0</v>
      </c>
      <c r="I53" s="70">
        <f t="shared" si="2"/>
        <v>0</v>
      </c>
      <c r="J53" s="67"/>
    </row>
    <row r="54" spans="1:10" x14ac:dyDescent="0.5">
      <c r="A54" s="64"/>
      <c r="B54" s="65"/>
      <c r="C54" s="64"/>
      <c r="D54" s="64"/>
      <c r="E54" s="64"/>
      <c r="F54" s="70">
        <f t="shared" si="0"/>
        <v>0</v>
      </c>
      <c r="G54" s="458"/>
      <c r="H54" s="70">
        <f t="shared" si="1"/>
        <v>0</v>
      </c>
      <c r="I54" s="70">
        <f t="shared" si="2"/>
        <v>0</v>
      </c>
      <c r="J54" s="67"/>
    </row>
    <row r="55" spans="1:10" x14ac:dyDescent="0.5">
      <c r="A55" s="64"/>
      <c r="B55" s="65"/>
      <c r="C55" s="64"/>
      <c r="D55" s="64"/>
      <c r="E55" s="64"/>
      <c r="F55" s="70">
        <f t="shared" si="0"/>
        <v>0</v>
      </c>
      <c r="G55" s="459"/>
      <c r="H55" s="70">
        <f t="shared" si="1"/>
        <v>0</v>
      </c>
      <c r="I55" s="70">
        <f t="shared" si="2"/>
        <v>0</v>
      </c>
      <c r="J55" s="67"/>
    </row>
    <row r="56" spans="1:10" x14ac:dyDescent="0.5">
      <c r="A56" s="64"/>
      <c r="B56" s="65"/>
      <c r="C56" s="64"/>
      <c r="D56" s="64"/>
      <c r="E56" s="64"/>
      <c r="F56" s="70">
        <f t="shared" si="0"/>
        <v>0</v>
      </c>
      <c r="G56" s="459"/>
      <c r="H56" s="70">
        <f t="shared" si="1"/>
        <v>0</v>
      </c>
      <c r="I56" s="70">
        <f t="shared" si="2"/>
        <v>0</v>
      </c>
      <c r="J56" s="67"/>
    </row>
    <row r="57" spans="1:10" x14ac:dyDescent="0.5">
      <c r="A57" s="64"/>
      <c r="B57" s="65"/>
      <c r="C57" s="64"/>
      <c r="D57" s="64"/>
      <c r="E57" s="64"/>
      <c r="F57" s="70">
        <f t="shared" si="0"/>
        <v>0</v>
      </c>
      <c r="G57" s="459"/>
      <c r="H57" s="70">
        <f t="shared" si="1"/>
        <v>0</v>
      </c>
      <c r="I57" s="70">
        <f t="shared" si="2"/>
        <v>0</v>
      </c>
      <c r="J57" s="67"/>
    </row>
    <row r="58" spans="1:10" x14ac:dyDescent="0.5">
      <c r="A58" s="64"/>
      <c r="B58" s="65"/>
      <c r="C58" s="64"/>
      <c r="D58" s="64"/>
      <c r="E58" s="64"/>
      <c r="F58" s="70">
        <f t="shared" si="0"/>
        <v>0</v>
      </c>
      <c r="G58" s="461"/>
      <c r="H58" s="70">
        <f t="shared" si="1"/>
        <v>0</v>
      </c>
      <c r="I58" s="70">
        <f t="shared" si="2"/>
        <v>0</v>
      </c>
      <c r="J58" s="67"/>
    </row>
    <row r="59" spans="1:10" x14ac:dyDescent="0.5">
      <c r="A59" s="64"/>
      <c r="B59" s="65"/>
      <c r="C59" s="64"/>
      <c r="D59" s="64"/>
      <c r="E59" s="64"/>
      <c r="F59" s="70">
        <f t="shared" si="0"/>
        <v>0</v>
      </c>
      <c r="G59" s="459"/>
      <c r="H59" s="70">
        <f t="shared" si="1"/>
        <v>0</v>
      </c>
      <c r="I59" s="70">
        <f t="shared" si="2"/>
        <v>0</v>
      </c>
      <c r="J59" s="67"/>
    </row>
    <row r="60" spans="1:10" x14ac:dyDescent="0.5">
      <c r="A60" s="64"/>
      <c r="B60" s="65"/>
      <c r="C60" s="64"/>
      <c r="D60" s="64"/>
      <c r="E60" s="64"/>
      <c r="F60" s="70">
        <f t="shared" si="0"/>
        <v>0</v>
      </c>
      <c r="G60" s="459"/>
      <c r="H60" s="70">
        <f t="shared" si="1"/>
        <v>0</v>
      </c>
      <c r="I60" s="70">
        <f t="shared" si="2"/>
        <v>0</v>
      </c>
      <c r="J60" s="67"/>
    </row>
    <row r="61" spans="1:10" x14ac:dyDescent="0.5">
      <c r="A61" s="64"/>
      <c r="B61" s="65"/>
      <c r="C61" s="64"/>
      <c r="D61" s="64"/>
      <c r="E61" s="64"/>
      <c r="F61" s="70">
        <f t="shared" si="0"/>
        <v>0</v>
      </c>
      <c r="G61" s="66"/>
      <c r="H61" s="70">
        <f t="shared" si="1"/>
        <v>0</v>
      </c>
      <c r="I61" s="70">
        <f t="shared" si="2"/>
        <v>0</v>
      </c>
      <c r="J61" s="67"/>
    </row>
    <row r="62" spans="1:10" x14ac:dyDescent="0.5">
      <c r="A62" s="64"/>
      <c r="B62" s="65"/>
      <c r="C62" s="64"/>
      <c r="D62" s="64"/>
      <c r="E62" s="64"/>
      <c r="F62" s="70">
        <f t="shared" si="0"/>
        <v>0</v>
      </c>
      <c r="G62" s="66"/>
      <c r="H62" s="70">
        <f t="shared" si="1"/>
        <v>0</v>
      </c>
      <c r="I62" s="70">
        <f t="shared" si="2"/>
        <v>0</v>
      </c>
      <c r="J62" s="67"/>
    </row>
    <row r="63" spans="1:10" x14ac:dyDescent="0.5">
      <c r="A63" s="64"/>
      <c r="B63" s="65"/>
      <c r="C63" s="64"/>
      <c r="D63" s="64"/>
      <c r="E63" s="64"/>
      <c r="F63" s="70">
        <f t="shared" si="0"/>
        <v>0</v>
      </c>
      <c r="G63" s="66"/>
      <c r="H63" s="70">
        <f t="shared" si="1"/>
        <v>0</v>
      </c>
      <c r="I63" s="70">
        <f t="shared" si="2"/>
        <v>0</v>
      </c>
      <c r="J63" s="67"/>
    </row>
    <row r="64" spans="1:10" x14ac:dyDescent="0.5">
      <c r="A64" s="64"/>
      <c r="B64" s="65"/>
      <c r="C64" s="64"/>
      <c r="D64" s="64"/>
      <c r="E64" s="64"/>
      <c r="F64" s="70">
        <f t="shared" si="0"/>
        <v>0</v>
      </c>
      <c r="G64" s="66"/>
      <c r="H64" s="70">
        <f t="shared" si="1"/>
        <v>0</v>
      </c>
      <c r="I64" s="70">
        <f t="shared" si="2"/>
        <v>0</v>
      </c>
      <c r="J64" s="67"/>
    </row>
    <row r="65" spans="1:10" x14ac:dyDescent="0.5">
      <c r="A65" s="64"/>
      <c r="B65" s="65"/>
      <c r="C65" s="64"/>
      <c r="D65" s="64"/>
      <c r="E65" s="64"/>
      <c r="F65" s="70">
        <f t="shared" si="0"/>
        <v>0</v>
      </c>
      <c r="G65" s="66"/>
      <c r="H65" s="70">
        <f t="shared" si="1"/>
        <v>0</v>
      </c>
      <c r="I65" s="70">
        <f t="shared" si="2"/>
        <v>0</v>
      </c>
      <c r="J65" s="67"/>
    </row>
    <row r="66" spans="1:10" x14ac:dyDescent="0.5">
      <c r="A66" s="64"/>
      <c r="B66" s="65"/>
      <c r="C66" s="64"/>
      <c r="D66" s="64"/>
      <c r="E66" s="64"/>
      <c r="F66" s="70">
        <f t="shared" si="0"/>
        <v>0</v>
      </c>
      <c r="G66" s="66"/>
      <c r="H66" s="70">
        <f t="shared" si="1"/>
        <v>0</v>
      </c>
      <c r="I66" s="70">
        <f t="shared" si="2"/>
        <v>0</v>
      </c>
      <c r="J66" s="67"/>
    </row>
    <row r="67" spans="1:10" x14ac:dyDescent="0.5">
      <c r="A67" s="64"/>
      <c r="B67" s="65"/>
      <c r="C67" s="64"/>
      <c r="D67" s="64"/>
      <c r="E67" s="64"/>
      <c r="F67" s="70">
        <f t="shared" si="0"/>
        <v>0</v>
      </c>
      <c r="G67" s="66"/>
      <c r="H67" s="70">
        <f t="shared" si="1"/>
        <v>0</v>
      </c>
      <c r="I67" s="70">
        <f t="shared" si="2"/>
        <v>0</v>
      </c>
      <c r="J67" s="67"/>
    </row>
    <row r="68" spans="1:10" x14ac:dyDescent="0.5">
      <c r="A68" s="64"/>
      <c r="B68" s="65"/>
      <c r="C68" s="64"/>
      <c r="D68" s="64"/>
      <c r="E68" s="64"/>
      <c r="F68" s="70">
        <f t="shared" si="0"/>
        <v>0</v>
      </c>
      <c r="G68" s="66"/>
      <c r="H68" s="70">
        <f t="shared" si="1"/>
        <v>0</v>
      </c>
      <c r="I68" s="70">
        <f t="shared" si="2"/>
        <v>0</v>
      </c>
      <c r="J68" s="67"/>
    </row>
    <row r="69" spans="1:10" x14ac:dyDescent="0.5">
      <c r="A69" s="64"/>
      <c r="B69" s="65"/>
      <c r="C69" s="64"/>
      <c r="D69" s="64"/>
      <c r="E69" s="64"/>
      <c r="F69" s="70">
        <f t="shared" si="0"/>
        <v>0</v>
      </c>
      <c r="G69" s="66"/>
      <c r="H69" s="70">
        <f t="shared" si="1"/>
        <v>0</v>
      </c>
      <c r="I69" s="70">
        <f t="shared" si="2"/>
        <v>0</v>
      </c>
      <c r="J69" s="67"/>
    </row>
    <row r="70" spans="1:10" x14ac:dyDescent="0.5">
      <c r="A70" s="64"/>
      <c r="B70" s="65"/>
      <c r="C70" s="64"/>
      <c r="D70" s="64"/>
      <c r="E70" s="64"/>
      <c r="F70" s="70">
        <f t="shared" si="0"/>
        <v>0</v>
      </c>
      <c r="G70" s="66"/>
      <c r="H70" s="70">
        <f t="shared" si="1"/>
        <v>0</v>
      </c>
      <c r="I70" s="70">
        <f t="shared" si="2"/>
        <v>0</v>
      </c>
      <c r="J70" s="67"/>
    </row>
    <row r="71" spans="1:10" x14ac:dyDescent="0.5">
      <c r="A71" s="64"/>
      <c r="B71" s="65"/>
      <c r="C71" s="64"/>
      <c r="D71" s="64"/>
      <c r="E71" s="64"/>
      <c r="F71" s="70">
        <f t="shared" si="0"/>
        <v>0</v>
      </c>
      <c r="G71" s="66"/>
      <c r="H71" s="70">
        <f t="shared" si="1"/>
        <v>0</v>
      </c>
      <c r="I71" s="70">
        <f t="shared" si="2"/>
        <v>0</v>
      </c>
      <c r="J71" s="67"/>
    </row>
    <row r="72" spans="1:10" x14ac:dyDescent="0.5">
      <c r="A72" s="64"/>
      <c r="B72" s="65"/>
      <c r="C72" s="64"/>
      <c r="D72" s="64"/>
      <c r="E72" s="64"/>
      <c r="F72" s="70">
        <f t="shared" ref="F72:F87" si="5">E72*$C72</f>
        <v>0</v>
      </c>
      <c r="G72" s="66"/>
      <c r="H72" s="70">
        <f t="shared" si="1"/>
        <v>0</v>
      </c>
      <c r="I72" s="70">
        <f t="shared" si="2"/>
        <v>0</v>
      </c>
      <c r="J72" s="67"/>
    </row>
    <row r="73" spans="1:10" x14ac:dyDescent="0.5">
      <c r="A73" s="64"/>
      <c r="B73" s="65"/>
      <c r="C73" s="64"/>
      <c r="D73" s="64"/>
      <c r="E73" s="64"/>
      <c r="F73" s="70">
        <f t="shared" si="5"/>
        <v>0</v>
      </c>
      <c r="G73" s="66"/>
      <c r="H73" s="70">
        <f t="shared" ref="H73:H87" si="6">G73*$C73</f>
        <v>0</v>
      </c>
      <c r="I73" s="70">
        <f t="shared" ref="I73:I87" si="7">F73+H73</f>
        <v>0</v>
      </c>
      <c r="J73" s="67"/>
    </row>
    <row r="74" spans="1:10" x14ac:dyDescent="0.5">
      <c r="A74" s="64"/>
      <c r="B74" s="65"/>
      <c r="C74" s="64"/>
      <c r="D74" s="64"/>
      <c r="E74" s="64"/>
      <c r="F74" s="70">
        <f t="shared" si="5"/>
        <v>0</v>
      </c>
      <c r="G74" s="66"/>
      <c r="H74" s="70">
        <f t="shared" si="6"/>
        <v>0</v>
      </c>
      <c r="I74" s="70">
        <f t="shared" si="7"/>
        <v>0</v>
      </c>
      <c r="J74" s="67"/>
    </row>
    <row r="75" spans="1:10" x14ac:dyDescent="0.5">
      <c r="A75" s="64"/>
      <c r="B75" s="65"/>
      <c r="C75" s="64"/>
      <c r="D75" s="64"/>
      <c r="E75" s="64"/>
      <c r="F75" s="70">
        <f t="shared" si="5"/>
        <v>0</v>
      </c>
      <c r="G75" s="66"/>
      <c r="H75" s="70">
        <f t="shared" si="6"/>
        <v>0</v>
      </c>
      <c r="I75" s="70">
        <f t="shared" si="7"/>
        <v>0</v>
      </c>
      <c r="J75" s="67"/>
    </row>
    <row r="76" spans="1:10" x14ac:dyDescent="0.5">
      <c r="A76" s="64"/>
      <c r="B76" s="65"/>
      <c r="C76" s="64"/>
      <c r="D76" s="64"/>
      <c r="E76" s="64"/>
      <c r="F76" s="70">
        <f t="shared" si="5"/>
        <v>0</v>
      </c>
      <c r="G76" s="66"/>
      <c r="H76" s="70">
        <f t="shared" si="6"/>
        <v>0</v>
      </c>
      <c r="I76" s="70">
        <f t="shared" si="7"/>
        <v>0</v>
      </c>
      <c r="J76" s="67"/>
    </row>
    <row r="77" spans="1:10" x14ac:dyDescent="0.5">
      <c r="A77" s="64"/>
      <c r="B77" s="65"/>
      <c r="C77" s="64"/>
      <c r="D77" s="64"/>
      <c r="E77" s="64"/>
      <c r="F77" s="70">
        <f t="shared" si="5"/>
        <v>0</v>
      </c>
      <c r="G77" s="66"/>
      <c r="H77" s="70">
        <f t="shared" si="6"/>
        <v>0</v>
      </c>
      <c r="I77" s="70">
        <f t="shared" si="7"/>
        <v>0</v>
      </c>
      <c r="J77" s="67"/>
    </row>
    <row r="78" spans="1:10" x14ac:dyDescent="0.5">
      <c r="A78" s="64"/>
      <c r="B78" s="65"/>
      <c r="C78" s="64"/>
      <c r="D78" s="64"/>
      <c r="E78" s="64"/>
      <c r="F78" s="70">
        <f t="shared" si="5"/>
        <v>0</v>
      </c>
      <c r="G78" s="66"/>
      <c r="H78" s="70">
        <f t="shared" si="6"/>
        <v>0</v>
      </c>
      <c r="I78" s="70">
        <f t="shared" si="7"/>
        <v>0</v>
      </c>
      <c r="J78" s="67"/>
    </row>
    <row r="79" spans="1:10" x14ac:dyDescent="0.5">
      <c r="A79" s="64"/>
      <c r="B79" s="65"/>
      <c r="C79" s="64"/>
      <c r="D79" s="64"/>
      <c r="E79" s="64"/>
      <c r="F79" s="70">
        <f t="shared" si="5"/>
        <v>0</v>
      </c>
      <c r="G79" s="66"/>
      <c r="H79" s="70">
        <f t="shared" si="6"/>
        <v>0</v>
      </c>
      <c r="I79" s="70">
        <f t="shared" si="7"/>
        <v>0</v>
      </c>
      <c r="J79" s="67"/>
    </row>
    <row r="80" spans="1:10" x14ac:dyDescent="0.5">
      <c r="A80" s="64"/>
      <c r="B80" s="65"/>
      <c r="C80" s="64"/>
      <c r="D80" s="64"/>
      <c r="E80" s="64"/>
      <c r="F80" s="70">
        <f t="shared" si="5"/>
        <v>0</v>
      </c>
      <c r="G80" s="66"/>
      <c r="H80" s="70">
        <f t="shared" si="6"/>
        <v>0</v>
      </c>
      <c r="I80" s="70">
        <f t="shared" si="7"/>
        <v>0</v>
      </c>
      <c r="J80" s="67"/>
    </row>
    <row r="81" spans="1:10" x14ac:dyDescent="0.5">
      <c r="A81" s="64"/>
      <c r="B81" s="65"/>
      <c r="C81" s="64"/>
      <c r="D81" s="64"/>
      <c r="E81" s="64"/>
      <c r="F81" s="70">
        <f t="shared" si="5"/>
        <v>0</v>
      </c>
      <c r="G81" s="66"/>
      <c r="H81" s="70">
        <f t="shared" si="6"/>
        <v>0</v>
      </c>
      <c r="I81" s="70">
        <f t="shared" si="7"/>
        <v>0</v>
      </c>
      <c r="J81" s="67"/>
    </row>
    <row r="82" spans="1:10" x14ac:dyDescent="0.5">
      <c r="A82" s="64"/>
      <c r="B82" s="65"/>
      <c r="C82" s="64"/>
      <c r="D82" s="64"/>
      <c r="E82" s="64"/>
      <c r="F82" s="70">
        <f t="shared" si="5"/>
        <v>0</v>
      </c>
      <c r="G82" s="66"/>
      <c r="H82" s="70">
        <f t="shared" si="6"/>
        <v>0</v>
      </c>
      <c r="I82" s="70">
        <f t="shared" si="7"/>
        <v>0</v>
      </c>
      <c r="J82" s="67"/>
    </row>
    <row r="83" spans="1:10" x14ac:dyDescent="0.5">
      <c r="A83" s="64"/>
      <c r="B83" s="353"/>
      <c r="C83" s="64"/>
      <c r="D83" s="64"/>
      <c r="E83" s="64"/>
      <c r="F83" s="70">
        <f t="shared" si="5"/>
        <v>0</v>
      </c>
      <c r="G83" s="66"/>
      <c r="H83" s="70">
        <f t="shared" si="6"/>
        <v>0</v>
      </c>
      <c r="I83" s="70">
        <f t="shared" si="7"/>
        <v>0</v>
      </c>
      <c r="J83" s="67"/>
    </row>
    <row r="84" spans="1:10" x14ac:dyDescent="0.5">
      <c r="A84" s="64"/>
      <c r="B84" s="65"/>
      <c r="C84" s="64"/>
      <c r="D84" s="64"/>
      <c r="E84" s="64"/>
      <c r="F84" s="70">
        <f t="shared" si="5"/>
        <v>0</v>
      </c>
      <c r="G84" s="66"/>
      <c r="H84" s="70">
        <f t="shared" si="6"/>
        <v>0</v>
      </c>
      <c r="I84" s="70">
        <f t="shared" si="7"/>
        <v>0</v>
      </c>
      <c r="J84" s="67"/>
    </row>
    <row r="85" spans="1:10" x14ac:dyDescent="0.5">
      <c r="A85" s="64"/>
      <c r="B85" s="65"/>
      <c r="C85" s="64"/>
      <c r="D85" s="64"/>
      <c r="E85" s="64"/>
      <c r="F85" s="70">
        <f t="shared" si="5"/>
        <v>0</v>
      </c>
      <c r="G85" s="66"/>
      <c r="H85" s="70">
        <f t="shared" si="6"/>
        <v>0</v>
      </c>
      <c r="I85" s="70">
        <f t="shared" si="7"/>
        <v>0</v>
      </c>
      <c r="J85" s="67"/>
    </row>
    <row r="86" spans="1:10" x14ac:dyDescent="0.5">
      <c r="A86" s="64"/>
      <c r="B86" s="65"/>
      <c r="C86" s="64"/>
      <c r="D86" s="64"/>
      <c r="E86" s="64"/>
      <c r="F86" s="70">
        <f t="shared" si="5"/>
        <v>0</v>
      </c>
      <c r="G86" s="66"/>
      <c r="H86" s="70">
        <f t="shared" si="6"/>
        <v>0</v>
      </c>
      <c r="I86" s="70">
        <f t="shared" si="7"/>
        <v>0</v>
      </c>
      <c r="J86" s="67"/>
    </row>
    <row r="87" spans="1:10" x14ac:dyDescent="0.5">
      <c r="A87" s="64"/>
      <c r="E87" s="64"/>
      <c r="F87" s="70">
        <f t="shared" si="5"/>
        <v>0</v>
      </c>
      <c r="G87" s="66"/>
      <c r="H87" s="70">
        <f t="shared" si="6"/>
        <v>0</v>
      </c>
      <c r="I87" s="70">
        <f t="shared" si="7"/>
        <v>0</v>
      </c>
      <c r="J87" s="67"/>
    </row>
    <row r="88" spans="1:10" x14ac:dyDescent="0.5">
      <c r="A88" s="64"/>
      <c r="B88" s="65"/>
      <c r="C88" s="64"/>
      <c r="D88" s="64"/>
      <c r="E88" s="64"/>
      <c r="F88" s="70">
        <f t="shared" ref="F88:F104" si="8">E88*$C88</f>
        <v>0</v>
      </c>
      <c r="G88" s="66"/>
      <c r="H88" s="70">
        <f t="shared" ref="H88:H104" si="9">G88*$C88</f>
        <v>0</v>
      </c>
      <c r="I88" s="70">
        <f t="shared" ref="I88:I144" si="10">F88+H88</f>
        <v>0</v>
      </c>
      <c r="J88" s="67"/>
    </row>
    <row r="89" spans="1:10" x14ac:dyDescent="0.5">
      <c r="A89" s="64"/>
      <c r="B89" s="65"/>
      <c r="C89" s="64"/>
      <c r="D89" s="64"/>
      <c r="E89" s="64"/>
      <c r="F89" s="70">
        <f t="shared" si="8"/>
        <v>0</v>
      </c>
      <c r="G89" s="66"/>
      <c r="H89" s="70">
        <f t="shared" si="9"/>
        <v>0</v>
      </c>
      <c r="I89" s="70">
        <f t="shared" si="10"/>
        <v>0</v>
      </c>
      <c r="J89" s="67"/>
    </row>
    <row r="90" spans="1:10" x14ac:dyDescent="0.5">
      <c r="A90" s="64"/>
      <c r="B90" s="65"/>
      <c r="C90" s="64"/>
      <c r="D90" s="64"/>
      <c r="E90" s="64"/>
      <c r="F90" s="70">
        <f t="shared" si="8"/>
        <v>0</v>
      </c>
      <c r="G90" s="66"/>
      <c r="H90" s="70">
        <f t="shared" si="9"/>
        <v>0</v>
      </c>
      <c r="I90" s="70">
        <f t="shared" si="10"/>
        <v>0</v>
      </c>
      <c r="J90" s="67"/>
    </row>
    <row r="91" spans="1:10" x14ac:dyDescent="0.5">
      <c r="A91" s="64"/>
      <c r="B91" s="65"/>
      <c r="C91" s="64"/>
      <c r="D91" s="64"/>
      <c r="E91" s="64"/>
      <c r="F91" s="70">
        <f t="shared" si="8"/>
        <v>0</v>
      </c>
      <c r="G91" s="66"/>
      <c r="H91" s="70">
        <f t="shared" si="9"/>
        <v>0</v>
      </c>
      <c r="I91" s="70">
        <f t="shared" si="10"/>
        <v>0</v>
      </c>
      <c r="J91" s="67"/>
    </row>
    <row r="92" spans="1:10" x14ac:dyDescent="0.5">
      <c r="A92" s="64"/>
      <c r="B92" s="65"/>
      <c r="C92" s="64"/>
      <c r="D92" s="64"/>
      <c r="E92" s="64"/>
      <c r="F92" s="70">
        <f t="shared" si="8"/>
        <v>0</v>
      </c>
      <c r="G92" s="66"/>
      <c r="H92" s="70">
        <f t="shared" si="9"/>
        <v>0</v>
      </c>
      <c r="I92" s="70">
        <f t="shared" si="10"/>
        <v>0</v>
      </c>
      <c r="J92" s="67"/>
    </row>
    <row r="93" spans="1:10" x14ac:dyDescent="0.5">
      <c r="A93" s="64"/>
      <c r="B93" s="65"/>
      <c r="C93" s="64"/>
      <c r="D93" s="64"/>
      <c r="E93" s="64"/>
      <c r="F93" s="70">
        <f t="shared" si="8"/>
        <v>0</v>
      </c>
      <c r="G93" s="66"/>
      <c r="H93" s="70">
        <f t="shared" si="9"/>
        <v>0</v>
      </c>
      <c r="I93" s="70">
        <f t="shared" si="10"/>
        <v>0</v>
      </c>
      <c r="J93" s="67"/>
    </row>
    <row r="94" spans="1:10" x14ac:dyDescent="0.5">
      <c r="A94" s="64"/>
      <c r="B94" s="65"/>
      <c r="C94" s="64"/>
      <c r="D94" s="64"/>
      <c r="E94" s="64"/>
      <c r="F94" s="70">
        <f t="shared" si="8"/>
        <v>0</v>
      </c>
      <c r="G94" s="66"/>
      <c r="H94" s="70">
        <f t="shared" si="9"/>
        <v>0</v>
      </c>
      <c r="I94" s="70">
        <f t="shared" si="10"/>
        <v>0</v>
      </c>
      <c r="J94" s="67"/>
    </row>
    <row r="95" spans="1:10" x14ac:dyDescent="0.5">
      <c r="A95" s="64"/>
      <c r="B95" s="65"/>
      <c r="C95" s="64"/>
      <c r="D95" s="64"/>
      <c r="E95" s="64"/>
      <c r="F95" s="70">
        <f t="shared" si="8"/>
        <v>0</v>
      </c>
      <c r="G95" s="66"/>
      <c r="H95" s="70">
        <f t="shared" si="9"/>
        <v>0</v>
      </c>
      <c r="I95" s="70">
        <f t="shared" si="10"/>
        <v>0</v>
      </c>
      <c r="J95" s="67"/>
    </row>
    <row r="96" spans="1:10" x14ac:dyDescent="0.5">
      <c r="A96" s="64"/>
      <c r="B96" s="65"/>
      <c r="C96" s="64"/>
      <c r="D96" s="64"/>
      <c r="E96" s="64"/>
      <c r="F96" s="70">
        <f t="shared" si="8"/>
        <v>0</v>
      </c>
      <c r="G96" s="66"/>
      <c r="H96" s="70">
        <f t="shared" si="9"/>
        <v>0</v>
      </c>
      <c r="I96" s="70">
        <f t="shared" si="10"/>
        <v>0</v>
      </c>
      <c r="J96" s="67"/>
    </row>
    <row r="97" spans="1:10" x14ac:dyDescent="0.5">
      <c r="A97" s="64"/>
      <c r="B97" s="65"/>
      <c r="C97" s="64"/>
      <c r="D97" s="64"/>
      <c r="E97" s="64"/>
      <c r="F97" s="70">
        <f t="shared" si="8"/>
        <v>0</v>
      </c>
      <c r="G97" s="66"/>
      <c r="H97" s="70">
        <f t="shared" si="9"/>
        <v>0</v>
      </c>
      <c r="I97" s="70">
        <f t="shared" si="10"/>
        <v>0</v>
      </c>
      <c r="J97" s="67"/>
    </row>
    <row r="98" spans="1:10" x14ac:dyDescent="0.5">
      <c r="A98" s="64">
        <v>3</v>
      </c>
      <c r="B98" s="65"/>
      <c r="C98" s="64"/>
      <c r="D98" s="64"/>
      <c r="E98" s="64"/>
      <c r="F98" s="70">
        <f t="shared" si="8"/>
        <v>0</v>
      </c>
      <c r="G98" s="66"/>
      <c r="H98" s="70">
        <f t="shared" si="9"/>
        <v>0</v>
      </c>
      <c r="I98" s="70">
        <f t="shared" si="10"/>
        <v>0</v>
      </c>
      <c r="J98" s="67"/>
    </row>
    <row r="99" spans="1:10" x14ac:dyDescent="0.5">
      <c r="A99" s="64"/>
      <c r="B99" s="65"/>
      <c r="C99" s="64"/>
      <c r="D99" s="64"/>
      <c r="E99" s="64"/>
      <c r="F99" s="70">
        <f t="shared" si="8"/>
        <v>0</v>
      </c>
      <c r="G99" s="66"/>
      <c r="H99" s="70">
        <f t="shared" si="9"/>
        <v>0</v>
      </c>
      <c r="I99" s="70">
        <f t="shared" si="10"/>
        <v>0</v>
      </c>
      <c r="J99" s="67"/>
    </row>
    <row r="100" spans="1:10" x14ac:dyDescent="0.5">
      <c r="A100" s="64"/>
      <c r="B100" s="65"/>
      <c r="C100" s="64"/>
      <c r="D100" s="64"/>
      <c r="E100" s="64"/>
      <c r="F100" s="70">
        <f t="shared" si="8"/>
        <v>0</v>
      </c>
      <c r="G100" s="66"/>
      <c r="H100" s="70">
        <f t="shared" si="9"/>
        <v>0</v>
      </c>
      <c r="I100" s="70">
        <f t="shared" si="10"/>
        <v>0</v>
      </c>
      <c r="J100" s="67"/>
    </row>
    <row r="101" spans="1:10" x14ac:dyDescent="0.5">
      <c r="A101" s="64"/>
      <c r="B101" t="s">
        <v>331</v>
      </c>
      <c r="C101" s="64"/>
      <c r="D101" s="64"/>
      <c r="E101" s="64"/>
      <c r="F101" s="70">
        <f t="shared" si="8"/>
        <v>0</v>
      </c>
      <c r="G101" s="66"/>
      <c r="H101" s="70">
        <f t="shared" si="9"/>
        <v>0</v>
      </c>
      <c r="I101" s="70">
        <f t="shared" si="10"/>
        <v>0</v>
      </c>
      <c r="J101" s="67"/>
    </row>
    <row r="102" spans="1:10" x14ac:dyDescent="0.5">
      <c r="A102" s="64"/>
      <c r="B102" s="65"/>
      <c r="C102" s="64"/>
      <c r="D102" s="64"/>
      <c r="E102" s="64"/>
      <c r="F102" s="70">
        <f t="shared" si="8"/>
        <v>0</v>
      </c>
      <c r="G102" s="66"/>
      <c r="H102" s="70">
        <f t="shared" si="9"/>
        <v>0</v>
      </c>
      <c r="I102" s="70">
        <f t="shared" si="10"/>
        <v>0</v>
      </c>
      <c r="J102" s="67"/>
    </row>
    <row r="103" spans="1:10" x14ac:dyDescent="0.5">
      <c r="A103" s="64"/>
      <c r="B103" s="65"/>
      <c r="C103" s="64"/>
      <c r="D103" s="64"/>
      <c r="E103" s="64"/>
      <c r="F103" s="70">
        <f t="shared" si="8"/>
        <v>0</v>
      </c>
      <c r="G103" s="66"/>
      <c r="H103" s="70">
        <f t="shared" si="9"/>
        <v>0</v>
      </c>
      <c r="I103" s="70">
        <f t="shared" si="10"/>
        <v>0</v>
      </c>
      <c r="J103" s="67"/>
    </row>
    <row r="104" spans="1:10" x14ac:dyDescent="0.5">
      <c r="A104" s="64"/>
      <c r="B104" s="65"/>
      <c r="C104" s="64"/>
      <c r="D104" s="64"/>
      <c r="E104" s="64"/>
      <c r="F104" s="70">
        <f t="shared" si="8"/>
        <v>0</v>
      </c>
      <c r="G104" s="66"/>
      <c r="H104" s="70">
        <f t="shared" si="9"/>
        <v>0</v>
      </c>
      <c r="I104" s="70">
        <f t="shared" si="10"/>
        <v>0</v>
      </c>
      <c r="J104" s="67"/>
    </row>
    <row r="105" spans="1:10" x14ac:dyDescent="0.5">
      <c r="A105" s="64"/>
      <c r="E105" s="64"/>
      <c r="F105" s="70">
        <f>E105*'กรอกข้อมูล รร.'!$M39</f>
        <v>0</v>
      </c>
      <c r="G105" s="66"/>
      <c r="H105" s="70">
        <f>G105*'กรอกข้อมูล รร.'!$M39</f>
        <v>0</v>
      </c>
      <c r="I105" s="70">
        <f t="shared" si="10"/>
        <v>0</v>
      </c>
      <c r="J105" s="67"/>
    </row>
    <row r="106" spans="1:10" x14ac:dyDescent="0.5">
      <c r="A106" s="64"/>
      <c r="B106" s="65"/>
      <c r="C106" s="64"/>
      <c r="D106" s="64"/>
      <c r="E106" s="64"/>
      <c r="F106" s="70">
        <f>E106*'กรอกข้อมูล รร.'!$M40</f>
        <v>0</v>
      </c>
      <c r="G106" s="66"/>
      <c r="H106" s="70">
        <f>G106*'กรอกข้อมูล รร.'!$M40</f>
        <v>0</v>
      </c>
      <c r="I106" s="70">
        <f t="shared" si="10"/>
        <v>0</v>
      </c>
      <c r="J106" s="67"/>
    </row>
    <row r="107" spans="1:10" x14ac:dyDescent="0.5">
      <c r="A107" s="64"/>
      <c r="B107" s="65"/>
      <c r="C107" s="64"/>
      <c r="D107" s="64"/>
      <c r="E107" s="64"/>
      <c r="F107" s="70">
        <f>E107*'กรอกข้อมูล รร.'!$M41</f>
        <v>0</v>
      </c>
      <c r="G107" s="66"/>
      <c r="H107" s="70">
        <f>G107*'กรอกข้อมูล รร.'!$M41</f>
        <v>0</v>
      </c>
      <c r="I107" s="70">
        <f t="shared" si="10"/>
        <v>0</v>
      </c>
      <c r="J107" s="67"/>
    </row>
    <row r="108" spans="1:10" x14ac:dyDescent="0.5">
      <c r="A108" s="64"/>
      <c r="B108" s="65"/>
      <c r="C108" s="64"/>
      <c r="D108" s="64"/>
      <c r="E108" s="64"/>
      <c r="F108" s="70">
        <f>E108*'กรอกข้อมูล รร.'!$M42</f>
        <v>0</v>
      </c>
      <c r="G108" s="66"/>
      <c r="H108" s="70">
        <f>G108*'กรอกข้อมูล รร.'!$M42</f>
        <v>0</v>
      </c>
      <c r="I108" s="70">
        <f t="shared" si="10"/>
        <v>0</v>
      </c>
      <c r="J108" s="67"/>
    </row>
    <row r="109" spans="1:10" x14ac:dyDescent="0.5">
      <c r="A109" s="64"/>
      <c r="B109" s="65"/>
      <c r="C109" s="64"/>
      <c r="D109" s="64"/>
      <c r="E109" s="64"/>
      <c r="F109" s="70">
        <f>E109*'กรอกข้อมูล รร.'!$M43</f>
        <v>0</v>
      </c>
      <c r="G109" s="66"/>
      <c r="H109" s="70">
        <f>G109*'กรอกข้อมูล รร.'!$M43</f>
        <v>0</v>
      </c>
      <c r="I109" s="70">
        <f t="shared" si="10"/>
        <v>0</v>
      </c>
      <c r="J109" s="67"/>
    </row>
    <row r="110" spans="1:10" x14ac:dyDescent="0.5">
      <c r="A110" s="64"/>
      <c r="B110" s="65"/>
      <c r="C110" s="64"/>
      <c r="D110" s="64"/>
      <c r="E110" s="64"/>
      <c r="F110" s="70">
        <f t="shared" ref="F110:F144" si="11">E110*$C110</f>
        <v>0</v>
      </c>
      <c r="G110" s="66"/>
      <c r="H110" s="70">
        <f t="shared" ref="H110:H144" si="12">G110*$C110</f>
        <v>0</v>
      </c>
      <c r="I110" s="70">
        <f t="shared" si="10"/>
        <v>0</v>
      </c>
      <c r="J110" s="67"/>
    </row>
    <row r="111" spans="1:10" x14ac:dyDescent="0.5">
      <c r="A111" s="64"/>
      <c r="B111" s="65"/>
      <c r="C111" s="64"/>
      <c r="D111" s="64"/>
      <c r="E111" s="64"/>
      <c r="F111" s="70">
        <f t="shared" si="11"/>
        <v>0</v>
      </c>
      <c r="G111" s="66"/>
      <c r="H111" s="70">
        <f t="shared" si="12"/>
        <v>0</v>
      </c>
      <c r="I111" s="70">
        <f t="shared" si="10"/>
        <v>0</v>
      </c>
      <c r="J111" s="67"/>
    </row>
    <row r="112" spans="1:10" x14ac:dyDescent="0.5">
      <c r="A112" s="64"/>
      <c r="B112" s="65"/>
      <c r="C112" s="64"/>
      <c r="D112" s="64"/>
      <c r="E112" s="64"/>
      <c r="F112" s="70">
        <f t="shared" si="11"/>
        <v>0</v>
      </c>
      <c r="G112" s="66"/>
      <c r="H112" s="70">
        <f t="shared" si="12"/>
        <v>0</v>
      </c>
      <c r="I112" s="70">
        <f t="shared" si="10"/>
        <v>0</v>
      </c>
      <c r="J112" s="67"/>
    </row>
    <row r="113" spans="1:10" x14ac:dyDescent="0.5">
      <c r="A113" s="64">
        <v>4</v>
      </c>
      <c r="B113" s="65"/>
      <c r="C113" s="64"/>
      <c r="D113" s="64"/>
      <c r="E113" s="64"/>
      <c r="F113" s="70">
        <f t="shared" si="11"/>
        <v>0</v>
      </c>
      <c r="G113" s="66"/>
      <c r="H113" s="70">
        <f t="shared" si="12"/>
        <v>0</v>
      </c>
      <c r="I113" s="70">
        <f t="shared" si="10"/>
        <v>0</v>
      </c>
      <c r="J113" s="67"/>
    </row>
    <row r="114" spans="1:10" x14ac:dyDescent="0.5">
      <c r="A114" s="64"/>
      <c r="B114" s="65"/>
      <c r="C114" s="64"/>
      <c r="D114" s="64"/>
      <c r="E114" s="64"/>
      <c r="F114" s="70">
        <f t="shared" si="11"/>
        <v>0</v>
      </c>
      <c r="G114" s="66"/>
      <c r="H114" s="70">
        <f t="shared" si="12"/>
        <v>0</v>
      </c>
      <c r="I114" s="70">
        <f t="shared" si="10"/>
        <v>0</v>
      </c>
      <c r="J114" s="67"/>
    </row>
    <row r="115" spans="1:10" x14ac:dyDescent="0.5">
      <c r="A115" s="64"/>
      <c r="B115" s="65"/>
      <c r="C115" s="64"/>
      <c r="D115" s="64"/>
      <c r="E115" s="64"/>
      <c r="F115" s="70">
        <f t="shared" si="11"/>
        <v>0</v>
      </c>
      <c r="G115" s="66"/>
      <c r="H115" s="70">
        <f t="shared" si="12"/>
        <v>0</v>
      </c>
      <c r="I115" s="70">
        <f t="shared" si="10"/>
        <v>0</v>
      </c>
      <c r="J115" s="67"/>
    </row>
    <row r="116" spans="1:10" x14ac:dyDescent="0.5">
      <c r="A116" s="64"/>
      <c r="B116" s="65"/>
      <c r="C116" s="64"/>
      <c r="D116" s="64"/>
      <c r="E116" s="64"/>
      <c r="F116" s="70">
        <f t="shared" si="11"/>
        <v>0</v>
      </c>
      <c r="G116" s="66"/>
      <c r="H116" s="70">
        <f t="shared" si="12"/>
        <v>0</v>
      </c>
      <c r="I116" s="70">
        <f t="shared" si="10"/>
        <v>0</v>
      </c>
      <c r="J116" s="67"/>
    </row>
    <row r="117" spans="1:10" x14ac:dyDescent="0.5">
      <c r="A117" s="64"/>
      <c r="B117" s="65"/>
      <c r="C117" s="64"/>
      <c r="D117" s="64"/>
      <c r="E117" s="64"/>
      <c r="F117" s="70">
        <f t="shared" si="11"/>
        <v>0</v>
      </c>
      <c r="G117" s="66"/>
      <c r="H117" s="70">
        <f t="shared" si="12"/>
        <v>0</v>
      </c>
      <c r="I117" s="70">
        <f t="shared" si="10"/>
        <v>0</v>
      </c>
      <c r="J117" s="67"/>
    </row>
    <row r="118" spans="1:10" x14ac:dyDescent="0.5">
      <c r="A118" s="64"/>
      <c r="B118" s="65"/>
      <c r="C118" s="64"/>
      <c r="D118" s="64"/>
      <c r="E118" s="64"/>
      <c r="F118" s="70">
        <f t="shared" si="11"/>
        <v>0</v>
      </c>
      <c r="G118" s="66"/>
      <c r="H118" s="70">
        <f t="shared" si="12"/>
        <v>0</v>
      </c>
      <c r="I118" s="70">
        <f t="shared" si="10"/>
        <v>0</v>
      </c>
      <c r="J118" s="67"/>
    </row>
    <row r="119" spans="1:10" x14ac:dyDescent="0.5">
      <c r="A119" s="64"/>
      <c r="B119" s="65"/>
      <c r="C119" s="64"/>
      <c r="D119" s="64"/>
      <c r="E119" s="64"/>
      <c r="F119" s="70">
        <f t="shared" si="11"/>
        <v>0</v>
      </c>
      <c r="G119" s="66"/>
      <c r="H119" s="70">
        <f t="shared" si="12"/>
        <v>0</v>
      </c>
      <c r="I119" s="70">
        <f t="shared" si="10"/>
        <v>0</v>
      </c>
      <c r="J119" s="67"/>
    </row>
    <row r="120" spans="1:10" x14ac:dyDescent="0.5">
      <c r="A120" s="64"/>
      <c r="B120" s="65"/>
      <c r="C120" s="64"/>
      <c r="D120" s="64"/>
      <c r="E120" s="64"/>
      <c r="F120" s="70">
        <f t="shared" si="11"/>
        <v>0</v>
      </c>
      <c r="G120" s="66"/>
      <c r="H120" s="70">
        <f t="shared" si="12"/>
        <v>0</v>
      </c>
      <c r="I120" s="70">
        <f t="shared" si="10"/>
        <v>0</v>
      </c>
      <c r="J120" s="67"/>
    </row>
    <row r="121" spans="1:10" x14ac:dyDescent="0.5">
      <c r="A121" s="64"/>
      <c r="B121" s="65"/>
      <c r="C121" s="64"/>
      <c r="D121" s="64"/>
      <c r="E121" s="64"/>
      <c r="F121" s="70">
        <f t="shared" si="11"/>
        <v>0</v>
      </c>
      <c r="G121" s="66"/>
      <c r="H121" s="70">
        <f t="shared" si="12"/>
        <v>0</v>
      </c>
      <c r="I121" s="70">
        <f t="shared" si="10"/>
        <v>0</v>
      </c>
      <c r="J121" s="67"/>
    </row>
    <row r="122" spans="1:10" x14ac:dyDescent="0.5">
      <c r="A122" s="64"/>
      <c r="B122" s="65"/>
      <c r="C122" s="64"/>
      <c r="D122" s="64"/>
      <c r="E122" s="64"/>
      <c r="F122" s="70">
        <f t="shared" si="11"/>
        <v>0</v>
      </c>
      <c r="G122" s="66"/>
      <c r="H122" s="70">
        <f t="shared" si="12"/>
        <v>0</v>
      </c>
      <c r="I122" s="70">
        <f t="shared" si="10"/>
        <v>0</v>
      </c>
      <c r="J122" s="67"/>
    </row>
    <row r="123" spans="1:10" x14ac:dyDescent="0.5">
      <c r="A123" s="64"/>
      <c r="B123" s="65"/>
      <c r="C123" s="64"/>
      <c r="D123" s="64"/>
      <c r="E123" s="64"/>
      <c r="F123" s="70">
        <f t="shared" si="11"/>
        <v>0</v>
      </c>
      <c r="G123" s="66"/>
      <c r="H123" s="70">
        <f t="shared" si="12"/>
        <v>0</v>
      </c>
      <c r="I123" s="70">
        <f t="shared" si="10"/>
        <v>0</v>
      </c>
      <c r="J123" s="67"/>
    </row>
    <row r="124" spans="1:10" x14ac:dyDescent="0.5">
      <c r="A124" s="64"/>
      <c r="B124" s="65"/>
      <c r="C124" s="64"/>
      <c r="D124" s="64"/>
      <c r="E124" s="64"/>
      <c r="F124" s="70">
        <f t="shared" si="11"/>
        <v>0</v>
      </c>
      <c r="G124" s="66"/>
      <c r="H124" s="70">
        <f t="shared" si="12"/>
        <v>0</v>
      </c>
      <c r="I124" s="70">
        <f t="shared" si="10"/>
        <v>0</v>
      </c>
      <c r="J124" s="67"/>
    </row>
    <row r="125" spans="1:10" x14ac:dyDescent="0.5">
      <c r="A125" s="64"/>
      <c r="B125" s="65"/>
      <c r="C125" s="64"/>
      <c r="D125" s="64"/>
      <c r="E125" s="64"/>
      <c r="F125" s="70">
        <f t="shared" si="11"/>
        <v>0</v>
      </c>
      <c r="G125" s="66"/>
      <c r="H125" s="70">
        <f t="shared" si="12"/>
        <v>0</v>
      </c>
      <c r="I125" s="70">
        <f t="shared" si="10"/>
        <v>0</v>
      </c>
      <c r="J125" s="67"/>
    </row>
    <row r="126" spans="1:10" x14ac:dyDescent="0.5">
      <c r="A126" s="64"/>
      <c r="B126" s="65"/>
      <c r="C126" s="64"/>
      <c r="D126" s="64"/>
      <c r="E126" s="64"/>
      <c r="F126" s="70">
        <f t="shared" si="11"/>
        <v>0</v>
      </c>
      <c r="G126" s="66"/>
      <c r="H126" s="70">
        <f t="shared" si="12"/>
        <v>0</v>
      </c>
      <c r="I126" s="70">
        <f t="shared" si="10"/>
        <v>0</v>
      </c>
      <c r="J126" s="67"/>
    </row>
    <row r="127" spans="1:10" x14ac:dyDescent="0.5">
      <c r="A127" s="64"/>
      <c r="B127" s="65"/>
      <c r="C127" s="64"/>
      <c r="D127" s="64"/>
      <c r="E127" s="64"/>
      <c r="F127" s="70">
        <f t="shared" si="11"/>
        <v>0</v>
      </c>
      <c r="G127" s="66"/>
      <c r="H127" s="70">
        <f t="shared" si="12"/>
        <v>0</v>
      </c>
      <c r="I127" s="70">
        <f t="shared" si="10"/>
        <v>0</v>
      </c>
      <c r="J127" s="67"/>
    </row>
    <row r="128" spans="1:10" x14ac:dyDescent="0.5">
      <c r="A128" s="64"/>
      <c r="B128" s="65"/>
      <c r="C128" s="64"/>
      <c r="D128" s="64"/>
      <c r="E128" s="64"/>
      <c r="F128" s="70">
        <f t="shared" si="11"/>
        <v>0</v>
      </c>
      <c r="G128" s="66"/>
      <c r="H128" s="70">
        <f t="shared" si="12"/>
        <v>0</v>
      </c>
      <c r="I128" s="70">
        <f t="shared" si="10"/>
        <v>0</v>
      </c>
      <c r="J128" s="67"/>
    </row>
    <row r="129" spans="1:10" x14ac:dyDescent="0.5">
      <c r="A129" s="64"/>
      <c r="B129" s="65"/>
      <c r="C129" s="64"/>
      <c r="D129" s="64"/>
      <c r="E129" s="64"/>
      <c r="F129" s="70">
        <f t="shared" si="11"/>
        <v>0</v>
      </c>
      <c r="G129" s="66"/>
      <c r="H129" s="70">
        <f t="shared" si="12"/>
        <v>0</v>
      </c>
      <c r="I129" s="70">
        <f t="shared" si="10"/>
        <v>0</v>
      </c>
      <c r="J129" s="67"/>
    </row>
    <row r="130" spans="1:10" x14ac:dyDescent="0.5">
      <c r="A130" s="64"/>
      <c r="B130" s="65"/>
      <c r="C130" s="64"/>
      <c r="D130" s="64"/>
      <c r="E130" s="64"/>
      <c r="F130" s="70">
        <f t="shared" si="11"/>
        <v>0</v>
      </c>
      <c r="G130" s="66"/>
      <c r="H130" s="70">
        <f t="shared" si="12"/>
        <v>0</v>
      </c>
      <c r="I130" s="70">
        <f t="shared" si="10"/>
        <v>0</v>
      </c>
      <c r="J130" s="67"/>
    </row>
    <row r="131" spans="1:10" x14ac:dyDescent="0.5">
      <c r="A131" s="64"/>
      <c r="B131" s="65"/>
      <c r="C131" s="64"/>
      <c r="D131" s="64"/>
      <c r="E131" s="64"/>
      <c r="F131" s="70">
        <f t="shared" si="11"/>
        <v>0</v>
      </c>
      <c r="G131" s="66"/>
      <c r="H131" s="70">
        <f t="shared" si="12"/>
        <v>0</v>
      </c>
      <c r="I131" s="70">
        <f t="shared" si="10"/>
        <v>0</v>
      </c>
      <c r="J131" s="67"/>
    </row>
    <row r="132" spans="1:10" x14ac:dyDescent="0.5">
      <c r="A132" s="64"/>
      <c r="B132" s="65"/>
      <c r="C132" s="64"/>
      <c r="D132" s="64"/>
      <c r="E132" s="64"/>
      <c r="F132" s="70">
        <f t="shared" si="11"/>
        <v>0</v>
      </c>
      <c r="G132" s="66"/>
      <c r="H132" s="70">
        <f t="shared" si="12"/>
        <v>0</v>
      </c>
      <c r="I132" s="70">
        <f t="shared" si="10"/>
        <v>0</v>
      </c>
      <c r="J132" s="67"/>
    </row>
    <row r="133" spans="1:10" x14ac:dyDescent="0.5">
      <c r="A133" s="64"/>
      <c r="B133" s="65"/>
      <c r="C133" s="64"/>
      <c r="D133" s="64"/>
      <c r="E133" s="64"/>
      <c r="F133" s="70">
        <f t="shared" si="11"/>
        <v>0</v>
      </c>
      <c r="G133" s="66"/>
      <c r="H133" s="70">
        <f t="shared" si="12"/>
        <v>0</v>
      </c>
      <c r="I133" s="70">
        <f t="shared" si="10"/>
        <v>0</v>
      </c>
      <c r="J133" s="67"/>
    </row>
    <row r="134" spans="1:10" x14ac:dyDescent="0.5">
      <c r="A134" s="64"/>
      <c r="B134" s="65"/>
      <c r="C134" s="64"/>
      <c r="D134" s="64"/>
      <c r="E134" s="64"/>
      <c r="F134" s="70">
        <f t="shared" si="11"/>
        <v>0</v>
      </c>
      <c r="G134" s="66"/>
      <c r="H134" s="70">
        <f t="shared" si="12"/>
        <v>0</v>
      </c>
      <c r="I134" s="70">
        <f t="shared" si="10"/>
        <v>0</v>
      </c>
      <c r="J134" s="67"/>
    </row>
    <row r="135" spans="1:10" x14ac:dyDescent="0.5">
      <c r="A135" s="64"/>
      <c r="B135" s="65"/>
      <c r="C135" s="64"/>
      <c r="D135" s="64"/>
      <c r="E135" s="64"/>
      <c r="F135" s="70">
        <f t="shared" si="11"/>
        <v>0</v>
      </c>
      <c r="G135" s="66"/>
      <c r="H135" s="70">
        <f t="shared" si="12"/>
        <v>0</v>
      </c>
      <c r="I135" s="70">
        <f t="shared" si="10"/>
        <v>0</v>
      </c>
      <c r="J135" s="67"/>
    </row>
    <row r="136" spans="1:10" x14ac:dyDescent="0.5">
      <c r="A136" s="64"/>
      <c r="B136" s="65"/>
      <c r="C136" s="64"/>
      <c r="D136" s="64"/>
      <c r="E136" s="64"/>
      <c r="F136" s="70">
        <f t="shared" si="11"/>
        <v>0</v>
      </c>
      <c r="G136" s="66"/>
      <c r="H136" s="70">
        <f t="shared" si="12"/>
        <v>0</v>
      </c>
      <c r="I136" s="70">
        <f t="shared" si="10"/>
        <v>0</v>
      </c>
      <c r="J136" s="67"/>
    </row>
    <row r="137" spans="1:10" x14ac:dyDescent="0.5">
      <c r="A137" s="64"/>
      <c r="B137" s="65"/>
      <c r="C137" s="64"/>
      <c r="D137" s="64"/>
      <c r="E137" s="64"/>
      <c r="F137" s="70">
        <f t="shared" si="11"/>
        <v>0</v>
      </c>
      <c r="G137" s="66"/>
      <c r="H137" s="70">
        <f t="shared" si="12"/>
        <v>0</v>
      </c>
      <c r="I137" s="70">
        <f t="shared" si="10"/>
        <v>0</v>
      </c>
      <c r="J137" s="67"/>
    </row>
    <row r="138" spans="1:10" x14ac:dyDescent="0.5">
      <c r="A138" s="64"/>
      <c r="B138" s="65"/>
      <c r="C138" s="64"/>
      <c r="D138" s="64"/>
      <c r="E138" s="64"/>
      <c r="F138" s="70">
        <f t="shared" si="11"/>
        <v>0</v>
      </c>
      <c r="G138" s="66"/>
      <c r="H138" s="70">
        <f t="shared" si="12"/>
        <v>0</v>
      </c>
      <c r="I138" s="70">
        <f t="shared" si="10"/>
        <v>0</v>
      </c>
      <c r="J138" s="67"/>
    </row>
    <row r="139" spans="1:10" x14ac:dyDescent="0.5">
      <c r="A139" s="64"/>
      <c r="B139" s="65"/>
      <c r="C139" s="64"/>
      <c r="D139" s="64"/>
      <c r="E139" s="64"/>
      <c r="F139" s="70">
        <f t="shared" si="11"/>
        <v>0</v>
      </c>
      <c r="G139" s="66"/>
      <c r="H139" s="70">
        <f t="shared" si="12"/>
        <v>0</v>
      </c>
      <c r="I139" s="70">
        <f t="shared" si="10"/>
        <v>0</v>
      </c>
      <c r="J139" s="67"/>
    </row>
    <row r="140" spans="1:10" x14ac:dyDescent="0.5">
      <c r="A140" s="64"/>
      <c r="B140" s="65"/>
      <c r="C140" s="64"/>
      <c r="D140" s="64"/>
      <c r="E140" s="64"/>
      <c r="F140" s="70">
        <f t="shared" si="11"/>
        <v>0</v>
      </c>
      <c r="G140" s="66"/>
      <c r="H140" s="70">
        <f t="shared" si="12"/>
        <v>0</v>
      </c>
      <c r="I140" s="70">
        <f t="shared" si="10"/>
        <v>0</v>
      </c>
      <c r="J140" s="67"/>
    </row>
    <row r="141" spans="1:10" x14ac:dyDescent="0.5">
      <c r="A141" s="64"/>
      <c r="B141" s="65"/>
      <c r="C141" s="64"/>
      <c r="D141" s="64"/>
      <c r="E141" s="64"/>
      <c r="F141" s="70">
        <f t="shared" si="11"/>
        <v>0</v>
      </c>
      <c r="G141" s="66"/>
      <c r="H141" s="70">
        <f t="shared" si="12"/>
        <v>0</v>
      </c>
      <c r="I141" s="70">
        <f t="shared" si="10"/>
        <v>0</v>
      </c>
      <c r="J141" s="67"/>
    </row>
    <row r="142" spans="1:10" x14ac:dyDescent="0.5">
      <c r="A142" s="64"/>
      <c r="B142" s="65"/>
      <c r="C142" s="64"/>
      <c r="D142" s="64"/>
      <c r="E142" s="64"/>
      <c r="F142" s="70">
        <f t="shared" si="11"/>
        <v>0</v>
      </c>
      <c r="G142" s="66"/>
      <c r="H142" s="70">
        <f t="shared" si="12"/>
        <v>0</v>
      </c>
      <c r="I142" s="70">
        <f t="shared" si="10"/>
        <v>0</v>
      </c>
      <c r="J142" s="67"/>
    </row>
    <row r="143" spans="1:10" x14ac:dyDescent="0.5">
      <c r="A143" s="64"/>
      <c r="B143" s="65"/>
      <c r="C143" s="64"/>
      <c r="D143" s="64"/>
      <c r="E143" s="64"/>
      <c r="F143" s="70">
        <f t="shared" si="11"/>
        <v>0</v>
      </c>
      <c r="G143" s="66"/>
      <c r="H143" s="70">
        <f t="shared" si="12"/>
        <v>0</v>
      </c>
      <c r="I143" s="70">
        <f t="shared" si="10"/>
        <v>0</v>
      </c>
      <c r="J143" s="67"/>
    </row>
    <row r="144" spans="1:10" x14ac:dyDescent="0.5">
      <c r="A144" s="64"/>
      <c r="B144" s="65"/>
      <c r="C144" s="64"/>
      <c r="D144" s="64"/>
      <c r="E144" s="64"/>
      <c r="F144" s="70">
        <f t="shared" si="11"/>
        <v>0</v>
      </c>
      <c r="G144" s="66"/>
      <c r="H144" s="70">
        <f t="shared" si="12"/>
        <v>0</v>
      </c>
      <c r="I144" s="70">
        <f t="shared" si="10"/>
        <v>0</v>
      </c>
      <c r="J144" s="67"/>
    </row>
    <row r="145" spans="1:10" x14ac:dyDescent="0.5">
      <c r="A145" s="64"/>
      <c r="B145" s="65"/>
      <c r="C145" s="64"/>
      <c r="D145" s="64"/>
      <c r="E145" s="64"/>
      <c r="F145" s="70">
        <f t="shared" ref="F145:F208" si="13">E145*$C145</f>
        <v>0</v>
      </c>
      <c r="G145" s="66"/>
      <c r="H145" s="70">
        <f t="shared" ref="H145:H208" si="14">G145*$C145</f>
        <v>0</v>
      </c>
      <c r="I145" s="70">
        <f t="shared" ref="I145:I208" si="15">F145+H145</f>
        <v>0</v>
      </c>
      <c r="J145" s="67"/>
    </row>
    <row r="146" spans="1:10" x14ac:dyDescent="0.5">
      <c r="A146" s="64"/>
      <c r="B146" s="65"/>
      <c r="C146" s="64"/>
      <c r="D146" s="64"/>
      <c r="E146" s="64"/>
      <c r="F146" s="70">
        <f t="shared" si="13"/>
        <v>0</v>
      </c>
      <c r="G146" s="66"/>
      <c r="H146" s="70">
        <f t="shared" si="14"/>
        <v>0</v>
      </c>
      <c r="I146" s="70">
        <f t="shared" si="15"/>
        <v>0</v>
      </c>
      <c r="J146" s="67"/>
    </row>
    <row r="147" spans="1:10" x14ac:dyDescent="0.5">
      <c r="A147" s="64"/>
      <c r="B147" s="65"/>
      <c r="C147" s="64"/>
      <c r="D147" s="64"/>
      <c r="E147" s="64"/>
      <c r="F147" s="70">
        <f t="shared" si="13"/>
        <v>0</v>
      </c>
      <c r="G147" s="66"/>
      <c r="H147" s="70">
        <f t="shared" si="14"/>
        <v>0</v>
      </c>
      <c r="I147" s="70">
        <f t="shared" si="15"/>
        <v>0</v>
      </c>
      <c r="J147" s="67"/>
    </row>
    <row r="148" spans="1:10" x14ac:dyDescent="0.5">
      <c r="A148" s="64"/>
      <c r="B148" s="65"/>
      <c r="C148" s="64"/>
      <c r="D148" s="64"/>
      <c r="E148" s="64"/>
      <c r="F148" s="70">
        <f t="shared" si="13"/>
        <v>0</v>
      </c>
      <c r="G148" s="66"/>
      <c r="H148" s="70">
        <f t="shared" si="14"/>
        <v>0</v>
      </c>
      <c r="I148" s="70">
        <f t="shared" si="15"/>
        <v>0</v>
      </c>
      <c r="J148" s="67"/>
    </row>
    <row r="149" spans="1:10" x14ac:dyDescent="0.5">
      <c r="A149" s="64"/>
      <c r="B149" s="65"/>
      <c r="C149" s="64"/>
      <c r="D149" s="64"/>
      <c r="E149" s="64"/>
      <c r="F149" s="70">
        <f t="shared" si="13"/>
        <v>0</v>
      </c>
      <c r="G149" s="66"/>
      <c r="H149" s="70">
        <f t="shared" si="14"/>
        <v>0</v>
      </c>
      <c r="I149" s="70">
        <f t="shared" si="15"/>
        <v>0</v>
      </c>
      <c r="J149" s="67"/>
    </row>
    <row r="150" spans="1:10" x14ac:dyDescent="0.5">
      <c r="A150" s="64"/>
      <c r="B150" s="65"/>
      <c r="C150" s="64"/>
      <c r="D150" s="64"/>
      <c r="E150" s="64"/>
      <c r="F150" s="70">
        <f t="shared" si="13"/>
        <v>0</v>
      </c>
      <c r="G150" s="66"/>
      <c r="H150" s="70">
        <f t="shared" si="14"/>
        <v>0</v>
      </c>
      <c r="I150" s="70">
        <f t="shared" si="15"/>
        <v>0</v>
      </c>
      <c r="J150" s="67"/>
    </row>
    <row r="151" spans="1:10" x14ac:dyDescent="0.5">
      <c r="A151" s="64"/>
      <c r="B151" s="65"/>
      <c r="C151" s="64"/>
      <c r="D151" s="64"/>
      <c r="E151" s="64"/>
      <c r="F151" s="70">
        <f t="shared" si="13"/>
        <v>0</v>
      </c>
      <c r="G151" s="66"/>
      <c r="H151" s="70">
        <f t="shared" si="14"/>
        <v>0</v>
      </c>
      <c r="I151" s="70">
        <f t="shared" si="15"/>
        <v>0</v>
      </c>
      <c r="J151" s="67"/>
    </row>
    <row r="152" spans="1:10" x14ac:dyDescent="0.5">
      <c r="A152" s="64"/>
      <c r="B152" s="65"/>
      <c r="C152" s="64"/>
      <c r="D152" s="64"/>
      <c r="E152" s="64"/>
      <c r="F152" s="70">
        <f t="shared" si="13"/>
        <v>0</v>
      </c>
      <c r="G152" s="66"/>
      <c r="H152" s="70">
        <f t="shared" si="14"/>
        <v>0</v>
      </c>
      <c r="I152" s="70">
        <f t="shared" si="15"/>
        <v>0</v>
      </c>
      <c r="J152" s="67"/>
    </row>
    <row r="153" spans="1:10" x14ac:dyDescent="0.5">
      <c r="A153" s="64"/>
      <c r="B153" s="65"/>
      <c r="C153" s="64"/>
      <c r="D153" s="64"/>
      <c r="E153" s="64"/>
      <c r="F153" s="70">
        <f t="shared" si="13"/>
        <v>0</v>
      </c>
      <c r="G153" s="66"/>
      <c r="H153" s="70">
        <f t="shared" si="14"/>
        <v>0</v>
      </c>
      <c r="I153" s="70">
        <f t="shared" si="15"/>
        <v>0</v>
      </c>
      <c r="J153" s="67"/>
    </row>
    <row r="154" spans="1:10" x14ac:dyDescent="0.5">
      <c r="A154" s="64"/>
      <c r="B154" s="65"/>
      <c r="C154" s="64"/>
      <c r="D154" s="64"/>
      <c r="E154" s="64"/>
      <c r="F154" s="70">
        <f t="shared" si="13"/>
        <v>0</v>
      </c>
      <c r="G154" s="66"/>
      <c r="H154" s="70">
        <f t="shared" si="14"/>
        <v>0</v>
      </c>
      <c r="I154" s="70">
        <f t="shared" si="15"/>
        <v>0</v>
      </c>
      <c r="J154" s="67"/>
    </row>
    <row r="155" spans="1:10" x14ac:dyDescent="0.5">
      <c r="A155" s="64"/>
      <c r="B155" s="65"/>
      <c r="C155" s="64"/>
      <c r="D155" s="64"/>
      <c r="E155" s="64"/>
      <c r="F155" s="70">
        <f t="shared" si="13"/>
        <v>0</v>
      </c>
      <c r="G155" s="66"/>
      <c r="H155" s="70">
        <f t="shared" si="14"/>
        <v>0</v>
      </c>
      <c r="I155" s="70">
        <f t="shared" si="15"/>
        <v>0</v>
      </c>
      <c r="J155" s="67"/>
    </row>
    <row r="156" spans="1:10" x14ac:dyDescent="0.5">
      <c r="A156" s="64"/>
      <c r="B156" s="65"/>
      <c r="C156" s="64"/>
      <c r="D156" s="64"/>
      <c r="E156" s="64"/>
      <c r="F156" s="70">
        <f t="shared" si="13"/>
        <v>0</v>
      </c>
      <c r="G156" s="66"/>
      <c r="H156" s="70">
        <f t="shared" si="14"/>
        <v>0</v>
      </c>
      <c r="I156" s="70">
        <f t="shared" si="15"/>
        <v>0</v>
      </c>
      <c r="J156" s="67"/>
    </row>
    <row r="157" spans="1:10" x14ac:dyDescent="0.5">
      <c r="A157" s="64"/>
      <c r="B157" s="65"/>
      <c r="C157" s="64"/>
      <c r="D157" s="64"/>
      <c r="E157" s="64"/>
      <c r="F157" s="70">
        <f t="shared" si="13"/>
        <v>0</v>
      </c>
      <c r="G157" s="66"/>
      <c r="H157" s="70">
        <f t="shared" si="14"/>
        <v>0</v>
      </c>
      <c r="I157" s="70">
        <f t="shared" si="15"/>
        <v>0</v>
      </c>
      <c r="J157" s="67"/>
    </row>
    <row r="158" spans="1:10" x14ac:dyDescent="0.5">
      <c r="A158" s="64"/>
      <c r="B158" s="65"/>
      <c r="C158" s="64"/>
      <c r="D158" s="64"/>
      <c r="E158" s="64"/>
      <c r="F158" s="70">
        <f t="shared" si="13"/>
        <v>0</v>
      </c>
      <c r="G158" s="66"/>
      <c r="H158" s="70">
        <f t="shared" si="14"/>
        <v>0</v>
      </c>
      <c r="I158" s="70">
        <f t="shared" si="15"/>
        <v>0</v>
      </c>
      <c r="J158" s="67"/>
    </row>
    <row r="159" spans="1:10" x14ac:dyDescent="0.5">
      <c r="A159" s="64"/>
      <c r="B159" s="65"/>
      <c r="C159" s="64"/>
      <c r="D159" s="64"/>
      <c r="E159" s="64"/>
      <c r="F159" s="70">
        <f t="shared" si="13"/>
        <v>0</v>
      </c>
      <c r="G159" s="66"/>
      <c r="H159" s="70">
        <f t="shared" si="14"/>
        <v>0</v>
      </c>
      <c r="I159" s="70">
        <f t="shared" si="15"/>
        <v>0</v>
      </c>
      <c r="J159" s="67"/>
    </row>
    <row r="160" spans="1:10" x14ac:dyDescent="0.5">
      <c r="A160" s="64"/>
      <c r="B160" s="65"/>
      <c r="C160" s="64"/>
      <c r="D160" s="64"/>
      <c r="E160" s="64"/>
      <c r="F160" s="70">
        <f t="shared" si="13"/>
        <v>0</v>
      </c>
      <c r="G160" s="66"/>
      <c r="H160" s="70">
        <f t="shared" si="14"/>
        <v>0</v>
      </c>
      <c r="I160" s="70">
        <f t="shared" si="15"/>
        <v>0</v>
      </c>
      <c r="J160" s="67"/>
    </row>
    <row r="161" spans="1:10" x14ac:dyDescent="0.5">
      <c r="A161" s="64"/>
      <c r="B161" s="65"/>
      <c r="C161" s="64"/>
      <c r="D161" s="64"/>
      <c r="E161" s="64"/>
      <c r="F161" s="70">
        <f t="shared" si="13"/>
        <v>0</v>
      </c>
      <c r="G161" s="66"/>
      <c r="H161" s="70">
        <f t="shared" si="14"/>
        <v>0</v>
      </c>
      <c r="I161" s="70">
        <f t="shared" si="15"/>
        <v>0</v>
      </c>
      <c r="J161" s="67"/>
    </row>
    <row r="162" spans="1:10" x14ac:dyDescent="0.5">
      <c r="A162" s="64"/>
      <c r="B162" s="65"/>
      <c r="C162" s="64"/>
      <c r="D162" s="64"/>
      <c r="E162" s="64"/>
      <c r="F162" s="70">
        <f t="shared" si="13"/>
        <v>0</v>
      </c>
      <c r="G162" s="66"/>
      <c r="H162" s="70">
        <f t="shared" si="14"/>
        <v>0</v>
      </c>
      <c r="I162" s="70">
        <f t="shared" si="15"/>
        <v>0</v>
      </c>
      <c r="J162" s="67"/>
    </row>
    <row r="163" spans="1:10" x14ac:dyDescent="0.5">
      <c r="A163" s="64"/>
      <c r="B163" s="65"/>
      <c r="C163" s="64"/>
      <c r="D163" s="64"/>
      <c r="E163" s="64"/>
      <c r="F163" s="70">
        <f t="shared" si="13"/>
        <v>0</v>
      </c>
      <c r="G163" s="66"/>
      <c r="H163" s="70">
        <f t="shared" si="14"/>
        <v>0</v>
      </c>
      <c r="I163" s="70">
        <f t="shared" si="15"/>
        <v>0</v>
      </c>
      <c r="J163" s="67"/>
    </row>
    <row r="164" spans="1:10" x14ac:dyDescent="0.5">
      <c r="A164" s="64"/>
      <c r="B164" s="65"/>
      <c r="C164" s="64"/>
      <c r="D164" s="64"/>
      <c r="E164" s="64"/>
      <c r="F164" s="70">
        <f t="shared" si="13"/>
        <v>0</v>
      </c>
      <c r="G164" s="66"/>
      <c r="H164" s="70">
        <f t="shared" si="14"/>
        <v>0</v>
      </c>
      <c r="I164" s="70">
        <f t="shared" si="15"/>
        <v>0</v>
      </c>
      <c r="J164" s="67"/>
    </row>
    <row r="165" spans="1:10" x14ac:dyDescent="0.5">
      <c r="A165" s="64"/>
      <c r="B165" s="65"/>
      <c r="C165" s="64"/>
      <c r="D165" s="64"/>
      <c r="E165" s="64"/>
      <c r="F165" s="70">
        <f t="shared" si="13"/>
        <v>0</v>
      </c>
      <c r="G165" s="66"/>
      <c r="H165" s="70">
        <f t="shared" si="14"/>
        <v>0</v>
      </c>
      <c r="I165" s="70">
        <f t="shared" si="15"/>
        <v>0</v>
      </c>
      <c r="J165" s="67"/>
    </row>
    <row r="166" spans="1:10" x14ac:dyDescent="0.5">
      <c r="A166" s="64"/>
      <c r="B166" s="65"/>
      <c r="C166" s="64"/>
      <c r="D166" s="64"/>
      <c r="E166" s="64"/>
      <c r="F166" s="70">
        <f t="shared" si="13"/>
        <v>0</v>
      </c>
      <c r="G166" s="66"/>
      <c r="H166" s="70">
        <f t="shared" si="14"/>
        <v>0</v>
      </c>
      <c r="I166" s="70">
        <f t="shared" si="15"/>
        <v>0</v>
      </c>
      <c r="J166" s="67"/>
    </row>
    <row r="167" spans="1:10" x14ac:dyDescent="0.5">
      <c r="A167" s="64"/>
      <c r="B167" s="65"/>
      <c r="C167" s="64"/>
      <c r="D167" s="64"/>
      <c r="E167" s="64"/>
      <c r="F167" s="70">
        <f t="shared" si="13"/>
        <v>0</v>
      </c>
      <c r="G167" s="66"/>
      <c r="H167" s="70">
        <f t="shared" si="14"/>
        <v>0</v>
      </c>
      <c r="I167" s="70">
        <f t="shared" si="15"/>
        <v>0</v>
      </c>
      <c r="J167" s="67"/>
    </row>
    <row r="168" spans="1:10" x14ac:dyDescent="0.5">
      <c r="A168" s="64"/>
      <c r="B168" s="65"/>
      <c r="C168" s="64"/>
      <c r="D168" s="64"/>
      <c r="E168" s="64"/>
      <c r="F168" s="70">
        <f t="shared" si="13"/>
        <v>0</v>
      </c>
      <c r="G168" s="66"/>
      <c r="H168" s="70">
        <f t="shared" si="14"/>
        <v>0</v>
      </c>
      <c r="I168" s="70">
        <f t="shared" si="15"/>
        <v>0</v>
      </c>
      <c r="J168" s="67"/>
    </row>
    <row r="169" spans="1:10" x14ac:dyDescent="0.5">
      <c r="A169" s="64"/>
      <c r="B169" s="65"/>
      <c r="C169" s="64"/>
      <c r="D169" s="64"/>
      <c r="E169" s="64"/>
      <c r="F169" s="70">
        <f t="shared" si="13"/>
        <v>0</v>
      </c>
      <c r="G169" s="66"/>
      <c r="H169" s="70">
        <f t="shared" si="14"/>
        <v>0</v>
      </c>
      <c r="I169" s="70">
        <f t="shared" si="15"/>
        <v>0</v>
      </c>
      <c r="J169" s="67"/>
    </row>
    <row r="170" spans="1:10" x14ac:dyDescent="0.5">
      <c r="A170" s="64"/>
      <c r="B170" s="65"/>
      <c r="C170" s="64"/>
      <c r="D170" s="64"/>
      <c r="E170" s="64"/>
      <c r="F170" s="70">
        <f t="shared" si="13"/>
        <v>0</v>
      </c>
      <c r="G170" s="66"/>
      <c r="H170" s="70">
        <f t="shared" si="14"/>
        <v>0</v>
      </c>
      <c r="I170" s="70">
        <f t="shared" si="15"/>
        <v>0</v>
      </c>
      <c r="J170" s="67"/>
    </row>
    <row r="171" spans="1:10" x14ac:dyDescent="0.5">
      <c r="A171" s="64"/>
      <c r="B171" s="65"/>
      <c r="C171" s="64"/>
      <c r="D171" s="64"/>
      <c r="E171" s="64"/>
      <c r="F171" s="70">
        <f t="shared" si="13"/>
        <v>0</v>
      </c>
      <c r="G171" s="66"/>
      <c r="H171" s="70">
        <f t="shared" si="14"/>
        <v>0</v>
      </c>
      <c r="I171" s="70">
        <f t="shared" si="15"/>
        <v>0</v>
      </c>
      <c r="J171" s="67"/>
    </row>
    <row r="172" spans="1:10" x14ac:dyDescent="0.5">
      <c r="A172" s="64"/>
      <c r="B172" s="65"/>
      <c r="C172" s="64"/>
      <c r="D172" s="64"/>
      <c r="E172" s="64"/>
      <c r="F172" s="70">
        <f t="shared" si="13"/>
        <v>0</v>
      </c>
      <c r="G172" s="66"/>
      <c r="H172" s="70">
        <f t="shared" si="14"/>
        <v>0</v>
      </c>
      <c r="I172" s="70">
        <f t="shared" si="15"/>
        <v>0</v>
      </c>
      <c r="J172" s="67"/>
    </row>
    <row r="173" spans="1:10" x14ac:dyDescent="0.5">
      <c r="A173" s="64"/>
      <c r="B173" s="65"/>
      <c r="C173" s="64"/>
      <c r="D173" s="64"/>
      <c r="E173" s="64"/>
      <c r="F173" s="70">
        <f t="shared" si="13"/>
        <v>0</v>
      </c>
      <c r="G173" s="66"/>
      <c r="H173" s="70">
        <f t="shared" si="14"/>
        <v>0</v>
      </c>
      <c r="I173" s="70">
        <f t="shared" si="15"/>
        <v>0</v>
      </c>
      <c r="J173" s="67"/>
    </row>
    <row r="174" spans="1:10" x14ac:dyDescent="0.5">
      <c r="A174" s="64"/>
      <c r="B174" s="65"/>
      <c r="C174" s="64"/>
      <c r="D174" s="64"/>
      <c r="E174" s="64"/>
      <c r="F174" s="70">
        <f t="shared" si="13"/>
        <v>0</v>
      </c>
      <c r="G174" s="66"/>
      <c r="H174" s="70">
        <f t="shared" si="14"/>
        <v>0</v>
      </c>
      <c r="I174" s="70">
        <f t="shared" si="15"/>
        <v>0</v>
      </c>
      <c r="J174" s="67"/>
    </row>
    <row r="175" spans="1:10" x14ac:dyDescent="0.5">
      <c r="A175" s="64"/>
      <c r="B175" s="65"/>
      <c r="C175" s="64"/>
      <c r="D175" s="64"/>
      <c r="E175" s="64"/>
      <c r="F175" s="70">
        <f t="shared" si="13"/>
        <v>0</v>
      </c>
      <c r="G175" s="66"/>
      <c r="H175" s="70">
        <f t="shared" si="14"/>
        <v>0</v>
      </c>
      <c r="I175" s="70">
        <f t="shared" si="15"/>
        <v>0</v>
      </c>
      <c r="J175" s="67"/>
    </row>
    <row r="176" spans="1:10" x14ac:dyDescent="0.5">
      <c r="A176" s="64"/>
      <c r="B176" s="65"/>
      <c r="C176" s="64"/>
      <c r="D176" s="64"/>
      <c r="E176" s="64"/>
      <c r="F176" s="70">
        <f t="shared" si="13"/>
        <v>0</v>
      </c>
      <c r="G176" s="66"/>
      <c r="H176" s="70">
        <f t="shared" si="14"/>
        <v>0</v>
      </c>
      <c r="I176" s="70">
        <f t="shared" si="15"/>
        <v>0</v>
      </c>
      <c r="J176" s="67"/>
    </row>
    <row r="177" spans="1:10" x14ac:dyDescent="0.5">
      <c r="A177" s="64"/>
      <c r="B177" s="65"/>
      <c r="C177" s="64"/>
      <c r="D177" s="64"/>
      <c r="E177" s="64"/>
      <c r="F177" s="70">
        <f t="shared" si="13"/>
        <v>0</v>
      </c>
      <c r="G177" s="66"/>
      <c r="H177" s="70">
        <f t="shared" si="14"/>
        <v>0</v>
      </c>
      <c r="I177" s="70">
        <f t="shared" si="15"/>
        <v>0</v>
      </c>
      <c r="J177" s="67"/>
    </row>
    <row r="178" spans="1:10" x14ac:dyDescent="0.5">
      <c r="A178" s="64"/>
      <c r="B178" s="65"/>
      <c r="C178" s="64"/>
      <c r="D178" s="64"/>
      <c r="E178" s="64"/>
      <c r="F178" s="70">
        <f t="shared" si="13"/>
        <v>0</v>
      </c>
      <c r="G178" s="66"/>
      <c r="H178" s="70">
        <f t="shared" si="14"/>
        <v>0</v>
      </c>
      <c r="I178" s="70">
        <f t="shared" si="15"/>
        <v>0</v>
      </c>
      <c r="J178" s="67"/>
    </row>
    <row r="179" spans="1:10" x14ac:dyDescent="0.5">
      <c r="A179" s="64"/>
      <c r="B179" s="65"/>
      <c r="C179" s="64"/>
      <c r="D179" s="64"/>
      <c r="E179" s="64"/>
      <c r="F179" s="70">
        <f t="shared" si="13"/>
        <v>0</v>
      </c>
      <c r="G179" s="66"/>
      <c r="H179" s="70">
        <f t="shared" si="14"/>
        <v>0</v>
      </c>
      <c r="I179" s="70">
        <f t="shared" si="15"/>
        <v>0</v>
      </c>
      <c r="J179" s="67"/>
    </row>
    <row r="180" spans="1:10" x14ac:dyDescent="0.5">
      <c r="A180" s="64"/>
      <c r="B180" s="65"/>
      <c r="C180" s="64"/>
      <c r="D180" s="64"/>
      <c r="E180" s="64"/>
      <c r="F180" s="70">
        <f t="shared" si="13"/>
        <v>0</v>
      </c>
      <c r="G180" s="66"/>
      <c r="H180" s="70">
        <f t="shared" si="14"/>
        <v>0</v>
      </c>
      <c r="I180" s="70">
        <f t="shared" si="15"/>
        <v>0</v>
      </c>
      <c r="J180" s="67"/>
    </row>
    <row r="181" spans="1:10" x14ac:dyDescent="0.5">
      <c r="A181" s="64"/>
      <c r="B181" s="65"/>
      <c r="C181" s="64"/>
      <c r="D181" s="64"/>
      <c r="E181" s="64"/>
      <c r="F181" s="70">
        <f t="shared" si="13"/>
        <v>0</v>
      </c>
      <c r="G181" s="66"/>
      <c r="H181" s="70">
        <f t="shared" si="14"/>
        <v>0</v>
      </c>
      <c r="I181" s="70">
        <f t="shared" si="15"/>
        <v>0</v>
      </c>
      <c r="J181" s="67"/>
    </row>
    <row r="182" spans="1:10" x14ac:dyDescent="0.5">
      <c r="A182" s="64"/>
      <c r="B182" s="65"/>
      <c r="C182" s="64"/>
      <c r="D182" s="64"/>
      <c r="E182" s="64"/>
      <c r="F182" s="70">
        <f t="shared" si="13"/>
        <v>0</v>
      </c>
      <c r="G182" s="66"/>
      <c r="H182" s="70">
        <f t="shared" si="14"/>
        <v>0</v>
      </c>
      <c r="I182" s="70">
        <f t="shared" si="15"/>
        <v>0</v>
      </c>
      <c r="J182" s="67"/>
    </row>
    <row r="183" spans="1:10" x14ac:dyDescent="0.5">
      <c r="A183" s="64"/>
      <c r="B183" s="65"/>
      <c r="C183" s="64"/>
      <c r="D183" s="64"/>
      <c r="E183" s="64"/>
      <c r="F183" s="70">
        <f t="shared" si="13"/>
        <v>0</v>
      </c>
      <c r="G183" s="66"/>
      <c r="H183" s="70">
        <f t="shared" si="14"/>
        <v>0</v>
      </c>
      <c r="I183" s="70">
        <f t="shared" si="15"/>
        <v>0</v>
      </c>
      <c r="J183" s="67"/>
    </row>
    <row r="184" spans="1:10" x14ac:dyDescent="0.5">
      <c r="A184" s="64"/>
      <c r="B184" s="65"/>
      <c r="C184" s="64"/>
      <c r="D184" s="64"/>
      <c r="E184" s="64"/>
      <c r="F184" s="70">
        <f t="shared" si="13"/>
        <v>0</v>
      </c>
      <c r="G184" s="66"/>
      <c r="H184" s="70">
        <f t="shared" si="14"/>
        <v>0</v>
      </c>
      <c r="I184" s="70">
        <f t="shared" si="15"/>
        <v>0</v>
      </c>
      <c r="J184" s="67"/>
    </row>
    <row r="185" spans="1:10" x14ac:dyDescent="0.5">
      <c r="A185" s="64"/>
      <c r="B185" s="65"/>
      <c r="C185" s="64"/>
      <c r="D185" s="64"/>
      <c r="E185" s="64"/>
      <c r="F185" s="70">
        <f t="shared" si="13"/>
        <v>0</v>
      </c>
      <c r="G185" s="66"/>
      <c r="H185" s="70">
        <f t="shared" si="14"/>
        <v>0</v>
      </c>
      <c r="I185" s="70">
        <f t="shared" si="15"/>
        <v>0</v>
      </c>
      <c r="J185" s="67"/>
    </row>
    <row r="186" spans="1:10" x14ac:dyDescent="0.5">
      <c r="A186" s="64"/>
      <c r="B186" s="65"/>
      <c r="C186" s="64"/>
      <c r="D186" s="64"/>
      <c r="E186" s="64"/>
      <c r="F186" s="70">
        <f t="shared" si="13"/>
        <v>0</v>
      </c>
      <c r="G186" s="66"/>
      <c r="H186" s="70">
        <f t="shared" si="14"/>
        <v>0</v>
      </c>
      <c r="I186" s="70">
        <f t="shared" si="15"/>
        <v>0</v>
      </c>
      <c r="J186" s="67"/>
    </row>
    <row r="187" spans="1:10" x14ac:dyDescent="0.5">
      <c r="A187" s="64"/>
      <c r="B187" s="65"/>
      <c r="C187" s="64"/>
      <c r="D187" s="64"/>
      <c r="E187" s="64"/>
      <c r="F187" s="70">
        <f t="shared" si="13"/>
        <v>0</v>
      </c>
      <c r="G187" s="66"/>
      <c r="H187" s="70">
        <f t="shared" si="14"/>
        <v>0</v>
      </c>
      <c r="I187" s="70">
        <f t="shared" si="15"/>
        <v>0</v>
      </c>
      <c r="J187" s="67"/>
    </row>
    <row r="188" spans="1:10" x14ac:dyDescent="0.5">
      <c r="A188" s="64"/>
      <c r="B188" s="65"/>
      <c r="C188" s="64"/>
      <c r="D188" s="64"/>
      <c r="E188" s="64"/>
      <c r="F188" s="70">
        <f t="shared" si="13"/>
        <v>0</v>
      </c>
      <c r="G188" s="66"/>
      <c r="H188" s="70">
        <f t="shared" si="14"/>
        <v>0</v>
      </c>
      <c r="I188" s="70">
        <f t="shared" si="15"/>
        <v>0</v>
      </c>
      <c r="J188" s="67"/>
    </row>
    <row r="189" spans="1:10" x14ac:dyDescent="0.5">
      <c r="A189" s="64"/>
      <c r="B189" s="65"/>
      <c r="C189" s="64"/>
      <c r="D189" s="64"/>
      <c r="E189" s="64"/>
      <c r="F189" s="70">
        <f t="shared" si="13"/>
        <v>0</v>
      </c>
      <c r="G189" s="66"/>
      <c r="H189" s="70">
        <f t="shared" si="14"/>
        <v>0</v>
      </c>
      <c r="I189" s="70">
        <f t="shared" si="15"/>
        <v>0</v>
      </c>
      <c r="J189" s="67"/>
    </row>
    <row r="190" spans="1:10" x14ac:dyDescent="0.5">
      <c r="A190" s="64"/>
      <c r="B190" s="65"/>
      <c r="C190" s="64"/>
      <c r="D190" s="64"/>
      <c r="E190" s="64"/>
      <c r="F190" s="70">
        <f t="shared" si="13"/>
        <v>0</v>
      </c>
      <c r="G190" s="66"/>
      <c r="H190" s="70">
        <f t="shared" si="14"/>
        <v>0</v>
      </c>
      <c r="I190" s="70">
        <f t="shared" si="15"/>
        <v>0</v>
      </c>
      <c r="J190" s="67"/>
    </row>
    <row r="191" spans="1:10" x14ac:dyDescent="0.5">
      <c r="A191" s="64"/>
      <c r="B191" s="65"/>
      <c r="C191" s="64"/>
      <c r="D191" s="64"/>
      <c r="E191" s="64"/>
      <c r="F191" s="70">
        <f t="shared" si="13"/>
        <v>0</v>
      </c>
      <c r="G191" s="66"/>
      <c r="H191" s="70">
        <f t="shared" si="14"/>
        <v>0</v>
      </c>
      <c r="I191" s="70">
        <f t="shared" si="15"/>
        <v>0</v>
      </c>
      <c r="J191" s="67"/>
    </row>
    <row r="192" spans="1:10" x14ac:dyDescent="0.5">
      <c r="A192" s="64"/>
      <c r="B192" s="65"/>
      <c r="C192" s="64"/>
      <c r="D192" s="64"/>
      <c r="E192" s="64"/>
      <c r="F192" s="70">
        <f t="shared" si="13"/>
        <v>0</v>
      </c>
      <c r="G192" s="66"/>
      <c r="H192" s="70">
        <f t="shared" si="14"/>
        <v>0</v>
      </c>
      <c r="I192" s="70">
        <f t="shared" si="15"/>
        <v>0</v>
      </c>
      <c r="J192" s="67"/>
    </row>
    <row r="193" spans="1:10" x14ac:dyDescent="0.5">
      <c r="A193" s="64"/>
      <c r="B193" s="65"/>
      <c r="C193" s="64"/>
      <c r="D193" s="64"/>
      <c r="E193" s="64"/>
      <c r="F193" s="70">
        <f t="shared" si="13"/>
        <v>0</v>
      </c>
      <c r="G193" s="66"/>
      <c r="H193" s="70">
        <f t="shared" si="14"/>
        <v>0</v>
      </c>
      <c r="I193" s="70">
        <f t="shared" si="15"/>
        <v>0</v>
      </c>
      <c r="J193" s="67"/>
    </row>
    <row r="194" spans="1:10" x14ac:dyDescent="0.5">
      <c r="A194" s="64"/>
      <c r="B194" s="65"/>
      <c r="C194" s="64"/>
      <c r="D194" s="64"/>
      <c r="E194" s="64"/>
      <c r="F194" s="70">
        <f t="shared" si="13"/>
        <v>0</v>
      </c>
      <c r="G194" s="66"/>
      <c r="H194" s="70">
        <f t="shared" si="14"/>
        <v>0</v>
      </c>
      <c r="I194" s="70">
        <f t="shared" si="15"/>
        <v>0</v>
      </c>
      <c r="J194" s="67"/>
    </row>
    <row r="195" spans="1:10" x14ac:dyDescent="0.5">
      <c r="A195" s="64"/>
      <c r="B195" s="65"/>
      <c r="C195" s="64"/>
      <c r="D195" s="64"/>
      <c r="E195" s="64"/>
      <c r="F195" s="70">
        <f t="shared" si="13"/>
        <v>0</v>
      </c>
      <c r="G195" s="66"/>
      <c r="H195" s="70">
        <f t="shared" si="14"/>
        <v>0</v>
      </c>
      <c r="I195" s="70">
        <f t="shared" si="15"/>
        <v>0</v>
      </c>
      <c r="J195" s="67"/>
    </row>
    <row r="196" spans="1:10" x14ac:dyDescent="0.5">
      <c r="A196" s="64"/>
      <c r="B196" s="65"/>
      <c r="C196" s="64"/>
      <c r="D196" s="64"/>
      <c r="E196" s="64"/>
      <c r="F196" s="70">
        <f t="shared" si="13"/>
        <v>0</v>
      </c>
      <c r="G196" s="66"/>
      <c r="H196" s="70">
        <f t="shared" si="14"/>
        <v>0</v>
      </c>
      <c r="I196" s="70">
        <f t="shared" si="15"/>
        <v>0</v>
      </c>
      <c r="J196" s="67"/>
    </row>
    <row r="197" spans="1:10" x14ac:dyDescent="0.5">
      <c r="A197" s="64"/>
      <c r="B197" s="65"/>
      <c r="C197" s="64"/>
      <c r="D197" s="64"/>
      <c r="E197" s="64"/>
      <c r="F197" s="70">
        <f t="shared" si="13"/>
        <v>0</v>
      </c>
      <c r="G197" s="66"/>
      <c r="H197" s="70">
        <f t="shared" si="14"/>
        <v>0</v>
      </c>
      <c r="I197" s="70">
        <f t="shared" si="15"/>
        <v>0</v>
      </c>
      <c r="J197" s="67"/>
    </row>
    <row r="198" spans="1:10" x14ac:dyDescent="0.5">
      <c r="A198" s="64"/>
      <c r="B198" s="65"/>
      <c r="C198" s="64"/>
      <c r="D198" s="64"/>
      <c r="E198" s="64"/>
      <c r="F198" s="70">
        <f t="shared" si="13"/>
        <v>0</v>
      </c>
      <c r="G198" s="66"/>
      <c r="H198" s="70">
        <f t="shared" si="14"/>
        <v>0</v>
      </c>
      <c r="I198" s="70">
        <f t="shared" si="15"/>
        <v>0</v>
      </c>
      <c r="J198" s="67"/>
    </row>
    <row r="199" spans="1:10" x14ac:dyDescent="0.5">
      <c r="A199" s="64"/>
      <c r="B199" s="65"/>
      <c r="C199" s="64"/>
      <c r="D199" s="64"/>
      <c r="E199" s="64"/>
      <c r="F199" s="70">
        <f t="shared" si="13"/>
        <v>0</v>
      </c>
      <c r="G199" s="66"/>
      <c r="H199" s="70">
        <f t="shared" si="14"/>
        <v>0</v>
      </c>
      <c r="I199" s="70">
        <f t="shared" si="15"/>
        <v>0</v>
      </c>
      <c r="J199" s="67"/>
    </row>
    <row r="200" spans="1:10" x14ac:dyDescent="0.5">
      <c r="A200" s="64"/>
      <c r="B200" s="65"/>
      <c r="C200" s="64"/>
      <c r="D200" s="64"/>
      <c r="E200" s="64"/>
      <c r="F200" s="70">
        <f t="shared" si="13"/>
        <v>0</v>
      </c>
      <c r="G200" s="66"/>
      <c r="H200" s="70">
        <f t="shared" si="14"/>
        <v>0</v>
      </c>
      <c r="I200" s="70">
        <f t="shared" si="15"/>
        <v>0</v>
      </c>
      <c r="J200" s="67"/>
    </row>
    <row r="201" spans="1:10" x14ac:dyDescent="0.5">
      <c r="A201" s="64"/>
      <c r="B201" s="65"/>
      <c r="C201" s="64"/>
      <c r="D201" s="64"/>
      <c r="E201" s="64"/>
      <c r="F201" s="70">
        <f t="shared" si="13"/>
        <v>0</v>
      </c>
      <c r="G201" s="66"/>
      <c r="H201" s="70">
        <f t="shared" si="14"/>
        <v>0</v>
      </c>
      <c r="I201" s="70">
        <f t="shared" si="15"/>
        <v>0</v>
      </c>
      <c r="J201" s="67"/>
    </row>
    <row r="202" spans="1:10" x14ac:dyDescent="0.5">
      <c r="A202" s="64"/>
      <c r="B202" s="65"/>
      <c r="C202" s="64"/>
      <c r="D202" s="64"/>
      <c r="E202" s="64"/>
      <c r="F202" s="70">
        <f t="shared" si="13"/>
        <v>0</v>
      </c>
      <c r="G202" s="66"/>
      <c r="H202" s="70">
        <f t="shared" si="14"/>
        <v>0</v>
      </c>
      <c r="I202" s="70">
        <f t="shared" si="15"/>
        <v>0</v>
      </c>
      <c r="J202" s="67"/>
    </row>
    <row r="203" spans="1:10" x14ac:dyDescent="0.5">
      <c r="A203" s="64"/>
      <c r="B203" s="65"/>
      <c r="C203" s="64"/>
      <c r="D203" s="64"/>
      <c r="E203" s="64"/>
      <c r="F203" s="70">
        <f t="shared" si="13"/>
        <v>0</v>
      </c>
      <c r="G203" s="66"/>
      <c r="H203" s="70">
        <f t="shared" si="14"/>
        <v>0</v>
      </c>
      <c r="I203" s="70">
        <f t="shared" si="15"/>
        <v>0</v>
      </c>
      <c r="J203" s="67"/>
    </row>
    <row r="204" spans="1:10" x14ac:dyDescent="0.5">
      <c r="A204" s="64"/>
      <c r="B204" s="65"/>
      <c r="C204" s="64"/>
      <c r="D204" s="64"/>
      <c r="E204" s="64"/>
      <c r="F204" s="70">
        <f t="shared" si="13"/>
        <v>0</v>
      </c>
      <c r="G204" s="66"/>
      <c r="H204" s="70">
        <f t="shared" si="14"/>
        <v>0</v>
      </c>
      <c r="I204" s="70">
        <f t="shared" si="15"/>
        <v>0</v>
      </c>
      <c r="J204" s="67"/>
    </row>
    <row r="205" spans="1:10" x14ac:dyDescent="0.5">
      <c r="A205" s="64"/>
      <c r="B205" s="65"/>
      <c r="C205" s="64"/>
      <c r="D205" s="64"/>
      <c r="E205" s="64"/>
      <c r="F205" s="70">
        <f t="shared" si="13"/>
        <v>0</v>
      </c>
      <c r="G205" s="66"/>
      <c r="H205" s="70">
        <f t="shared" si="14"/>
        <v>0</v>
      </c>
      <c r="I205" s="70">
        <f t="shared" si="15"/>
        <v>0</v>
      </c>
      <c r="J205" s="67"/>
    </row>
    <row r="206" spans="1:10" x14ac:dyDescent="0.5">
      <c r="A206" s="64"/>
      <c r="B206" s="65"/>
      <c r="C206" s="64"/>
      <c r="D206" s="64"/>
      <c r="E206" s="64"/>
      <c r="F206" s="70">
        <f t="shared" si="13"/>
        <v>0</v>
      </c>
      <c r="G206" s="66"/>
      <c r="H206" s="70">
        <f t="shared" si="14"/>
        <v>0</v>
      </c>
      <c r="I206" s="70">
        <f t="shared" si="15"/>
        <v>0</v>
      </c>
      <c r="J206" s="67"/>
    </row>
    <row r="207" spans="1:10" x14ac:dyDescent="0.5">
      <c r="A207" s="64"/>
      <c r="B207" s="65"/>
      <c r="C207" s="64"/>
      <c r="D207" s="64"/>
      <c r="E207" s="64"/>
      <c r="F207" s="70">
        <f t="shared" si="13"/>
        <v>0</v>
      </c>
      <c r="G207" s="66"/>
      <c r="H207" s="70">
        <f t="shared" si="14"/>
        <v>0</v>
      </c>
      <c r="I207" s="70">
        <f t="shared" si="15"/>
        <v>0</v>
      </c>
      <c r="J207" s="67"/>
    </row>
    <row r="208" spans="1:10" x14ac:dyDescent="0.5">
      <c r="A208" s="64"/>
      <c r="B208" s="65"/>
      <c r="C208" s="64"/>
      <c r="D208" s="64"/>
      <c r="E208" s="64"/>
      <c r="F208" s="70">
        <f t="shared" si="13"/>
        <v>0</v>
      </c>
      <c r="G208" s="66"/>
      <c r="H208" s="70">
        <f t="shared" si="14"/>
        <v>0</v>
      </c>
      <c r="I208" s="70">
        <f t="shared" si="15"/>
        <v>0</v>
      </c>
      <c r="J208" s="67"/>
    </row>
    <row r="209" spans="1:10" x14ac:dyDescent="0.5">
      <c r="A209" s="64"/>
      <c r="B209" s="65"/>
      <c r="C209" s="64"/>
      <c r="D209" s="64"/>
      <c r="E209" s="64"/>
      <c r="F209" s="70">
        <f t="shared" ref="F209:F229" si="16">E209*$C209</f>
        <v>0</v>
      </c>
      <c r="G209" s="66"/>
      <c r="H209" s="70">
        <f t="shared" ref="H209:H229" si="17">G209*$C209</f>
        <v>0</v>
      </c>
      <c r="I209" s="70">
        <f t="shared" ref="I209:I229" si="18">F209+H209</f>
        <v>0</v>
      </c>
      <c r="J209" s="67"/>
    </row>
    <row r="210" spans="1:10" x14ac:dyDescent="0.5">
      <c r="A210" s="64"/>
      <c r="B210" s="65"/>
      <c r="C210" s="64"/>
      <c r="D210" s="64"/>
      <c r="E210" s="64"/>
      <c r="F210" s="70">
        <f t="shared" si="16"/>
        <v>0</v>
      </c>
      <c r="G210" s="66"/>
      <c r="H210" s="70">
        <f t="shared" si="17"/>
        <v>0</v>
      </c>
      <c r="I210" s="70">
        <f t="shared" si="18"/>
        <v>0</v>
      </c>
      <c r="J210" s="67"/>
    </row>
    <row r="211" spans="1:10" x14ac:dyDescent="0.5">
      <c r="A211" s="64"/>
      <c r="B211" s="65"/>
      <c r="C211" s="64"/>
      <c r="D211" s="64"/>
      <c r="E211" s="64"/>
      <c r="F211" s="70">
        <f t="shared" si="16"/>
        <v>0</v>
      </c>
      <c r="G211" s="66"/>
      <c r="H211" s="70">
        <f t="shared" si="17"/>
        <v>0</v>
      </c>
      <c r="I211" s="70">
        <f t="shared" si="18"/>
        <v>0</v>
      </c>
      <c r="J211" s="67"/>
    </row>
    <row r="212" spans="1:10" x14ac:dyDescent="0.5">
      <c r="A212" s="64"/>
      <c r="B212" s="65"/>
      <c r="C212" s="64"/>
      <c r="D212" s="64"/>
      <c r="E212" s="64"/>
      <c r="F212" s="70">
        <f t="shared" si="16"/>
        <v>0</v>
      </c>
      <c r="G212" s="66"/>
      <c r="H212" s="70">
        <f t="shared" si="17"/>
        <v>0</v>
      </c>
      <c r="I212" s="70">
        <f t="shared" si="18"/>
        <v>0</v>
      </c>
      <c r="J212" s="67"/>
    </row>
    <row r="213" spans="1:10" x14ac:dyDescent="0.5">
      <c r="A213" s="64"/>
      <c r="B213" s="65"/>
      <c r="C213" s="64"/>
      <c r="D213" s="64"/>
      <c r="E213" s="64"/>
      <c r="F213" s="70">
        <f t="shared" si="16"/>
        <v>0</v>
      </c>
      <c r="G213" s="66"/>
      <c r="H213" s="70">
        <f t="shared" si="17"/>
        <v>0</v>
      </c>
      <c r="I213" s="70">
        <f t="shared" si="18"/>
        <v>0</v>
      </c>
      <c r="J213" s="67"/>
    </row>
    <row r="214" spans="1:10" x14ac:dyDescent="0.5">
      <c r="A214" s="64"/>
      <c r="B214" s="65"/>
      <c r="C214" s="64"/>
      <c r="D214" s="64"/>
      <c r="E214" s="64"/>
      <c r="F214" s="70">
        <f t="shared" si="16"/>
        <v>0</v>
      </c>
      <c r="G214" s="66"/>
      <c r="H214" s="70">
        <f t="shared" si="17"/>
        <v>0</v>
      </c>
      <c r="I214" s="70">
        <f t="shared" si="18"/>
        <v>0</v>
      </c>
      <c r="J214" s="67"/>
    </row>
    <row r="215" spans="1:10" x14ac:dyDescent="0.5">
      <c r="A215" s="64"/>
      <c r="B215" s="65"/>
      <c r="C215" s="64"/>
      <c r="D215" s="64"/>
      <c r="E215" s="64"/>
      <c r="F215" s="70">
        <f t="shared" si="16"/>
        <v>0</v>
      </c>
      <c r="G215" s="66"/>
      <c r="H215" s="70">
        <f t="shared" si="17"/>
        <v>0</v>
      </c>
      <c r="I215" s="70">
        <f t="shared" si="18"/>
        <v>0</v>
      </c>
      <c r="J215" s="67"/>
    </row>
    <row r="216" spans="1:10" x14ac:dyDescent="0.5">
      <c r="A216" s="64"/>
      <c r="B216" s="65"/>
      <c r="C216" s="64"/>
      <c r="D216" s="64"/>
      <c r="E216" s="64"/>
      <c r="F216" s="70">
        <f t="shared" si="16"/>
        <v>0</v>
      </c>
      <c r="G216" s="66"/>
      <c r="H216" s="70">
        <f t="shared" si="17"/>
        <v>0</v>
      </c>
      <c r="I216" s="70">
        <f t="shared" si="18"/>
        <v>0</v>
      </c>
      <c r="J216" s="67"/>
    </row>
    <row r="217" spans="1:10" x14ac:dyDescent="0.5">
      <c r="A217" s="64"/>
      <c r="B217" s="65"/>
      <c r="C217" s="64"/>
      <c r="D217" s="64"/>
      <c r="E217" s="64"/>
      <c r="F217" s="70">
        <f t="shared" si="16"/>
        <v>0</v>
      </c>
      <c r="G217" s="66"/>
      <c r="H217" s="70">
        <f t="shared" si="17"/>
        <v>0</v>
      </c>
      <c r="I217" s="70">
        <f t="shared" si="18"/>
        <v>0</v>
      </c>
      <c r="J217" s="67"/>
    </row>
    <row r="218" spans="1:10" x14ac:dyDescent="0.5">
      <c r="A218" s="64"/>
      <c r="B218" s="65"/>
      <c r="C218" s="64"/>
      <c r="D218" s="64"/>
      <c r="E218" s="64"/>
      <c r="F218" s="70">
        <f t="shared" si="16"/>
        <v>0</v>
      </c>
      <c r="G218" s="66"/>
      <c r="H218" s="70">
        <f t="shared" si="17"/>
        <v>0</v>
      </c>
      <c r="I218" s="70">
        <f t="shared" si="18"/>
        <v>0</v>
      </c>
      <c r="J218" s="67"/>
    </row>
    <row r="219" spans="1:10" x14ac:dyDescent="0.5">
      <c r="A219" s="64"/>
      <c r="B219" s="65"/>
      <c r="C219" s="64"/>
      <c r="D219" s="64"/>
      <c r="E219" s="64"/>
      <c r="F219" s="70">
        <f t="shared" si="16"/>
        <v>0</v>
      </c>
      <c r="G219" s="66"/>
      <c r="H219" s="70">
        <f t="shared" si="17"/>
        <v>0</v>
      </c>
      <c r="I219" s="70">
        <f t="shared" si="18"/>
        <v>0</v>
      </c>
      <c r="J219" s="67"/>
    </row>
    <row r="220" spans="1:10" x14ac:dyDescent="0.5">
      <c r="A220" s="64"/>
      <c r="B220" s="65"/>
      <c r="C220" s="64"/>
      <c r="D220" s="64"/>
      <c r="E220" s="64"/>
      <c r="F220" s="70">
        <f t="shared" si="16"/>
        <v>0</v>
      </c>
      <c r="G220" s="66"/>
      <c r="H220" s="70">
        <f t="shared" si="17"/>
        <v>0</v>
      </c>
      <c r="I220" s="70">
        <f t="shared" si="18"/>
        <v>0</v>
      </c>
      <c r="J220" s="67"/>
    </row>
    <row r="221" spans="1:10" x14ac:dyDescent="0.5">
      <c r="A221" s="64"/>
      <c r="B221" s="65"/>
      <c r="C221" s="64"/>
      <c r="D221" s="64"/>
      <c r="E221" s="64"/>
      <c r="F221" s="70">
        <f t="shared" si="16"/>
        <v>0</v>
      </c>
      <c r="G221" s="66"/>
      <c r="H221" s="70">
        <f t="shared" si="17"/>
        <v>0</v>
      </c>
      <c r="I221" s="70">
        <f t="shared" si="18"/>
        <v>0</v>
      </c>
      <c r="J221" s="67"/>
    </row>
    <row r="222" spans="1:10" x14ac:dyDescent="0.5">
      <c r="A222" s="64"/>
      <c r="B222" s="65"/>
      <c r="C222" s="64"/>
      <c r="D222" s="64"/>
      <c r="E222" s="64"/>
      <c r="F222" s="70">
        <f t="shared" si="16"/>
        <v>0</v>
      </c>
      <c r="G222" s="66"/>
      <c r="H222" s="70">
        <f t="shared" si="17"/>
        <v>0</v>
      </c>
      <c r="I222" s="70">
        <f t="shared" si="18"/>
        <v>0</v>
      </c>
      <c r="J222" s="67"/>
    </row>
    <row r="223" spans="1:10" x14ac:dyDescent="0.5">
      <c r="A223" s="64"/>
      <c r="B223" s="65"/>
      <c r="C223" s="64"/>
      <c r="D223" s="64"/>
      <c r="E223" s="64"/>
      <c r="F223" s="70">
        <f t="shared" si="16"/>
        <v>0</v>
      </c>
      <c r="G223" s="66"/>
      <c r="H223" s="70">
        <f t="shared" si="17"/>
        <v>0</v>
      </c>
      <c r="I223" s="70">
        <f t="shared" si="18"/>
        <v>0</v>
      </c>
      <c r="J223" s="67"/>
    </row>
    <row r="224" spans="1:10" x14ac:dyDescent="0.5">
      <c r="A224" s="64"/>
      <c r="B224" s="65"/>
      <c r="C224" s="64"/>
      <c r="D224" s="64"/>
      <c r="E224" s="64"/>
      <c r="F224" s="70">
        <f t="shared" si="16"/>
        <v>0</v>
      </c>
      <c r="G224" s="66"/>
      <c r="H224" s="70">
        <f t="shared" si="17"/>
        <v>0</v>
      </c>
      <c r="I224" s="70">
        <f t="shared" si="18"/>
        <v>0</v>
      </c>
      <c r="J224" s="67"/>
    </row>
    <row r="225" spans="1:10" x14ac:dyDescent="0.5">
      <c r="A225" s="64"/>
      <c r="B225" s="65"/>
      <c r="C225" s="64"/>
      <c r="D225" s="64"/>
      <c r="E225" s="64"/>
      <c r="F225" s="70">
        <f t="shared" si="16"/>
        <v>0</v>
      </c>
      <c r="G225" s="66"/>
      <c r="H225" s="70">
        <f t="shared" si="17"/>
        <v>0</v>
      </c>
      <c r="I225" s="70">
        <f t="shared" si="18"/>
        <v>0</v>
      </c>
      <c r="J225" s="67"/>
    </row>
    <row r="226" spans="1:10" x14ac:dyDescent="0.5">
      <c r="A226" s="64"/>
      <c r="B226" s="65"/>
      <c r="C226" s="64"/>
      <c r="D226" s="64"/>
      <c r="E226" s="64"/>
      <c r="F226" s="70">
        <f t="shared" si="16"/>
        <v>0</v>
      </c>
      <c r="G226" s="66"/>
      <c r="H226" s="70">
        <f t="shared" si="17"/>
        <v>0</v>
      </c>
      <c r="I226" s="70">
        <f t="shared" si="18"/>
        <v>0</v>
      </c>
      <c r="J226" s="67"/>
    </row>
    <row r="227" spans="1:10" x14ac:dyDescent="0.5">
      <c r="A227" s="64"/>
      <c r="B227" s="65"/>
      <c r="C227" s="64"/>
      <c r="D227" s="64"/>
      <c r="E227" s="64"/>
      <c r="F227" s="70">
        <f t="shared" si="16"/>
        <v>0</v>
      </c>
      <c r="G227" s="66"/>
      <c r="H227" s="70">
        <f t="shared" si="17"/>
        <v>0</v>
      </c>
      <c r="I227" s="70">
        <f t="shared" si="18"/>
        <v>0</v>
      </c>
      <c r="J227" s="67"/>
    </row>
    <row r="228" spans="1:10" x14ac:dyDescent="0.5">
      <c r="A228" s="64"/>
      <c r="B228" s="65"/>
      <c r="C228" s="64"/>
      <c r="D228" s="64"/>
      <c r="E228" s="64"/>
      <c r="F228" s="70">
        <f t="shared" si="16"/>
        <v>0</v>
      </c>
      <c r="G228" s="66"/>
      <c r="H228" s="70">
        <f t="shared" si="17"/>
        <v>0</v>
      </c>
      <c r="I228" s="70">
        <f t="shared" si="18"/>
        <v>0</v>
      </c>
      <c r="J228" s="67"/>
    </row>
    <row r="229" spans="1:10" x14ac:dyDescent="0.5">
      <c r="A229" s="64"/>
      <c r="B229" s="65"/>
      <c r="C229" s="64"/>
      <c r="D229" s="64"/>
      <c r="E229" s="64"/>
      <c r="F229" s="155">
        <f t="shared" si="16"/>
        <v>0</v>
      </c>
      <c r="G229" s="64"/>
      <c r="H229" s="155">
        <f t="shared" si="17"/>
        <v>0</v>
      </c>
      <c r="I229" s="70">
        <f t="shared" si="18"/>
        <v>0</v>
      </c>
      <c r="J229" s="67"/>
    </row>
    <row r="230" spans="1:10" x14ac:dyDescent="0.5">
      <c r="F230" s="139"/>
      <c r="H230" s="71"/>
      <c r="I230" s="71">
        <f>SUM(I8:I229)</f>
        <v>280212.5</v>
      </c>
    </row>
    <row r="231" spans="1:10" x14ac:dyDescent="0.5">
      <c r="F231" s="139"/>
    </row>
  </sheetData>
  <sheetProtection password="C407" sheet="1" objects="1" scenarios="1"/>
  <customSheetViews>
    <customSheetView guid="{797F402C-D807-4A5C-9055-8329E2DAA52F}">
      <pane xSplit="1" ySplit="7" topLeftCell="B8" activePane="bottomRight" state="frozen"/>
      <selection pane="bottomRight" sqref="A1:XFD1048576"/>
      <pageMargins left="0.7" right="0.7" top="0.75" bottom="0.75" header="0.3" footer="0.3"/>
      <pageSetup paperSize="9" orientation="portrait" horizontalDpi="0" verticalDpi="0" r:id="rId1"/>
    </customSheetView>
  </customSheetViews>
  <mergeCells count="20">
    <mergeCell ref="E6:F6"/>
    <mergeCell ref="G6:H6"/>
    <mergeCell ref="A6:A7"/>
    <mergeCell ref="B6:B7"/>
    <mergeCell ref="J6:J7"/>
    <mergeCell ref="I6:I7"/>
    <mergeCell ref="D6:D7"/>
    <mergeCell ref="C6:C7"/>
    <mergeCell ref="A4:B4"/>
    <mergeCell ref="D4:E4"/>
    <mergeCell ref="A3:B3"/>
    <mergeCell ref="A1:B1"/>
    <mergeCell ref="I1:J1"/>
    <mergeCell ref="I2:J2"/>
    <mergeCell ref="F1:G1"/>
    <mergeCell ref="F3:J3"/>
    <mergeCell ref="C1:E1"/>
    <mergeCell ref="C3:E3"/>
    <mergeCell ref="A2:B2"/>
    <mergeCell ref="D2:G2"/>
  </mergeCells>
  <pageMargins left="0.7" right="0.7" top="0.75" bottom="0.75" header="0.3" footer="0.3"/>
  <pageSetup paperSize="9" orientation="portrait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1"/>
  <sheetViews>
    <sheetView topLeftCell="A20" workbookViewId="0">
      <selection activeCell="G12" sqref="G12"/>
    </sheetView>
  </sheetViews>
  <sheetFormatPr defaultColWidth="9" defaultRowHeight="23.25" x14ac:dyDescent="0.5"/>
  <cols>
    <col min="1" max="1" width="13.75" style="63" customWidth="1"/>
    <col min="2" max="2" width="47.125" style="68" customWidth="1"/>
    <col min="3" max="3" width="17.375" style="63" customWidth="1"/>
    <col min="4" max="7" width="9" style="63"/>
    <col min="8" max="8" width="18.125" style="63" customWidth="1"/>
    <col min="9" max="9" width="11.625" style="63" customWidth="1"/>
    <col min="10" max="16384" width="9" style="63"/>
  </cols>
  <sheetData>
    <row r="1" spans="1:10" s="62" customFormat="1" ht="35.25" thickBot="1" x14ac:dyDescent="0.75">
      <c r="A1" s="552" t="s">
        <v>105</v>
      </c>
      <c r="B1" s="553"/>
      <c r="C1" s="560">
        <f>I230</f>
        <v>98700</v>
      </c>
      <c r="D1" s="560"/>
      <c r="E1" s="561"/>
      <c r="F1" s="558" t="s">
        <v>39</v>
      </c>
      <c r="G1" s="558"/>
      <c r="H1" s="142">
        <f>C2</f>
        <v>7</v>
      </c>
      <c r="I1" s="554"/>
      <c r="J1" s="555"/>
    </row>
    <row r="2" spans="1:10" s="62" customFormat="1" ht="32.25" thickBot="1" x14ac:dyDescent="0.7">
      <c r="A2" s="579" t="s">
        <v>294</v>
      </c>
      <c r="B2" s="580"/>
      <c r="C2" s="420">
        <v>7</v>
      </c>
      <c r="D2" s="564" t="s">
        <v>40</v>
      </c>
      <c r="E2" s="565"/>
      <c r="F2" s="565"/>
      <c r="G2" s="566"/>
      <c r="H2" s="403">
        <f>C1</f>
        <v>98700</v>
      </c>
      <c r="I2" s="556"/>
      <c r="J2" s="557"/>
    </row>
    <row r="3" spans="1:10" s="62" customFormat="1" ht="28.5" customHeight="1" thickBot="1" x14ac:dyDescent="0.7">
      <c r="A3" s="581" t="s">
        <v>104</v>
      </c>
      <c r="B3" s="582"/>
      <c r="C3" s="583">
        <f>'ปร 5 ข'!E23</f>
        <v>0</v>
      </c>
      <c r="D3" s="584"/>
      <c r="E3" s="584"/>
      <c r="F3" s="585" t="str">
        <f>"("&amp;BAHTTEXT(C3)&amp;")"</f>
        <v>(ศูนย์บาทถ้วน)</v>
      </c>
      <c r="G3" s="585"/>
      <c r="H3" s="585"/>
      <c r="I3" s="585"/>
      <c r="J3" s="585"/>
    </row>
    <row r="4" spans="1:10" ht="43.5" hidden="1" customHeight="1" x14ac:dyDescent="0.7">
      <c r="A4" s="586" t="s">
        <v>267</v>
      </c>
      <c r="B4" s="586"/>
      <c r="C4" s="433">
        <f>'กรอกรายการ วัสดุ'!C4</f>
        <v>2</v>
      </c>
      <c r="D4" s="587" t="s">
        <v>268</v>
      </c>
      <c r="E4" s="587"/>
      <c r="F4" s="361"/>
      <c r="G4" s="361"/>
      <c r="H4" s="361"/>
      <c r="I4" s="359"/>
      <c r="J4" s="361"/>
    </row>
    <row r="5" spans="1:10" ht="27.75" customHeight="1" x14ac:dyDescent="0.7">
      <c r="A5" s="590" t="s">
        <v>320</v>
      </c>
      <c r="B5" s="590"/>
      <c r="C5" s="588">
        <f>'ปร 5 ข'!E24</f>
        <v>0</v>
      </c>
      <c r="D5" s="588"/>
      <c r="E5" s="588"/>
      <c r="F5" s="589" t="str">
        <f>"("&amp;BAHTTEXT(C5)&amp;")"</f>
        <v>(ศูนย์บาทถ้วน)</v>
      </c>
      <c r="G5" s="589"/>
      <c r="H5" s="589"/>
      <c r="I5" s="589"/>
      <c r="J5" s="589"/>
    </row>
    <row r="6" spans="1:10" x14ac:dyDescent="0.5">
      <c r="A6" s="569" t="s">
        <v>2</v>
      </c>
      <c r="B6" s="571" t="s">
        <v>3</v>
      </c>
      <c r="C6" s="577" t="s">
        <v>4</v>
      </c>
      <c r="D6" s="577" t="s">
        <v>5</v>
      </c>
      <c r="E6" s="567" t="s">
        <v>6</v>
      </c>
      <c r="F6" s="568"/>
      <c r="G6" s="567" t="s">
        <v>7</v>
      </c>
      <c r="H6" s="568"/>
      <c r="I6" s="575" t="s">
        <v>8</v>
      </c>
      <c r="J6" s="573" t="s">
        <v>9</v>
      </c>
    </row>
    <row r="7" spans="1:10" ht="41.25" customHeight="1" x14ac:dyDescent="0.5">
      <c r="A7" s="570"/>
      <c r="B7" s="572"/>
      <c r="C7" s="578"/>
      <c r="D7" s="578"/>
      <c r="E7" s="69" t="s">
        <v>10</v>
      </c>
      <c r="F7" s="69" t="s">
        <v>11</v>
      </c>
      <c r="G7" s="69" t="s">
        <v>10</v>
      </c>
      <c r="H7" s="69" t="s">
        <v>11</v>
      </c>
      <c r="I7" s="576"/>
      <c r="J7" s="574"/>
    </row>
    <row r="8" spans="1:10" x14ac:dyDescent="0.5">
      <c r="A8" s="64"/>
      <c r="B8" s="65" t="s">
        <v>359</v>
      </c>
      <c r="C8" s="64"/>
      <c r="D8" s="64"/>
      <c r="E8" s="64"/>
      <c r="F8" s="70">
        <f>E8*$C8</f>
        <v>0</v>
      </c>
      <c r="G8" s="66"/>
      <c r="H8" s="70">
        <f>G8*$C8</f>
        <v>0</v>
      </c>
      <c r="I8" s="70">
        <f>F8+H8</f>
        <v>0</v>
      </c>
      <c r="J8" s="66"/>
    </row>
    <row r="9" spans="1:10" x14ac:dyDescent="0.5">
      <c r="A9" s="64"/>
      <c r="B9" s="65" t="s">
        <v>360</v>
      </c>
      <c r="C9" s="64">
        <v>14</v>
      </c>
      <c r="D9" s="64" t="s">
        <v>353</v>
      </c>
      <c r="E9" s="64">
        <v>3200</v>
      </c>
      <c r="F9" s="70">
        <f t="shared" ref="F9:F72" si="0">E9*$C9</f>
        <v>44800</v>
      </c>
      <c r="G9" s="66"/>
      <c r="H9" s="70">
        <f t="shared" ref="H9:H72" si="1">G9*$C9</f>
        <v>0</v>
      </c>
      <c r="I9" s="70">
        <f t="shared" ref="I9:I72" si="2">F9+H9</f>
        <v>44800</v>
      </c>
      <c r="J9" s="67"/>
    </row>
    <row r="10" spans="1:10" x14ac:dyDescent="0.5">
      <c r="A10" s="64"/>
      <c r="B10" s="65" t="s">
        <v>361</v>
      </c>
      <c r="C10" s="64">
        <v>28</v>
      </c>
      <c r="D10" s="64" t="s">
        <v>357</v>
      </c>
      <c r="E10" s="64">
        <v>1800</v>
      </c>
      <c r="F10" s="70">
        <f t="shared" si="0"/>
        <v>50400</v>
      </c>
      <c r="G10" s="66"/>
      <c r="H10" s="70">
        <f t="shared" si="1"/>
        <v>0</v>
      </c>
      <c r="I10" s="70">
        <f t="shared" si="2"/>
        <v>50400</v>
      </c>
      <c r="J10" s="67"/>
    </row>
    <row r="11" spans="1:10" x14ac:dyDescent="0.5">
      <c r="A11" s="64"/>
      <c r="B11" s="65" t="s">
        <v>362</v>
      </c>
      <c r="C11" s="64">
        <v>1</v>
      </c>
      <c r="D11" s="64" t="s">
        <v>353</v>
      </c>
      <c r="E11" s="64">
        <v>3500</v>
      </c>
      <c r="F11" s="70">
        <f t="shared" si="0"/>
        <v>3500</v>
      </c>
      <c r="G11" s="66"/>
      <c r="H11" s="70">
        <f t="shared" si="1"/>
        <v>0</v>
      </c>
      <c r="I11" s="70">
        <f t="shared" si="2"/>
        <v>3500</v>
      </c>
      <c r="J11" s="67"/>
    </row>
    <row r="12" spans="1:10" x14ac:dyDescent="0.5">
      <c r="A12" s="64"/>
      <c r="B12" s="65"/>
      <c r="C12" s="64"/>
      <c r="D12" s="64"/>
      <c r="E12" s="64"/>
      <c r="F12" s="70">
        <f t="shared" si="0"/>
        <v>0</v>
      </c>
      <c r="G12" s="66"/>
      <c r="H12" s="70">
        <f t="shared" si="1"/>
        <v>0</v>
      </c>
      <c r="I12" s="70">
        <f t="shared" si="2"/>
        <v>0</v>
      </c>
      <c r="J12" s="67"/>
    </row>
    <row r="13" spans="1:10" x14ac:dyDescent="0.5">
      <c r="A13" s="64"/>
      <c r="B13" s="65"/>
      <c r="C13" s="64"/>
      <c r="D13" s="64"/>
      <c r="E13" s="64"/>
      <c r="F13" s="70">
        <f t="shared" si="0"/>
        <v>0</v>
      </c>
      <c r="G13" s="66"/>
      <c r="H13" s="70">
        <f t="shared" si="1"/>
        <v>0</v>
      </c>
      <c r="I13" s="70">
        <f t="shared" si="2"/>
        <v>0</v>
      </c>
      <c r="J13" s="67"/>
    </row>
    <row r="14" spans="1:10" x14ac:dyDescent="0.5">
      <c r="A14" s="64"/>
      <c r="B14" s="65"/>
      <c r="C14" s="64"/>
      <c r="D14" s="64"/>
      <c r="E14" s="64"/>
      <c r="F14" s="70">
        <f t="shared" si="0"/>
        <v>0</v>
      </c>
      <c r="G14" s="66"/>
      <c r="H14" s="70">
        <f t="shared" si="1"/>
        <v>0</v>
      </c>
      <c r="I14" s="70">
        <f t="shared" si="2"/>
        <v>0</v>
      </c>
      <c r="J14" s="67"/>
    </row>
    <row r="15" spans="1:10" x14ac:dyDescent="0.5">
      <c r="A15" s="64"/>
      <c r="B15" s="65"/>
      <c r="C15" s="64"/>
      <c r="D15" s="64"/>
      <c r="E15" s="64"/>
      <c r="F15" s="70">
        <f t="shared" si="0"/>
        <v>0</v>
      </c>
      <c r="G15" s="66"/>
      <c r="H15" s="70">
        <f t="shared" si="1"/>
        <v>0</v>
      </c>
      <c r="I15" s="70">
        <f t="shared" si="2"/>
        <v>0</v>
      </c>
      <c r="J15" s="67"/>
    </row>
    <row r="16" spans="1:10" x14ac:dyDescent="0.5">
      <c r="A16" s="64"/>
      <c r="B16" s="65"/>
      <c r="C16" s="64"/>
      <c r="D16" s="64"/>
      <c r="E16" s="64"/>
      <c r="F16" s="70">
        <f t="shared" si="0"/>
        <v>0</v>
      </c>
      <c r="G16" s="66"/>
      <c r="H16" s="70">
        <f t="shared" si="1"/>
        <v>0</v>
      </c>
      <c r="I16" s="70">
        <f t="shared" si="2"/>
        <v>0</v>
      </c>
      <c r="J16" s="67"/>
    </row>
    <row r="17" spans="1:10" x14ac:dyDescent="0.5">
      <c r="A17" s="64"/>
      <c r="B17" s="65"/>
      <c r="C17" s="64"/>
      <c r="D17" s="64"/>
      <c r="E17" s="64"/>
      <c r="F17" s="70">
        <f t="shared" si="0"/>
        <v>0</v>
      </c>
      <c r="G17" s="66"/>
      <c r="H17" s="70">
        <f t="shared" si="1"/>
        <v>0</v>
      </c>
      <c r="I17" s="70">
        <f t="shared" si="2"/>
        <v>0</v>
      </c>
      <c r="J17" s="67"/>
    </row>
    <row r="18" spans="1:10" x14ac:dyDescent="0.5">
      <c r="A18" s="64"/>
      <c r="B18" s="65"/>
      <c r="C18" s="64"/>
      <c r="D18" s="64"/>
      <c r="E18" s="64"/>
      <c r="F18" s="70">
        <f t="shared" si="0"/>
        <v>0</v>
      </c>
      <c r="G18" s="66"/>
      <c r="H18" s="70">
        <f t="shared" si="1"/>
        <v>0</v>
      </c>
      <c r="I18" s="70">
        <f t="shared" si="2"/>
        <v>0</v>
      </c>
      <c r="J18" s="67"/>
    </row>
    <row r="19" spans="1:10" x14ac:dyDescent="0.5">
      <c r="A19" s="64"/>
      <c r="B19" s="65"/>
      <c r="C19" s="64"/>
      <c r="D19" s="64"/>
      <c r="E19" s="64"/>
      <c r="F19" s="70">
        <f t="shared" si="0"/>
        <v>0</v>
      </c>
      <c r="G19" s="66"/>
      <c r="H19" s="70">
        <f t="shared" si="1"/>
        <v>0</v>
      </c>
      <c r="I19" s="70">
        <f t="shared" si="2"/>
        <v>0</v>
      </c>
      <c r="J19" s="67"/>
    </row>
    <row r="20" spans="1:10" x14ac:dyDescent="0.5">
      <c r="A20" s="64"/>
      <c r="B20" s="65"/>
      <c r="C20" s="64"/>
      <c r="D20" s="64"/>
      <c r="E20" s="64"/>
      <c r="F20" s="70">
        <f t="shared" si="0"/>
        <v>0</v>
      </c>
      <c r="G20" s="66"/>
      <c r="H20" s="70">
        <f t="shared" si="1"/>
        <v>0</v>
      </c>
      <c r="I20" s="70">
        <f t="shared" si="2"/>
        <v>0</v>
      </c>
      <c r="J20" s="67"/>
    </row>
    <row r="21" spans="1:10" x14ac:dyDescent="0.5">
      <c r="A21" s="64"/>
      <c r="B21" s="65"/>
      <c r="C21" s="64"/>
      <c r="D21" s="64"/>
      <c r="E21" s="64"/>
      <c r="F21" s="70">
        <f t="shared" si="0"/>
        <v>0</v>
      </c>
      <c r="G21" s="66"/>
      <c r="H21" s="70">
        <f t="shared" si="1"/>
        <v>0</v>
      </c>
      <c r="I21" s="70">
        <f t="shared" si="2"/>
        <v>0</v>
      </c>
      <c r="J21" s="67"/>
    </row>
    <row r="22" spans="1:10" x14ac:dyDescent="0.5">
      <c r="A22" s="64"/>
      <c r="B22" s="65"/>
      <c r="C22" s="64"/>
      <c r="D22" s="64"/>
      <c r="E22" s="64"/>
      <c r="F22" s="70">
        <f t="shared" si="0"/>
        <v>0</v>
      </c>
      <c r="G22" s="66"/>
      <c r="H22" s="70">
        <f t="shared" si="1"/>
        <v>0</v>
      </c>
      <c r="I22" s="70">
        <f t="shared" si="2"/>
        <v>0</v>
      </c>
      <c r="J22" s="67"/>
    </row>
    <row r="23" spans="1:10" x14ac:dyDescent="0.5">
      <c r="A23" s="64"/>
      <c r="B23" s="65"/>
      <c r="C23" s="64"/>
      <c r="D23" s="64"/>
      <c r="E23" s="64"/>
      <c r="F23" s="70">
        <f t="shared" si="0"/>
        <v>0</v>
      </c>
      <c r="G23" s="66"/>
      <c r="H23" s="70">
        <f t="shared" si="1"/>
        <v>0</v>
      </c>
      <c r="I23" s="70">
        <f t="shared" si="2"/>
        <v>0</v>
      </c>
      <c r="J23" s="67"/>
    </row>
    <row r="24" spans="1:10" x14ac:dyDescent="0.5">
      <c r="A24" s="64"/>
      <c r="B24" s="65"/>
      <c r="C24" s="64"/>
      <c r="D24" s="64"/>
      <c r="E24" s="64"/>
      <c r="F24" s="70">
        <f t="shared" si="0"/>
        <v>0</v>
      </c>
      <c r="G24" s="66"/>
      <c r="H24" s="70">
        <f t="shared" si="1"/>
        <v>0</v>
      </c>
      <c r="I24" s="70">
        <f t="shared" si="2"/>
        <v>0</v>
      </c>
      <c r="J24" s="67"/>
    </row>
    <row r="25" spans="1:10" x14ac:dyDescent="0.5">
      <c r="A25" s="64"/>
      <c r="B25" s="65"/>
      <c r="C25" s="64"/>
      <c r="D25" s="64"/>
      <c r="E25" s="64"/>
      <c r="F25" s="70">
        <f t="shared" si="0"/>
        <v>0</v>
      </c>
      <c r="G25" s="66"/>
      <c r="H25" s="70">
        <f t="shared" si="1"/>
        <v>0</v>
      </c>
      <c r="I25" s="70">
        <f t="shared" si="2"/>
        <v>0</v>
      </c>
      <c r="J25" s="67"/>
    </row>
    <row r="26" spans="1:10" x14ac:dyDescent="0.5">
      <c r="A26" s="64"/>
      <c r="B26" s="65"/>
      <c r="C26" s="64"/>
      <c r="D26" s="64"/>
      <c r="E26" s="64"/>
      <c r="F26" s="70">
        <f t="shared" si="0"/>
        <v>0</v>
      </c>
      <c r="G26" s="66"/>
      <c r="H26" s="70">
        <f t="shared" si="1"/>
        <v>0</v>
      </c>
      <c r="I26" s="70">
        <f t="shared" si="2"/>
        <v>0</v>
      </c>
      <c r="J26" s="67"/>
    </row>
    <row r="27" spans="1:10" x14ac:dyDescent="0.5">
      <c r="A27" s="64"/>
      <c r="B27" s="65"/>
      <c r="C27" s="64"/>
      <c r="D27" s="64"/>
      <c r="E27" s="64"/>
      <c r="F27" s="70">
        <f t="shared" si="0"/>
        <v>0</v>
      </c>
      <c r="G27" s="66"/>
      <c r="H27" s="70">
        <f t="shared" si="1"/>
        <v>0</v>
      </c>
      <c r="I27" s="70">
        <f t="shared" si="2"/>
        <v>0</v>
      </c>
      <c r="J27" s="67"/>
    </row>
    <row r="28" spans="1:10" x14ac:dyDescent="0.5">
      <c r="A28" s="64"/>
      <c r="B28" s="65"/>
      <c r="C28" s="64"/>
      <c r="D28" s="64"/>
      <c r="E28" s="64"/>
      <c r="F28" s="70">
        <f t="shared" si="0"/>
        <v>0</v>
      </c>
      <c r="G28" s="66"/>
      <c r="H28" s="70">
        <f t="shared" si="1"/>
        <v>0</v>
      </c>
      <c r="I28" s="70">
        <f t="shared" si="2"/>
        <v>0</v>
      </c>
      <c r="J28" s="67"/>
    </row>
    <row r="29" spans="1:10" x14ac:dyDescent="0.5">
      <c r="A29" s="64"/>
      <c r="B29" s="65"/>
      <c r="C29" s="64"/>
      <c r="D29" s="64"/>
      <c r="E29" s="64"/>
      <c r="F29" s="70">
        <f t="shared" si="0"/>
        <v>0</v>
      </c>
      <c r="G29" s="66"/>
      <c r="H29" s="70">
        <f t="shared" si="1"/>
        <v>0</v>
      </c>
      <c r="I29" s="70">
        <f t="shared" si="2"/>
        <v>0</v>
      </c>
      <c r="J29" s="67"/>
    </row>
    <row r="30" spans="1:10" x14ac:dyDescent="0.5">
      <c r="A30" s="64"/>
      <c r="B30" s="65"/>
      <c r="C30" s="64"/>
      <c r="D30" s="64"/>
      <c r="E30" s="64"/>
      <c r="F30" s="70">
        <f t="shared" si="0"/>
        <v>0</v>
      </c>
      <c r="G30" s="66"/>
      <c r="H30" s="70">
        <f t="shared" si="1"/>
        <v>0</v>
      </c>
      <c r="I30" s="70">
        <f t="shared" si="2"/>
        <v>0</v>
      </c>
      <c r="J30" s="67"/>
    </row>
    <row r="31" spans="1:10" x14ac:dyDescent="0.5">
      <c r="A31" s="64"/>
      <c r="B31" s="65"/>
      <c r="C31" s="64"/>
      <c r="D31" s="64"/>
      <c r="E31" s="64"/>
      <c r="F31" s="70">
        <f t="shared" si="0"/>
        <v>0</v>
      </c>
      <c r="G31" s="66"/>
      <c r="H31" s="70">
        <f t="shared" si="1"/>
        <v>0</v>
      </c>
      <c r="I31" s="70">
        <f t="shared" si="2"/>
        <v>0</v>
      </c>
      <c r="J31" s="67"/>
    </row>
    <row r="32" spans="1:10" x14ac:dyDescent="0.5">
      <c r="A32" s="64"/>
      <c r="B32" s="65"/>
      <c r="C32" s="64"/>
      <c r="D32" s="64"/>
      <c r="E32" s="64"/>
      <c r="F32" s="70">
        <f t="shared" si="0"/>
        <v>0</v>
      </c>
      <c r="G32" s="66"/>
      <c r="H32" s="70">
        <f t="shared" si="1"/>
        <v>0</v>
      </c>
      <c r="I32" s="70">
        <f t="shared" si="2"/>
        <v>0</v>
      </c>
      <c r="J32" s="67"/>
    </row>
    <row r="33" spans="1:10" x14ac:dyDescent="0.5">
      <c r="A33" s="64"/>
      <c r="B33" s="65"/>
      <c r="C33" s="64"/>
      <c r="D33" s="64"/>
      <c r="E33" s="64"/>
      <c r="F33" s="70">
        <f t="shared" si="0"/>
        <v>0</v>
      </c>
      <c r="G33" s="66"/>
      <c r="H33" s="70">
        <f t="shared" si="1"/>
        <v>0</v>
      </c>
      <c r="I33" s="70">
        <f t="shared" si="2"/>
        <v>0</v>
      </c>
      <c r="J33" s="67"/>
    </row>
    <row r="34" spans="1:10" x14ac:dyDescent="0.5">
      <c r="A34" s="64"/>
      <c r="B34" s="65"/>
      <c r="C34" s="64"/>
      <c r="D34" s="64"/>
      <c r="E34" s="64"/>
      <c r="F34" s="70">
        <f t="shared" si="0"/>
        <v>0</v>
      </c>
      <c r="G34" s="66"/>
      <c r="H34" s="70">
        <f t="shared" si="1"/>
        <v>0</v>
      </c>
      <c r="I34" s="70">
        <f t="shared" si="2"/>
        <v>0</v>
      </c>
      <c r="J34" s="67"/>
    </row>
    <row r="35" spans="1:10" x14ac:dyDescent="0.5">
      <c r="A35" s="64"/>
      <c r="B35" s="65"/>
      <c r="C35" s="64"/>
      <c r="D35" s="64"/>
      <c r="E35" s="64"/>
      <c r="F35" s="70">
        <f t="shared" si="0"/>
        <v>0</v>
      </c>
      <c r="G35" s="66"/>
      <c r="H35" s="70">
        <f t="shared" si="1"/>
        <v>0</v>
      </c>
      <c r="I35" s="70">
        <f t="shared" si="2"/>
        <v>0</v>
      </c>
      <c r="J35" s="67"/>
    </row>
    <row r="36" spans="1:10" x14ac:dyDescent="0.5">
      <c r="A36" s="64"/>
      <c r="B36" s="65"/>
      <c r="C36" s="64"/>
      <c r="D36" s="64"/>
      <c r="E36" s="64"/>
      <c r="F36" s="70">
        <f t="shared" si="0"/>
        <v>0</v>
      </c>
      <c r="G36" s="66"/>
      <c r="H36" s="70">
        <f t="shared" si="1"/>
        <v>0</v>
      </c>
      <c r="I36" s="70">
        <f t="shared" si="2"/>
        <v>0</v>
      </c>
      <c r="J36" s="67"/>
    </row>
    <row r="37" spans="1:10" x14ac:dyDescent="0.5">
      <c r="A37" s="64"/>
      <c r="B37" s="65"/>
      <c r="C37" s="64"/>
      <c r="D37" s="64"/>
      <c r="E37" s="64"/>
      <c r="F37" s="70">
        <f t="shared" si="0"/>
        <v>0</v>
      </c>
      <c r="G37" s="66"/>
      <c r="H37" s="70">
        <f t="shared" si="1"/>
        <v>0</v>
      </c>
      <c r="I37" s="70">
        <f t="shared" si="2"/>
        <v>0</v>
      </c>
      <c r="J37" s="67"/>
    </row>
    <row r="38" spans="1:10" x14ac:dyDescent="0.5">
      <c r="A38" s="64"/>
      <c r="B38" s="65"/>
      <c r="C38" s="64"/>
      <c r="D38" s="64"/>
      <c r="E38" s="64"/>
      <c r="F38" s="70">
        <f t="shared" si="0"/>
        <v>0</v>
      </c>
      <c r="G38" s="66"/>
      <c r="H38" s="70">
        <f t="shared" si="1"/>
        <v>0</v>
      </c>
      <c r="I38" s="70">
        <f t="shared" si="2"/>
        <v>0</v>
      </c>
      <c r="J38" s="67"/>
    </row>
    <row r="39" spans="1:10" x14ac:dyDescent="0.5">
      <c r="A39" s="64"/>
      <c r="B39" s="65"/>
      <c r="C39" s="64"/>
      <c r="D39" s="64"/>
      <c r="E39" s="64"/>
      <c r="F39" s="70">
        <f t="shared" si="0"/>
        <v>0</v>
      </c>
      <c r="G39" s="66"/>
      <c r="H39" s="70">
        <f t="shared" si="1"/>
        <v>0</v>
      </c>
      <c r="I39" s="70">
        <f t="shared" si="2"/>
        <v>0</v>
      </c>
      <c r="J39" s="67"/>
    </row>
    <row r="40" spans="1:10" x14ac:dyDescent="0.5">
      <c r="A40" s="64"/>
      <c r="B40" s="65"/>
      <c r="C40" s="64"/>
      <c r="D40" s="64"/>
      <c r="E40" s="64"/>
      <c r="F40" s="70">
        <f t="shared" si="0"/>
        <v>0</v>
      </c>
      <c r="G40" s="66"/>
      <c r="H40" s="70">
        <f t="shared" si="1"/>
        <v>0</v>
      </c>
      <c r="I40" s="70">
        <f t="shared" si="2"/>
        <v>0</v>
      </c>
      <c r="J40" s="67"/>
    </row>
    <row r="41" spans="1:10" x14ac:dyDescent="0.5">
      <c r="A41" s="64"/>
      <c r="B41" s="65"/>
      <c r="C41" s="64"/>
      <c r="D41" s="64"/>
      <c r="E41" s="64"/>
      <c r="F41" s="70">
        <f t="shared" si="0"/>
        <v>0</v>
      </c>
      <c r="G41" s="66"/>
      <c r="H41" s="70">
        <f t="shared" si="1"/>
        <v>0</v>
      </c>
      <c r="I41" s="70">
        <f t="shared" si="2"/>
        <v>0</v>
      </c>
      <c r="J41" s="67"/>
    </row>
    <row r="42" spans="1:10" x14ac:dyDescent="0.5">
      <c r="A42" s="64"/>
      <c r="B42" s="65"/>
      <c r="C42" s="64"/>
      <c r="D42" s="64"/>
      <c r="E42" s="64"/>
      <c r="F42" s="70">
        <f t="shared" si="0"/>
        <v>0</v>
      </c>
      <c r="G42" s="66"/>
      <c r="H42" s="70">
        <f t="shared" si="1"/>
        <v>0</v>
      </c>
      <c r="I42" s="70">
        <f t="shared" si="2"/>
        <v>0</v>
      </c>
      <c r="J42" s="67"/>
    </row>
    <row r="43" spans="1:10" x14ac:dyDescent="0.5">
      <c r="A43" s="64"/>
      <c r="B43" s="65"/>
      <c r="C43" s="64"/>
      <c r="D43" s="64"/>
      <c r="E43" s="64"/>
      <c r="F43" s="70">
        <f t="shared" si="0"/>
        <v>0</v>
      </c>
      <c r="G43" s="66"/>
      <c r="H43" s="70">
        <f t="shared" si="1"/>
        <v>0</v>
      </c>
      <c r="I43" s="70">
        <f t="shared" si="2"/>
        <v>0</v>
      </c>
      <c r="J43" s="67"/>
    </row>
    <row r="44" spans="1:10" x14ac:dyDescent="0.5">
      <c r="A44" s="64"/>
      <c r="B44" s="65"/>
      <c r="C44" s="64"/>
      <c r="D44" s="64"/>
      <c r="E44" s="64"/>
      <c r="F44" s="70">
        <f t="shared" si="0"/>
        <v>0</v>
      </c>
      <c r="G44" s="66"/>
      <c r="H44" s="70">
        <f t="shared" si="1"/>
        <v>0</v>
      </c>
      <c r="I44" s="70">
        <f t="shared" si="2"/>
        <v>0</v>
      </c>
      <c r="J44" s="67"/>
    </row>
    <row r="45" spans="1:10" x14ac:dyDescent="0.5">
      <c r="A45" s="64"/>
      <c r="B45" s="65"/>
      <c r="C45" s="64"/>
      <c r="D45" s="64"/>
      <c r="E45" s="64"/>
      <c r="F45" s="70">
        <f t="shared" si="0"/>
        <v>0</v>
      </c>
      <c r="G45" s="66"/>
      <c r="H45" s="70">
        <f t="shared" si="1"/>
        <v>0</v>
      </c>
      <c r="I45" s="70">
        <f t="shared" si="2"/>
        <v>0</v>
      </c>
      <c r="J45" s="67"/>
    </row>
    <row r="46" spans="1:10" x14ac:dyDescent="0.5">
      <c r="A46" s="64"/>
      <c r="B46" s="65"/>
      <c r="C46" s="64"/>
      <c r="D46" s="64"/>
      <c r="E46" s="64"/>
      <c r="F46" s="70">
        <f t="shared" si="0"/>
        <v>0</v>
      </c>
      <c r="G46" s="66"/>
      <c r="H46" s="70">
        <f t="shared" si="1"/>
        <v>0</v>
      </c>
      <c r="I46" s="70">
        <f t="shared" si="2"/>
        <v>0</v>
      </c>
      <c r="J46" s="67"/>
    </row>
    <row r="47" spans="1:10" x14ac:dyDescent="0.5">
      <c r="A47" s="64"/>
      <c r="B47" s="65"/>
      <c r="C47" s="64"/>
      <c r="D47" s="64"/>
      <c r="E47" s="64"/>
      <c r="F47" s="70">
        <f t="shared" si="0"/>
        <v>0</v>
      </c>
      <c r="G47" s="66"/>
      <c r="H47" s="70">
        <f t="shared" si="1"/>
        <v>0</v>
      </c>
      <c r="I47" s="70">
        <f t="shared" si="2"/>
        <v>0</v>
      </c>
      <c r="J47" s="67"/>
    </row>
    <row r="48" spans="1:10" x14ac:dyDescent="0.5">
      <c r="A48" s="64"/>
      <c r="B48" s="65"/>
      <c r="C48" s="64"/>
      <c r="D48" s="64"/>
      <c r="E48" s="64"/>
      <c r="F48" s="70">
        <f t="shared" si="0"/>
        <v>0</v>
      </c>
      <c r="G48" s="66"/>
      <c r="H48" s="70">
        <f t="shared" si="1"/>
        <v>0</v>
      </c>
      <c r="I48" s="70">
        <f t="shared" si="2"/>
        <v>0</v>
      </c>
      <c r="J48" s="67"/>
    </row>
    <row r="49" spans="1:10" x14ac:dyDescent="0.5">
      <c r="A49" s="64"/>
      <c r="B49" s="65"/>
      <c r="C49" s="64"/>
      <c r="D49" s="64"/>
      <c r="E49" s="64"/>
      <c r="F49" s="70">
        <f t="shared" si="0"/>
        <v>0</v>
      </c>
      <c r="G49" s="66"/>
      <c r="H49" s="70">
        <f t="shared" si="1"/>
        <v>0</v>
      </c>
      <c r="I49" s="70">
        <f t="shared" si="2"/>
        <v>0</v>
      </c>
      <c r="J49" s="67"/>
    </row>
    <row r="50" spans="1:10" x14ac:dyDescent="0.5">
      <c r="A50" s="64"/>
      <c r="B50" s="65"/>
      <c r="C50" s="64"/>
      <c r="D50" s="64"/>
      <c r="E50" s="64"/>
      <c r="F50" s="70">
        <f t="shared" si="0"/>
        <v>0</v>
      </c>
      <c r="G50" s="66"/>
      <c r="H50" s="70">
        <f t="shared" si="1"/>
        <v>0</v>
      </c>
      <c r="I50" s="70">
        <f t="shared" si="2"/>
        <v>0</v>
      </c>
      <c r="J50" s="67"/>
    </row>
    <row r="51" spans="1:10" x14ac:dyDescent="0.5">
      <c r="A51" s="64"/>
      <c r="B51" s="65"/>
      <c r="C51" s="64"/>
      <c r="D51" s="64"/>
      <c r="E51" s="64"/>
      <c r="F51" s="70">
        <f t="shared" si="0"/>
        <v>0</v>
      </c>
      <c r="G51" s="66"/>
      <c r="H51" s="70">
        <f t="shared" si="1"/>
        <v>0</v>
      </c>
      <c r="I51" s="70">
        <f t="shared" si="2"/>
        <v>0</v>
      </c>
      <c r="J51" s="67"/>
    </row>
    <row r="52" spans="1:10" x14ac:dyDescent="0.5">
      <c r="A52" s="64"/>
      <c r="B52" s="65"/>
      <c r="C52" s="64"/>
      <c r="D52" s="64"/>
      <c r="E52" s="64"/>
      <c r="F52" s="70">
        <f t="shared" si="0"/>
        <v>0</v>
      </c>
      <c r="G52" s="66"/>
      <c r="H52" s="70">
        <f t="shared" si="1"/>
        <v>0</v>
      </c>
      <c r="I52" s="70">
        <f t="shared" si="2"/>
        <v>0</v>
      </c>
      <c r="J52" s="67"/>
    </row>
    <row r="53" spans="1:10" x14ac:dyDescent="0.5">
      <c r="A53" s="64"/>
      <c r="B53" s="65"/>
      <c r="C53" s="64"/>
      <c r="D53" s="64"/>
      <c r="E53" s="64"/>
      <c r="F53" s="70">
        <f t="shared" si="0"/>
        <v>0</v>
      </c>
      <c r="G53" s="66"/>
      <c r="H53" s="70">
        <f t="shared" si="1"/>
        <v>0</v>
      </c>
      <c r="I53" s="70">
        <f t="shared" si="2"/>
        <v>0</v>
      </c>
      <c r="J53" s="67"/>
    </row>
    <row r="54" spans="1:10" x14ac:dyDescent="0.5">
      <c r="A54" s="64"/>
      <c r="B54" s="65"/>
      <c r="C54" s="64"/>
      <c r="D54" s="64"/>
      <c r="E54" s="64"/>
      <c r="F54" s="70">
        <f t="shared" si="0"/>
        <v>0</v>
      </c>
      <c r="G54" s="66"/>
      <c r="H54" s="70">
        <f t="shared" si="1"/>
        <v>0</v>
      </c>
      <c r="I54" s="70">
        <f t="shared" si="2"/>
        <v>0</v>
      </c>
      <c r="J54" s="67"/>
    </row>
    <row r="55" spans="1:10" x14ac:dyDescent="0.5">
      <c r="A55" s="64"/>
      <c r="B55" s="65"/>
      <c r="C55" s="64"/>
      <c r="D55" s="64"/>
      <c r="E55" s="64"/>
      <c r="F55" s="70">
        <f t="shared" si="0"/>
        <v>0</v>
      </c>
      <c r="G55" s="66"/>
      <c r="H55" s="70">
        <f t="shared" si="1"/>
        <v>0</v>
      </c>
      <c r="I55" s="70">
        <f t="shared" si="2"/>
        <v>0</v>
      </c>
      <c r="J55" s="67"/>
    </row>
    <row r="56" spans="1:10" x14ac:dyDescent="0.5">
      <c r="A56" s="64"/>
      <c r="B56" s="65"/>
      <c r="C56" s="64"/>
      <c r="D56" s="64"/>
      <c r="E56" s="64"/>
      <c r="F56" s="70">
        <f t="shared" si="0"/>
        <v>0</v>
      </c>
      <c r="G56" s="66"/>
      <c r="H56" s="70">
        <f t="shared" si="1"/>
        <v>0</v>
      </c>
      <c r="I56" s="70">
        <f t="shared" si="2"/>
        <v>0</v>
      </c>
      <c r="J56" s="67"/>
    </row>
    <row r="57" spans="1:10" x14ac:dyDescent="0.5">
      <c r="A57" s="64"/>
      <c r="B57" s="65"/>
      <c r="C57" s="64"/>
      <c r="D57" s="64"/>
      <c r="E57" s="64"/>
      <c r="F57" s="70">
        <f t="shared" si="0"/>
        <v>0</v>
      </c>
      <c r="G57" s="66"/>
      <c r="H57" s="70">
        <f t="shared" si="1"/>
        <v>0</v>
      </c>
      <c r="I57" s="70">
        <f t="shared" si="2"/>
        <v>0</v>
      </c>
      <c r="J57" s="67"/>
    </row>
    <row r="58" spans="1:10" x14ac:dyDescent="0.5">
      <c r="A58" s="64"/>
      <c r="B58" s="65"/>
      <c r="C58" s="64"/>
      <c r="D58" s="64"/>
      <c r="E58" s="64"/>
      <c r="F58" s="70">
        <f t="shared" si="0"/>
        <v>0</v>
      </c>
      <c r="G58" s="66"/>
      <c r="H58" s="70">
        <f t="shared" si="1"/>
        <v>0</v>
      </c>
      <c r="I58" s="70">
        <f t="shared" si="2"/>
        <v>0</v>
      </c>
      <c r="J58" s="67"/>
    </row>
    <row r="59" spans="1:10" x14ac:dyDescent="0.5">
      <c r="A59" s="64"/>
      <c r="B59" s="65"/>
      <c r="C59" s="64"/>
      <c r="D59" s="64"/>
      <c r="E59" s="64"/>
      <c r="F59" s="70">
        <f t="shared" si="0"/>
        <v>0</v>
      </c>
      <c r="G59" s="66"/>
      <c r="H59" s="70">
        <f t="shared" si="1"/>
        <v>0</v>
      </c>
      <c r="I59" s="70">
        <f t="shared" si="2"/>
        <v>0</v>
      </c>
      <c r="J59" s="67"/>
    </row>
    <row r="60" spans="1:10" x14ac:dyDescent="0.5">
      <c r="A60" s="64"/>
      <c r="B60" s="65"/>
      <c r="C60" s="64"/>
      <c r="D60" s="64"/>
      <c r="E60" s="64"/>
      <c r="F60" s="70">
        <f t="shared" si="0"/>
        <v>0</v>
      </c>
      <c r="G60" s="66"/>
      <c r="H60" s="70">
        <f t="shared" si="1"/>
        <v>0</v>
      </c>
      <c r="I60" s="70">
        <f t="shared" si="2"/>
        <v>0</v>
      </c>
      <c r="J60" s="67"/>
    </row>
    <row r="61" spans="1:10" x14ac:dyDescent="0.5">
      <c r="A61" s="64"/>
      <c r="B61" s="65"/>
      <c r="C61" s="64"/>
      <c r="D61" s="64"/>
      <c r="E61" s="64"/>
      <c r="F61" s="70">
        <f t="shared" si="0"/>
        <v>0</v>
      </c>
      <c r="G61" s="66"/>
      <c r="H61" s="70">
        <f t="shared" si="1"/>
        <v>0</v>
      </c>
      <c r="I61" s="70">
        <f t="shared" si="2"/>
        <v>0</v>
      </c>
      <c r="J61" s="67"/>
    </row>
    <row r="62" spans="1:10" x14ac:dyDescent="0.5">
      <c r="A62" s="64"/>
      <c r="B62" s="65"/>
      <c r="C62" s="64"/>
      <c r="D62" s="64"/>
      <c r="E62" s="64"/>
      <c r="F62" s="70">
        <f t="shared" si="0"/>
        <v>0</v>
      </c>
      <c r="G62" s="66"/>
      <c r="H62" s="70">
        <f t="shared" si="1"/>
        <v>0</v>
      </c>
      <c r="I62" s="70">
        <f t="shared" si="2"/>
        <v>0</v>
      </c>
      <c r="J62" s="67"/>
    </row>
    <row r="63" spans="1:10" x14ac:dyDescent="0.5">
      <c r="A63" s="64"/>
      <c r="B63" s="65"/>
      <c r="C63" s="64"/>
      <c r="D63" s="64"/>
      <c r="E63" s="64"/>
      <c r="F63" s="70">
        <f t="shared" si="0"/>
        <v>0</v>
      </c>
      <c r="G63" s="66"/>
      <c r="H63" s="70">
        <f t="shared" si="1"/>
        <v>0</v>
      </c>
      <c r="I63" s="70">
        <f t="shared" si="2"/>
        <v>0</v>
      </c>
      <c r="J63" s="67"/>
    </row>
    <row r="64" spans="1:10" x14ac:dyDescent="0.5">
      <c r="A64" s="64"/>
      <c r="B64" s="65"/>
      <c r="C64" s="64"/>
      <c r="D64" s="64"/>
      <c r="E64" s="64"/>
      <c r="F64" s="70">
        <f t="shared" si="0"/>
        <v>0</v>
      </c>
      <c r="G64" s="66"/>
      <c r="H64" s="70">
        <f t="shared" si="1"/>
        <v>0</v>
      </c>
      <c r="I64" s="70">
        <f t="shared" si="2"/>
        <v>0</v>
      </c>
      <c r="J64" s="67"/>
    </row>
    <row r="65" spans="1:10" x14ac:dyDescent="0.5">
      <c r="A65" s="64"/>
      <c r="B65" s="65"/>
      <c r="C65" s="64"/>
      <c r="D65" s="64"/>
      <c r="E65" s="64"/>
      <c r="F65" s="70">
        <f t="shared" si="0"/>
        <v>0</v>
      </c>
      <c r="G65" s="66"/>
      <c r="H65" s="70">
        <f t="shared" si="1"/>
        <v>0</v>
      </c>
      <c r="I65" s="70">
        <f t="shared" si="2"/>
        <v>0</v>
      </c>
      <c r="J65" s="67"/>
    </row>
    <row r="66" spans="1:10" x14ac:dyDescent="0.5">
      <c r="A66" s="64"/>
      <c r="B66" s="65"/>
      <c r="C66" s="64"/>
      <c r="D66" s="64"/>
      <c r="E66" s="64"/>
      <c r="F66" s="70">
        <f t="shared" si="0"/>
        <v>0</v>
      </c>
      <c r="G66" s="66"/>
      <c r="H66" s="70">
        <f t="shared" si="1"/>
        <v>0</v>
      </c>
      <c r="I66" s="70">
        <f t="shared" si="2"/>
        <v>0</v>
      </c>
      <c r="J66" s="67"/>
    </row>
    <row r="67" spans="1:10" x14ac:dyDescent="0.5">
      <c r="A67" s="64"/>
      <c r="B67" s="65"/>
      <c r="C67" s="64"/>
      <c r="D67" s="64"/>
      <c r="E67" s="64"/>
      <c r="F67" s="70">
        <f t="shared" si="0"/>
        <v>0</v>
      </c>
      <c r="G67" s="66"/>
      <c r="H67" s="70">
        <f t="shared" si="1"/>
        <v>0</v>
      </c>
      <c r="I67" s="70">
        <f t="shared" si="2"/>
        <v>0</v>
      </c>
      <c r="J67" s="67"/>
    </row>
    <row r="68" spans="1:10" x14ac:dyDescent="0.5">
      <c r="A68" s="64"/>
      <c r="B68" s="65"/>
      <c r="C68" s="64"/>
      <c r="D68" s="64"/>
      <c r="E68" s="64"/>
      <c r="F68" s="70">
        <f t="shared" si="0"/>
        <v>0</v>
      </c>
      <c r="G68" s="66"/>
      <c r="H68" s="70">
        <f t="shared" si="1"/>
        <v>0</v>
      </c>
      <c r="I68" s="70">
        <f t="shared" si="2"/>
        <v>0</v>
      </c>
      <c r="J68" s="67"/>
    </row>
    <row r="69" spans="1:10" x14ac:dyDescent="0.5">
      <c r="A69" s="64"/>
      <c r="B69" s="65"/>
      <c r="C69" s="64"/>
      <c r="D69" s="64"/>
      <c r="E69" s="64"/>
      <c r="F69" s="70">
        <f t="shared" si="0"/>
        <v>0</v>
      </c>
      <c r="G69" s="66"/>
      <c r="H69" s="70">
        <f t="shared" si="1"/>
        <v>0</v>
      </c>
      <c r="I69" s="70">
        <f t="shared" si="2"/>
        <v>0</v>
      </c>
      <c r="J69" s="67"/>
    </row>
    <row r="70" spans="1:10" x14ac:dyDescent="0.5">
      <c r="A70" s="64"/>
      <c r="B70" s="65"/>
      <c r="C70" s="64"/>
      <c r="D70" s="64"/>
      <c r="E70" s="64"/>
      <c r="F70" s="70">
        <f t="shared" si="0"/>
        <v>0</v>
      </c>
      <c r="G70" s="66"/>
      <c r="H70" s="70">
        <f t="shared" si="1"/>
        <v>0</v>
      </c>
      <c r="I70" s="70">
        <f t="shared" si="2"/>
        <v>0</v>
      </c>
      <c r="J70" s="67"/>
    </row>
    <row r="71" spans="1:10" x14ac:dyDescent="0.5">
      <c r="A71" s="64"/>
      <c r="B71" s="65"/>
      <c r="C71" s="64"/>
      <c r="D71" s="64"/>
      <c r="E71" s="64"/>
      <c r="F71" s="70">
        <f t="shared" si="0"/>
        <v>0</v>
      </c>
      <c r="G71" s="66"/>
      <c r="H71" s="70">
        <f t="shared" si="1"/>
        <v>0</v>
      </c>
      <c r="I71" s="70">
        <f t="shared" si="2"/>
        <v>0</v>
      </c>
      <c r="J71" s="67"/>
    </row>
    <row r="72" spans="1:10" x14ac:dyDescent="0.5">
      <c r="A72" s="64"/>
      <c r="B72" s="65"/>
      <c r="C72" s="64"/>
      <c r="D72" s="64"/>
      <c r="E72" s="64"/>
      <c r="F72" s="70">
        <f t="shared" si="0"/>
        <v>0</v>
      </c>
      <c r="G72" s="66"/>
      <c r="H72" s="70">
        <f t="shared" si="1"/>
        <v>0</v>
      </c>
      <c r="I72" s="70">
        <f t="shared" si="2"/>
        <v>0</v>
      </c>
      <c r="J72" s="67"/>
    </row>
    <row r="73" spans="1:10" x14ac:dyDescent="0.5">
      <c r="A73" s="64"/>
      <c r="B73" s="65"/>
      <c r="C73" s="64"/>
      <c r="D73" s="64"/>
      <c r="E73" s="64"/>
      <c r="F73" s="70">
        <f t="shared" ref="F73:F136" si="3">E73*$C73</f>
        <v>0</v>
      </c>
      <c r="G73" s="66"/>
      <c r="H73" s="70">
        <f t="shared" ref="H73:H136" si="4">G73*$C73</f>
        <v>0</v>
      </c>
      <c r="I73" s="70">
        <f t="shared" ref="I73:I136" si="5">F73+H73</f>
        <v>0</v>
      </c>
      <c r="J73" s="67"/>
    </row>
    <row r="74" spans="1:10" x14ac:dyDescent="0.5">
      <c r="A74" s="64"/>
      <c r="B74" s="65"/>
      <c r="C74" s="64"/>
      <c r="D74" s="64"/>
      <c r="E74" s="64"/>
      <c r="F74" s="70">
        <f t="shared" si="3"/>
        <v>0</v>
      </c>
      <c r="G74" s="66"/>
      <c r="H74" s="70">
        <f t="shared" si="4"/>
        <v>0</v>
      </c>
      <c r="I74" s="70">
        <f t="shared" si="5"/>
        <v>0</v>
      </c>
      <c r="J74" s="67"/>
    </row>
    <row r="75" spans="1:10" x14ac:dyDescent="0.5">
      <c r="A75" s="64"/>
      <c r="B75" s="65"/>
      <c r="C75" s="64"/>
      <c r="D75" s="64"/>
      <c r="E75" s="64"/>
      <c r="F75" s="70">
        <f t="shared" si="3"/>
        <v>0</v>
      </c>
      <c r="G75" s="66"/>
      <c r="H75" s="70">
        <f t="shared" si="4"/>
        <v>0</v>
      </c>
      <c r="I75" s="70">
        <f t="shared" si="5"/>
        <v>0</v>
      </c>
      <c r="J75" s="67"/>
    </row>
    <row r="76" spans="1:10" x14ac:dyDescent="0.5">
      <c r="A76" s="64"/>
      <c r="B76" s="65"/>
      <c r="C76" s="64"/>
      <c r="D76" s="64"/>
      <c r="E76" s="64"/>
      <c r="F76" s="70">
        <f t="shared" si="3"/>
        <v>0</v>
      </c>
      <c r="G76" s="66"/>
      <c r="H76" s="70">
        <f t="shared" si="4"/>
        <v>0</v>
      </c>
      <c r="I76" s="70">
        <f t="shared" si="5"/>
        <v>0</v>
      </c>
      <c r="J76" s="67"/>
    </row>
    <row r="77" spans="1:10" x14ac:dyDescent="0.5">
      <c r="A77" s="64"/>
      <c r="B77" s="65"/>
      <c r="C77" s="64"/>
      <c r="D77" s="64"/>
      <c r="E77" s="64"/>
      <c r="F77" s="70">
        <f t="shared" si="3"/>
        <v>0</v>
      </c>
      <c r="G77" s="66"/>
      <c r="H77" s="70">
        <f t="shared" si="4"/>
        <v>0</v>
      </c>
      <c r="I77" s="70">
        <f t="shared" si="5"/>
        <v>0</v>
      </c>
      <c r="J77" s="67"/>
    </row>
    <row r="78" spans="1:10" x14ac:dyDescent="0.5">
      <c r="A78" s="64"/>
      <c r="B78" s="65"/>
      <c r="C78" s="64"/>
      <c r="D78" s="64"/>
      <c r="E78" s="64"/>
      <c r="F78" s="70">
        <f t="shared" si="3"/>
        <v>0</v>
      </c>
      <c r="G78" s="66"/>
      <c r="H78" s="70">
        <f t="shared" si="4"/>
        <v>0</v>
      </c>
      <c r="I78" s="70">
        <f t="shared" si="5"/>
        <v>0</v>
      </c>
      <c r="J78" s="67"/>
    </row>
    <row r="79" spans="1:10" x14ac:dyDescent="0.5">
      <c r="A79" s="64"/>
      <c r="B79" s="65"/>
      <c r="C79" s="64"/>
      <c r="D79" s="64"/>
      <c r="E79" s="64"/>
      <c r="F79" s="70">
        <f t="shared" si="3"/>
        <v>0</v>
      </c>
      <c r="G79" s="66"/>
      <c r="H79" s="70">
        <f t="shared" si="4"/>
        <v>0</v>
      </c>
      <c r="I79" s="70">
        <f t="shared" si="5"/>
        <v>0</v>
      </c>
      <c r="J79" s="67"/>
    </row>
    <row r="80" spans="1:10" x14ac:dyDescent="0.5">
      <c r="A80" s="64"/>
      <c r="B80" s="65"/>
      <c r="C80" s="64"/>
      <c r="D80" s="64"/>
      <c r="E80" s="64"/>
      <c r="F80" s="70">
        <f t="shared" si="3"/>
        <v>0</v>
      </c>
      <c r="G80" s="66"/>
      <c r="H80" s="70">
        <f t="shared" si="4"/>
        <v>0</v>
      </c>
      <c r="I80" s="70">
        <f t="shared" si="5"/>
        <v>0</v>
      </c>
      <c r="J80" s="67"/>
    </row>
    <row r="81" spans="1:10" x14ac:dyDescent="0.5">
      <c r="A81" s="64"/>
      <c r="B81" s="65"/>
      <c r="C81" s="64"/>
      <c r="D81" s="64"/>
      <c r="E81" s="64"/>
      <c r="F81" s="70">
        <f t="shared" si="3"/>
        <v>0</v>
      </c>
      <c r="G81" s="66"/>
      <c r="H81" s="70">
        <f t="shared" si="4"/>
        <v>0</v>
      </c>
      <c r="I81" s="70">
        <f t="shared" si="5"/>
        <v>0</v>
      </c>
      <c r="J81" s="67"/>
    </row>
    <row r="82" spans="1:10" x14ac:dyDescent="0.5">
      <c r="A82" s="64"/>
      <c r="B82" s="65"/>
      <c r="C82" s="64"/>
      <c r="D82" s="64"/>
      <c r="E82" s="64"/>
      <c r="F82" s="70">
        <f t="shared" si="3"/>
        <v>0</v>
      </c>
      <c r="G82" s="66"/>
      <c r="H82" s="70">
        <f t="shared" si="4"/>
        <v>0</v>
      </c>
      <c r="I82" s="70">
        <f t="shared" si="5"/>
        <v>0</v>
      </c>
      <c r="J82" s="67"/>
    </row>
    <row r="83" spans="1:10" x14ac:dyDescent="0.5">
      <c r="A83" s="64"/>
      <c r="B83" s="65"/>
      <c r="C83" s="64"/>
      <c r="D83" s="64"/>
      <c r="E83" s="64"/>
      <c r="F83" s="70">
        <f t="shared" si="3"/>
        <v>0</v>
      </c>
      <c r="G83" s="66"/>
      <c r="H83" s="70">
        <f t="shared" si="4"/>
        <v>0</v>
      </c>
      <c r="I83" s="70">
        <f t="shared" si="5"/>
        <v>0</v>
      </c>
      <c r="J83" s="67"/>
    </row>
    <row r="84" spans="1:10" x14ac:dyDescent="0.5">
      <c r="A84" s="64"/>
      <c r="B84" s="65"/>
      <c r="C84" s="64"/>
      <c r="D84" s="64"/>
      <c r="E84" s="64"/>
      <c r="F84" s="70">
        <f t="shared" si="3"/>
        <v>0</v>
      </c>
      <c r="G84" s="66"/>
      <c r="H84" s="70">
        <f t="shared" si="4"/>
        <v>0</v>
      </c>
      <c r="I84" s="70">
        <f t="shared" si="5"/>
        <v>0</v>
      </c>
      <c r="J84" s="67"/>
    </row>
    <row r="85" spans="1:10" x14ac:dyDescent="0.5">
      <c r="A85" s="64"/>
      <c r="B85" s="65"/>
      <c r="C85" s="64"/>
      <c r="D85" s="64"/>
      <c r="E85" s="64"/>
      <c r="F85" s="70">
        <f t="shared" si="3"/>
        <v>0</v>
      </c>
      <c r="G85" s="66"/>
      <c r="H85" s="70">
        <f t="shared" si="4"/>
        <v>0</v>
      </c>
      <c r="I85" s="70">
        <f t="shared" si="5"/>
        <v>0</v>
      </c>
      <c r="J85" s="67"/>
    </row>
    <row r="86" spans="1:10" x14ac:dyDescent="0.5">
      <c r="A86" s="64"/>
      <c r="B86" s="65"/>
      <c r="C86" s="64"/>
      <c r="D86" s="64"/>
      <c r="E86" s="64"/>
      <c r="F86" s="70">
        <f t="shared" si="3"/>
        <v>0</v>
      </c>
      <c r="G86" s="66"/>
      <c r="H86" s="70">
        <f t="shared" si="4"/>
        <v>0</v>
      </c>
      <c r="I86" s="70">
        <f t="shared" si="5"/>
        <v>0</v>
      </c>
      <c r="J86" s="67"/>
    </row>
    <row r="87" spans="1:10" x14ac:dyDescent="0.5">
      <c r="A87" s="64"/>
      <c r="B87" s="65"/>
      <c r="C87" s="64"/>
      <c r="D87" s="64"/>
      <c r="E87" s="64"/>
      <c r="F87" s="70">
        <f t="shared" si="3"/>
        <v>0</v>
      </c>
      <c r="G87" s="66"/>
      <c r="H87" s="70">
        <f t="shared" si="4"/>
        <v>0</v>
      </c>
      <c r="I87" s="70">
        <f t="shared" si="5"/>
        <v>0</v>
      </c>
      <c r="J87" s="67"/>
    </row>
    <row r="88" spans="1:10" x14ac:dyDescent="0.5">
      <c r="A88" s="64"/>
      <c r="B88" s="65"/>
      <c r="C88" s="64"/>
      <c r="D88" s="64"/>
      <c r="E88" s="64"/>
      <c r="F88" s="70">
        <f t="shared" si="3"/>
        <v>0</v>
      </c>
      <c r="G88" s="66"/>
      <c r="H88" s="70">
        <f t="shared" si="4"/>
        <v>0</v>
      </c>
      <c r="I88" s="70">
        <f t="shared" si="5"/>
        <v>0</v>
      </c>
      <c r="J88" s="67"/>
    </row>
    <row r="89" spans="1:10" x14ac:dyDescent="0.5">
      <c r="A89" s="64"/>
      <c r="B89" s="65"/>
      <c r="C89" s="64"/>
      <c r="D89" s="64"/>
      <c r="E89" s="64"/>
      <c r="F89" s="70">
        <f t="shared" si="3"/>
        <v>0</v>
      </c>
      <c r="G89" s="66"/>
      <c r="H89" s="70">
        <f t="shared" si="4"/>
        <v>0</v>
      </c>
      <c r="I89" s="70">
        <f t="shared" si="5"/>
        <v>0</v>
      </c>
      <c r="J89" s="67"/>
    </row>
    <row r="90" spans="1:10" x14ac:dyDescent="0.5">
      <c r="A90" s="64"/>
      <c r="B90" s="65"/>
      <c r="C90" s="64"/>
      <c r="D90" s="64"/>
      <c r="E90" s="64"/>
      <c r="F90" s="70">
        <f t="shared" si="3"/>
        <v>0</v>
      </c>
      <c r="G90" s="66"/>
      <c r="H90" s="70">
        <f t="shared" si="4"/>
        <v>0</v>
      </c>
      <c r="I90" s="70">
        <f t="shared" si="5"/>
        <v>0</v>
      </c>
      <c r="J90" s="67"/>
    </row>
    <row r="91" spans="1:10" x14ac:dyDescent="0.5">
      <c r="A91" s="64"/>
      <c r="B91" s="65"/>
      <c r="C91" s="64"/>
      <c r="D91" s="64"/>
      <c r="E91" s="64"/>
      <c r="F91" s="70">
        <f t="shared" si="3"/>
        <v>0</v>
      </c>
      <c r="G91" s="66"/>
      <c r="H91" s="70">
        <f t="shared" si="4"/>
        <v>0</v>
      </c>
      <c r="I91" s="70">
        <f t="shared" si="5"/>
        <v>0</v>
      </c>
      <c r="J91" s="67"/>
    </row>
    <row r="92" spans="1:10" x14ac:dyDescent="0.5">
      <c r="A92" s="64"/>
      <c r="B92" s="65"/>
      <c r="C92" s="64"/>
      <c r="D92" s="64"/>
      <c r="E92" s="64"/>
      <c r="F92" s="70">
        <f t="shared" si="3"/>
        <v>0</v>
      </c>
      <c r="G92" s="66"/>
      <c r="H92" s="70">
        <f t="shared" si="4"/>
        <v>0</v>
      </c>
      <c r="I92" s="70">
        <f t="shared" si="5"/>
        <v>0</v>
      </c>
      <c r="J92" s="67"/>
    </row>
    <row r="93" spans="1:10" x14ac:dyDescent="0.5">
      <c r="A93" s="64"/>
      <c r="B93" s="65"/>
      <c r="C93" s="64"/>
      <c r="D93" s="64"/>
      <c r="E93" s="64"/>
      <c r="F93" s="70">
        <f t="shared" si="3"/>
        <v>0</v>
      </c>
      <c r="G93" s="66"/>
      <c r="H93" s="70">
        <f t="shared" si="4"/>
        <v>0</v>
      </c>
      <c r="I93" s="70">
        <f t="shared" si="5"/>
        <v>0</v>
      </c>
      <c r="J93" s="67"/>
    </row>
    <row r="94" spans="1:10" x14ac:dyDescent="0.5">
      <c r="A94" s="64"/>
      <c r="B94" s="65"/>
      <c r="C94" s="64"/>
      <c r="D94" s="64"/>
      <c r="E94" s="64"/>
      <c r="F94" s="70">
        <f t="shared" si="3"/>
        <v>0</v>
      </c>
      <c r="G94" s="66"/>
      <c r="H94" s="70">
        <f t="shared" si="4"/>
        <v>0</v>
      </c>
      <c r="I94" s="70">
        <f t="shared" si="5"/>
        <v>0</v>
      </c>
      <c r="J94" s="67"/>
    </row>
    <row r="95" spans="1:10" x14ac:dyDescent="0.5">
      <c r="A95" s="64"/>
      <c r="B95" s="65"/>
      <c r="C95" s="64"/>
      <c r="D95" s="64"/>
      <c r="E95" s="64"/>
      <c r="F95" s="70">
        <f t="shared" si="3"/>
        <v>0</v>
      </c>
      <c r="G95" s="66"/>
      <c r="H95" s="70">
        <f t="shared" si="4"/>
        <v>0</v>
      </c>
      <c r="I95" s="70">
        <f t="shared" si="5"/>
        <v>0</v>
      </c>
      <c r="J95" s="67"/>
    </row>
    <row r="96" spans="1:10" x14ac:dyDescent="0.5">
      <c r="A96" s="64"/>
      <c r="B96" s="65"/>
      <c r="C96" s="64"/>
      <c r="D96" s="64"/>
      <c r="E96" s="64"/>
      <c r="F96" s="70">
        <f t="shared" si="3"/>
        <v>0</v>
      </c>
      <c r="G96" s="66"/>
      <c r="H96" s="70">
        <f t="shared" si="4"/>
        <v>0</v>
      </c>
      <c r="I96" s="70">
        <f t="shared" si="5"/>
        <v>0</v>
      </c>
      <c r="J96" s="67"/>
    </row>
    <row r="97" spans="1:10" x14ac:dyDescent="0.5">
      <c r="A97" s="64"/>
      <c r="B97" s="65"/>
      <c r="C97" s="64"/>
      <c r="D97" s="64"/>
      <c r="E97" s="64"/>
      <c r="F97" s="70">
        <f t="shared" si="3"/>
        <v>0</v>
      </c>
      <c r="G97" s="66"/>
      <c r="H97" s="70">
        <f t="shared" si="4"/>
        <v>0</v>
      </c>
      <c r="I97" s="70">
        <f t="shared" si="5"/>
        <v>0</v>
      </c>
      <c r="J97" s="67"/>
    </row>
    <row r="98" spans="1:10" x14ac:dyDescent="0.5">
      <c r="A98" s="64"/>
      <c r="B98" s="65"/>
      <c r="C98" s="64"/>
      <c r="D98" s="64"/>
      <c r="E98" s="64"/>
      <c r="F98" s="70">
        <f t="shared" si="3"/>
        <v>0</v>
      </c>
      <c r="G98" s="66"/>
      <c r="H98" s="70">
        <f t="shared" si="4"/>
        <v>0</v>
      </c>
      <c r="I98" s="70">
        <f t="shared" si="5"/>
        <v>0</v>
      </c>
      <c r="J98" s="67"/>
    </row>
    <row r="99" spans="1:10" x14ac:dyDescent="0.5">
      <c r="A99" s="64"/>
      <c r="B99" s="65"/>
      <c r="C99" s="64"/>
      <c r="D99" s="64"/>
      <c r="E99" s="64"/>
      <c r="F99" s="70">
        <f t="shared" si="3"/>
        <v>0</v>
      </c>
      <c r="G99" s="66"/>
      <c r="H99" s="70">
        <f t="shared" si="4"/>
        <v>0</v>
      </c>
      <c r="I99" s="70">
        <f t="shared" si="5"/>
        <v>0</v>
      </c>
      <c r="J99" s="67"/>
    </row>
    <row r="100" spans="1:10" x14ac:dyDescent="0.5">
      <c r="A100" s="64"/>
      <c r="B100" s="65"/>
      <c r="C100" s="64"/>
      <c r="D100" s="64"/>
      <c r="E100" s="64"/>
      <c r="F100" s="70">
        <f t="shared" si="3"/>
        <v>0</v>
      </c>
      <c r="G100" s="66"/>
      <c r="H100" s="70">
        <f t="shared" si="4"/>
        <v>0</v>
      </c>
      <c r="I100" s="70">
        <f t="shared" si="5"/>
        <v>0</v>
      </c>
      <c r="J100" s="67"/>
    </row>
    <row r="101" spans="1:10" x14ac:dyDescent="0.5">
      <c r="A101" s="64"/>
      <c r="B101" s="65"/>
      <c r="C101" s="64"/>
      <c r="D101" s="64"/>
      <c r="E101" s="64"/>
      <c r="F101" s="70">
        <f t="shared" si="3"/>
        <v>0</v>
      </c>
      <c r="G101" s="66"/>
      <c r="H101" s="70">
        <f t="shared" si="4"/>
        <v>0</v>
      </c>
      <c r="I101" s="70">
        <f t="shared" si="5"/>
        <v>0</v>
      </c>
      <c r="J101" s="67"/>
    </row>
    <row r="102" spans="1:10" x14ac:dyDescent="0.5">
      <c r="A102" s="64"/>
      <c r="B102" s="65"/>
      <c r="C102" s="64"/>
      <c r="D102" s="64"/>
      <c r="E102" s="64"/>
      <c r="F102" s="70">
        <f t="shared" si="3"/>
        <v>0</v>
      </c>
      <c r="G102" s="66"/>
      <c r="H102" s="70">
        <f t="shared" si="4"/>
        <v>0</v>
      </c>
      <c r="I102" s="70">
        <f t="shared" si="5"/>
        <v>0</v>
      </c>
      <c r="J102" s="67"/>
    </row>
    <row r="103" spans="1:10" x14ac:dyDescent="0.5">
      <c r="A103" s="64"/>
      <c r="B103" s="65"/>
      <c r="C103" s="64"/>
      <c r="D103" s="64"/>
      <c r="E103" s="64"/>
      <c r="F103" s="70">
        <f t="shared" si="3"/>
        <v>0</v>
      </c>
      <c r="G103" s="66"/>
      <c r="H103" s="70">
        <f t="shared" si="4"/>
        <v>0</v>
      </c>
      <c r="I103" s="70">
        <f t="shared" si="5"/>
        <v>0</v>
      </c>
      <c r="J103" s="67"/>
    </row>
    <row r="104" spans="1:10" x14ac:dyDescent="0.5">
      <c r="A104" s="64"/>
      <c r="B104" s="65"/>
      <c r="C104" s="64"/>
      <c r="D104" s="64"/>
      <c r="E104" s="64"/>
      <c r="F104" s="70">
        <f t="shared" si="3"/>
        <v>0</v>
      </c>
      <c r="G104" s="66"/>
      <c r="H104" s="70">
        <f t="shared" si="4"/>
        <v>0</v>
      </c>
      <c r="I104" s="70">
        <f t="shared" si="5"/>
        <v>0</v>
      </c>
      <c r="J104" s="67"/>
    </row>
    <row r="105" spans="1:10" x14ac:dyDescent="0.5">
      <c r="A105" s="64"/>
      <c r="B105" s="65"/>
      <c r="C105" s="64"/>
      <c r="D105" s="64"/>
      <c r="E105" s="64"/>
      <c r="F105" s="70">
        <f t="shared" si="3"/>
        <v>0</v>
      </c>
      <c r="G105" s="66"/>
      <c r="H105" s="70">
        <f t="shared" si="4"/>
        <v>0</v>
      </c>
      <c r="I105" s="70">
        <f t="shared" si="5"/>
        <v>0</v>
      </c>
      <c r="J105" s="67"/>
    </row>
    <row r="106" spans="1:10" x14ac:dyDescent="0.5">
      <c r="A106" s="64"/>
      <c r="B106" s="65"/>
      <c r="C106" s="64"/>
      <c r="D106" s="64"/>
      <c r="E106" s="64"/>
      <c r="F106" s="70">
        <f t="shared" si="3"/>
        <v>0</v>
      </c>
      <c r="G106" s="66"/>
      <c r="H106" s="70">
        <f t="shared" si="4"/>
        <v>0</v>
      </c>
      <c r="I106" s="70">
        <f t="shared" si="5"/>
        <v>0</v>
      </c>
      <c r="J106" s="67"/>
    </row>
    <row r="107" spans="1:10" x14ac:dyDescent="0.5">
      <c r="A107" s="64"/>
      <c r="B107" s="65"/>
      <c r="C107" s="64"/>
      <c r="D107" s="64"/>
      <c r="E107" s="64"/>
      <c r="F107" s="70">
        <f t="shared" si="3"/>
        <v>0</v>
      </c>
      <c r="G107" s="66"/>
      <c r="H107" s="70">
        <f t="shared" si="4"/>
        <v>0</v>
      </c>
      <c r="I107" s="70">
        <f t="shared" si="5"/>
        <v>0</v>
      </c>
      <c r="J107" s="67"/>
    </row>
    <row r="108" spans="1:10" x14ac:dyDescent="0.5">
      <c r="A108" s="64"/>
      <c r="B108" s="65"/>
      <c r="C108" s="64"/>
      <c r="D108" s="64"/>
      <c r="E108" s="64"/>
      <c r="F108" s="70">
        <f t="shared" si="3"/>
        <v>0</v>
      </c>
      <c r="G108" s="66"/>
      <c r="H108" s="70">
        <f t="shared" si="4"/>
        <v>0</v>
      </c>
      <c r="I108" s="70">
        <f t="shared" si="5"/>
        <v>0</v>
      </c>
      <c r="J108" s="67"/>
    </row>
    <row r="109" spans="1:10" x14ac:dyDescent="0.5">
      <c r="A109" s="64"/>
      <c r="B109" s="65"/>
      <c r="C109" s="64"/>
      <c r="D109" s="64"/>
      <c r="E109" s="64"/>
      <c r="F109" s="70">
        <f t="shared" si="3"/>
        <v>0</v>
      </c>
      <c r="G109" s="66"/>
      <c r="H109" s="70">
        <f t="shared" si="4"/>
        <v>0</v>
      </c>
      <c r="I109" s="70">
        <f t="shared" si="5"/>
        <v>0</v>
      </c>
      <c r="J109" s="67"/>
    </row>
    <row r="110" spans="1:10" x14ac:dyDescent="0.5">
      <c r="A110" s="64"/>
      <c r="B110" s="65"/>
      <c r="C110" s="64"/>
      <c r="D110" s="64"/>
      <c r="E110" s="64"/>
      <c r="F110" s="70">
        <f t="shared" si="3"/>
        <v>0</v>
      </c>
      <c r="G110" s="66"/>
      <c r="H110" s="70">
        <f t="shared" si="4"/>
        <v>0</v>
      </c>
      <c r="I110" s="70">
        <f t="shared" si="5"/>
        <v>0</v>
      </c>
      <c r="J110" s="67"/>
    </row>
    <row r="111" spans="1:10" x14ac:dyDescent="0.5">
      <c r="A111" s="64"/>
      <c r="B111" s="65"/>
      <c r="C111" s="64"/>
      <c r="D111" s="64"/>
      <c r="E111" s="64"/>
      <c r="F111" s="70">
        <f t="shared" si="3"/>
        <v>0</v>
      </c>
      <c r="G111" s="66"/>
      <c r="H111" s="70">
        <f t="shared" si="4"/>
        <v>0</v>
      </c>
      <c r="I111" s="70">
        <f t="shared" si="5"/>
        <v>0</v>
      </c>
      <c r="J111" s="67"/>
    </row>
    <row r="112" spans="1:10" x14ac:dyDescent="0.5">
      <c r="A112" s="64"/>
      <c r="B112" s="65"/>
      <c r="C112" s="64"/>
      <c r="D112" s="64"/>
      <c r="E112" s="64"/>
      <c r="F112" s="70">
        <f t="shared" si="3"/>
        <v>0</v>
      </c>
      <c r="G112" s="66"/>
      <c r="H112" s="70">
        <f t="shared" si="4"/>
        <v>0</v>
      </c>
      <c r="I112" s="70">
        <f t="shared" si="5"/>
        <v>0</v>
      </c>
      <c r="J112" s="67"/>
    </row>
    <row r="113" spans="1:10" x14ac:dyDescent="0.5">
      <c r="A113" s="64"/>
      <c r="B113" s="65"/>
      <c r="C113" s="64"/>
      <c r="D113" s="64"/>
      <c r="E113" s="64"/>
      <c r="F113" s="70">
        <f t="shared" si="3"/>
        <v>0</v>
      </c>
      <c r="G113" s="66"/>
      <c r="H113" s="70">
        <f t="shared" si="4"/>
        <v>0</v>
      </c>
      <c r="I113" s="70">
        <f t="shared" si="5"/>
        <v>0</v>
      </c>
      <c r="J113" s="67"/>
    </row>
    <row r="114" spans="1:10" x14ac:dyDescent="0.5">
      <c r="A114" s="64"/>
      <c r="B114" s="65"/>
      <c r="C114" s="64"/>
      <c r="D114" s="64"/>
      <c r="E114" s="64"/>
      <c r="F114" s="70">
        <f t="shared" si="3"/>
        <v>0</v>
      </c>
      <c r="G114" s="66"/>
      <c r="H114" s="70">
        <f t="shared" si="4"/>
        <v>0</v>
      </c>
      <c r="I114" s="70">
        <f t="shared" si="5"/>
        <v>0</v>
      </c>
      <c r="J114" s="67"/>
    </row>
    <row r="115" spans="1:10" x14ac:dyDescent="0.5">
      <c r="A115" s="64"/>
      <c r="B115" s="65"/>
      <c r="C115" s="64"/>
      <c r="D115" s="64"/>
      <c r="E115" s="64"/>
      <c r="F115" s="70">
        <f t="shared" si="3"/>
        <v>0</v>
      </c>
      <c r="G115" s="66"/>
      <c r="H115" s="70">
        <f t="shared" si="4"/>
        <v>0</v>
      </c>
      <c r="I115" s="70">
        <f t="shared" si="5"/>
        <v>0</v>
      </c>
      <c r="J115" s="67"/>
    </row>
    <row r="116" spans="1:10" x14ac:dyDescent="0.5">
      <c r="A116" s="64"/>
      <c r="B116" s="65"/>
      <c r="C116" s="64"/>
      <c r="D116" s="64"/>
      <c r="E116" s="64"/>
      <c r="F116" s="70">
        <f t="shared" si="3"/>
        <v>0</v>
      </c>
      <c r="G116" s="66"/>
      <c r="H116" s="70">
        <f t="shared" si="4"/>
        <v>0</v>
      </c>
      <c r="I116" s="70">
        <f t="shared" si="5"/>
        <v>0</v>
      </c>
      <c r="J116" s="67"/>
    </row>
    <row r="117" spans="1:10" x14ac:dyDescent="0.5">
      <c r="A117" s="64"/>
      <c r="B117" s="65"/>
      <c r="C117" s="64"/>
      <c r="D117" s="64"/>
      <c r="E117" s="64"/>
      <c r="F117" s="70">
        <f t="shared" si="3"/>
        <v>0</v>
      </c>
      <c r="G117" s="66"/>
      <c r="H117" s="70">
        <f t="shared" si="4"/>
        <v>0</v>
      </c>
      <c r="I117" s="70">
        <f t="shared" si="5"/>
        <v>0</v>
      </c>
      <c r="J117" s="67"/>
    </row>
    <row r="118" spans="1:10" x14ac:dyDescent="0.5">
      <c r="A118" s="64"/>
      <c r="B118" s="65"/>
      <c r="C118" s="64"/>
      <c r="D118" s="64"/>
      <c r="E118" s="64"/>
      <c r="F118" s="70">
        <f t="shared" si="3"/>
        <v>0</v>
      </c>
      <c r="G118" s="66"/>
      <c r="H118" s="70">
        <f t="shared" si="4"/>
        <v>0</v>
      </c>
      <c r="I118" s="70">
        <f t="shared" si="5"/>
        <v>0</v>
      </c>
      <c r="J118" s="67"/>
    </row>
    <row r="119" spans="1:10" x14ac:dyDescent="0.5">
      <c r="A119" s="64"/>
      <c r="B119" s="65"/>
      <c r="C119" s="64"/>
      <c r="D119" s="64"/>
      <c r="E119" s="64"/>
      <c r="F119" s="70">
        <f t="shared" si="3"/>
        <v>0</v>
      </c>
      <c r="G119" s="66"/>
      <c r="H119" s="70">
        <f t="shared" si="4"/>
        <v>0</v>
      </c>
      <c r="I119" s="70">
        <f t="shared" si="5"/>
        <v>0</v>
      </c>
      <c r="J119" s="67"/>
    </row>
    <row r="120" spans="1:10" x14ac:dyDescent="0.5">
      <c r="A120" s="64"/>
      <c r="B120" s="65"/>
      <c r="C120" s="64"/>
      <c r="D120" s="64"/>
      <c r="E120" s="64"/>
      <c r="F120" s="70">
        <f t="shared" si="3"/>
        <v>0</v>
      </c>
      <c r="G120" s="66"/>
      <c r="H120" s="70">
        <f t="shared" si="4"/>
        <v>0</v>
      </c>
      <c r="I120" s="70">
        <f t="shared" si="5"/>
        <v>0</v>
      </c>
      <c r="J120" s="67"/>
    </row>
    <row r="121" spans="1:10" x14ac:dyDescent="0.5">
      <c r="A121" s="64"/>
      <c r="B121" s="65"/>
      <c r="C121" s="64"/>
      <c r="D121" s="64"/>
      <c r="E121" s="64"/>
      <c r="F121" s="70">
        <f t="shared" si="3"/>
        <v>0</v>
      </c>
      <c r="G121" s="66"/>
      <c r="H121" s="70">
        <f t="shared" si="4"/>
        <v>0</v>
      </c>
      <c r="I121" s="70">
        <f t="shared" si="5"/>
        <v>0</v>
      </c>
      <c r="J121" s="67"/>
    </row>
    <row r="122" spans="1:10" x14ac:dyDescent="0.5">
      <c r="A122" s="64"/>
      <c r="B122" s="65"/>
      <c r="C122" s="64"/>
      <c r="D122" s="64"/>
      <c r="E122" s="64"/>
      <c r="F122" s="70">
        <f t="shared" si="3"/>
        <v>0</v>
      </c>
      <c r="G122" s="66"/>
      <c r="H122" s="70">
        <f t="shared" si="4"/>
        <v>0</v>
      </c>
      <c r="I122" s="70">
        <f t="shared" si="5"/>
        <v>0</v>
      </c>
      <c r="J122" s="67"/>
    </row>
    <row r="123" spans="1:10" x14ac:dyDescent="0.5">
      <c r="A123" s="64"/>
      <c r="B123" s="65"/>
      <c r="C123" s="64"/>
      <c r="D123" s="64"/>
      <c r="E123" s="64"/>
      <c r="F123" s="70">
        <f t="shared" si="3"/>
        <v>0</v>
      </c>
      <c r="G123" s="66"/>
      <c r="H123" s="70">
        <f t="shared" si="4"/>
        <v>0</v>
      </c>
      <c r="I123" s="70">
        <f t="shared" si="5"/>
        <v>0</v>
      </c>
      <c r="J123" s="67"/>
    </row>
    <row r="124" spans="1:10" x14ac:dyDescent="0.5">
      <c r="A124" s="64"/>
      <c r="B124" s="65"/>
      <c r="C124" s="64"/>
      <c r="D124" s="64"/>
      <c r="E124" s="64"/>
      <c r="F124" s="70">
        <f t="shared" si="3"/>
        <v>0</v>
      </c>
      <c r="G124" s="66"/>
      <c r="H124" s="70">
        <f t="shared" si="4"/>
        <v>0</v>
      </c>
      <c r="I124" s="70">
        <f t="shared" si="5"/>
        <v>0</v>
      </c>
      <c r="J124" s="67"/>
    </row>
    <row r="125" spans="1:10" x14ac:dyDescent="0.5">
      <c r="A125" s="64"/>
      <c r="B125" s="65"/>
      <c r="C125" s="64"/>
      <c r="D125" s="64"/>
      <c r="E125" s="64"/>
      <c r="F125" s="70">
        <f t="shared" si="3"/>
        <v>0</v>
      </c>
      <c r="G125" s="66"/>
      <c r="H125" s="70">
        <f t="shared" si="4"/>
        <v>0</v>
      </c>
      <c r="I125" s="70">
        <f t="shared" si="5"/>
        <v>0</v>
      </c>
      <c r="J125" s="67"/>
    </row>
    <row r="126" spans="1:10" x14ac:dyDescent="0.5">
      <c r="A126" s="64"/>
      <c r="B126" s="65"/>
      <c r="C126" s="64"/>
      <c r="D126" s="64"/>
      <c r="E126" s="64"/>
      <c r="F126" s="70">
        <f t="shared" si="3"/>
        <v>0</v>
      </c>
      <c r="G126" s="66"/>
      <c r="H126" s="70">
        <f t="shared" si="4"/>
        <v>0</v>
      </c>
      <c r="I126" s="70">
        <f t="shared" si="5"/>
        <v>0</v>
      </c>
      <c r="J126" s="67"/>
    </row>
    <row r="127" spans="1:10" x14ac:dyDescent="0.5">
      <c r="A127" s="64"/>
      <c r="B127" s="65"/>
      <c r="C127" s="64"/>
      <c r="D127" s="64"/>
      <c r="E127" s="64"/>
      <c r="F127" s="70">
        <f t="shared" si="3"/>
        <v>0</v>
      </c>
      <c r="G127" s="66"/>
      <c r="H127" s="70">
        <f t="shared" si="4"/>
        <v>0</v>
      </c>
      <c r="I127" s="70">
        <f t="shared" si="5"/>
        <v>0</v>
      </c>
      <c r="J127" s="67"/>
    </row>
    <row r="128" spans="1:10" x14ac:dyDescent="0.5">
      <c r="A128" s="64"/>
      <c r="B128" s="65"/>
      <c r="C128" s="64"/>
      <c r="D128" s="64"/>
      <c r="E128" s="64"/>
      <c r="F128" s="70">
        <f t="shared" si="3"/>
        <v>0</v>
      </c>
      <c r="G128" s="66"/>
      <c r="H128" s="70">
        <f t="shared" si="4"/>
        <v>0</v>
      </c>
      <c r="I128" s="70">
        <f t="shared" si="5"/>
        <v>0</v>
      </c>
      <c r="J128" s="67"/>
    </row>
    <row r="129" spans="1:10" x14ac:dyDescent="0.5">
      <c r="A129" s="64"/>
      <c r="B129" s="65"/>
      <c r="C129" s="64"/>
      <c r="D129" s="64"/>
      <c r="E129" s="64"/>
      <c r="F129" s="70">
        <f t="shared" si="3"/>
        <v>0</v>
      </c>
      <c r="G129" s="66"/>
      <c r="H129" s="70">
        <f t="shared" si="4"/>
        <v>0</v>
      </c>
      <c r="I129" s="70">
        <f t="shared" si="5"/>
        <v>0</v>
      </c>
      <c r="J129" s="67"/>
    </row>
    <row r="130" spans="1:10" x14ac:dyDescent="0.5">
      <c r="A130" s="64"/>
      <c r="B130" s="65"/>
      <c r="C130" s="64"/>
      <c r="D130" s="64"/>
      <c r="E130" s="64"/>
      <c r="F130" s="70">
        <f t="shared" si="3"/>
        <v>0</v>
      </c>
      <c r="G130" s="66"/>
      <c r="H130" s="70">
        <f t="shared" si="4"/>
        <v>0</v>
      </c>
      <c r="I130" s="70">
        <f t="shared" si="5"/>
        <v>0</v>
      </c>
      <c r="J130" s="67"/>
    </row>
    <row r="131" spans="1:10" x14ac:dyDescent="0.5">
      <c r="A131" s="64"/>
      <c r="B131" s="65"/>
      <c r="C131" s="64"/>
      <c r="D131" s="64"/>
      <c r="E131" s="64"/>
      <c r="F131" s="70">
        <f t="shared" si="3"/>
        <v>0</v>
      </c>
      <c r="G131" s="66"/>
      <c r="H131" s="70">
        <f t="shared" si="4"/>
        <v>0</v>
      </c>
      <c r="I131" s="70">
        <f t="shared" si="5"/>
        <v>0</v>
      </c>
      <c r="J131" s="67"/>
    </row>
    <row r="132" spans="1:10" x14ac:dyDescent="0.5">
      <c r="A132" s="64"/>
      <c r="B132" s="65"/>
      <c r="C132" s="64"/>
      <c r="D132" s="64"/>
      <c r="E132" s="64"/>
      <c r="F132" s="70">
        <f t="shared" si="3"/>
        <v>0</v>
      </c>
      <c r="G132" s="66"/>
      <c r="H132" s="70">
        <f t="shared" si="4"/>
        <v>0</v>
      </c>
      <c r="I132" s="70">
        <f t="shared" si="5"/>
        <v>0</v>
      </c>
      <c r="J132" s="67"/>
    </row>
    <row r="133" spans="1:10" x14ac:dyDescent="0.5">
      <c r="A133" s="64"/>
      <c r="B133" s="65"/>
      <c r="C133" s="64"/>
      <c r="D133" s="64"/>
      <c r="E133" s="64"/>
      <c r="F133" s="70">
        <f t="shared" si="3"/>
        <v>0</v>
      </c>
      <c r="G133" s="66"/>
      <c r="H133" s="70">
        <f t="shared" si="4"/>
        <v>0</v>
      </c>
      <c r="I133" s="70">
        <f t="shared" si="5"/>
        <v>0</v>
      </c>
      <c r="J133" s="67"/>
    </row>
    <row r="134" spans="1:10" x14ac:dyDescent="0.5">
      <c r="A134" s="64"/>
      <c r="B134" s="65"/>
      <c r="C134" s="64"/>
      <c r="D134" s="64"/>
      <c r="E134" s="64"/>
      <c r="F134" s="70">
        <f t="shared" si="3"/>
        <v>0</v>
      </c>
      <c r="G134" s="66"/>
      <c r="H134" s="70">
        <f t="shared" si="4"/>
        <v>0</v>
      </c>
      <c r="I134" s="70">
        <f t="shared" si="5"/>
        <v>0</v>
      </c>
      <c r="J134" s="67"/>
    </row>
    <row r="135" spans="1:10" x14ac:dyDescent="0.5">
      <c r="A135" s="64"/>
      <c r="B135" s="65"/>
      <c r="C135" s="64"/>
      <c r="D135" s="64"/>
      <c r="E135" s="64"/>
      <c r="F135" s="70">
        <f t="shared" si="3"/>
        <v>0</v>
      </c>
      <c r="G135" s="66"/>
      <c r="H135" s="70">
        <f t="shared" si="4"/>
        <v>0</v>
      </c>
      <c r="I135" s="70">
        <f t="shared" si="5"/>
        <v>0</v>
      </c>
      <c r="J135" s="67"/>
    </row>
    <row r="136" spans="1:10" x14ac:dyDescent="0.5">
      <c r="A136" s="64"/>
      <c r="B136" s="65"/>
      <c r="C136" s="64"/>
      <c r="D136" s="64"/>
      <c r="E136" s="64"/>
      <c r="F136" s="70">
        <f t="shared" si="3"/>
        <v>0</v>
      </c>
      <c r="G136" s="66"/>
      <c r="H136" s="70">
        <f t="shared" si="4"/>
        <v>0</v>
      </c>
      <c r="I136" s="70">
        <f t="shared" si="5"/>
        <v>0</v>
      </c>
      <c r="J136" s="67"/>
    </row>
    <row r="137" spans="1:10" x14ac:dyDescent="0.5">
      <c r="A137" s="64"/>
      <c r="B137" s="65"/>
      <c r="C137" s="64"/>
      <c r="D137" s="64"/>
      <c r="E137" s="64"/>
      <c r="F137" s="70">
        <f t="shared" ref="F137:F200" si="6">E137*$C137</f>
        <v>0</v>
      </c>
      <c r="G137" s="66"/>
      <c r="H137" s="70">
        <f t="shared" ref="H137:H200" si="7">G137*$C137</f>
        <v>0</v>
      </c>
      <c r="I137" s="70">
        <f t="shared" ref="I137:I200" si="8">F137+H137</f>
        <v>0</v>
      </c>
      <c r="J137" s="67"/>
    </row>
    <row r="138" spans="1:10" x14ac:dyDescent="0.5">
      <c r="A138" s="64"/>
      <c r="B138" s="65"/>
      <c r="C138" s="64"/>
      <c r="D138" s="64"/>
      <c r="E138" s="64"/>
      <c r="F138" s="70">
        <f t="shared" si="6"/>
        <v>0</v>
      </c>
      <c r="G138" s="66"/>
      <c r="H138" s="70">
        <f t="shared" si="7"/>
        <v>0</v>
      </c>
      <c r="I138" s="70">
        <f t="shared" si="8"/>
        <v>0</v>
      </c>
      <c r="J138" s="67"/>
    </row>
    <row r="139" spans="1:10" x14ac:dyDescent="0.5">
      <c r="A139" s="64"/>
      <c r="B139" s="65"/>
      <c r="C139" s="64"/>
      <c r="D139" s="64"/>
      <c r="E139" s="64"/>
      <c r="F139" s="70">
        <f t="shared" si="6"/>
        <v>0</v>
      </c>
      <c r="G139" s="66"/>
      <c r="H139" s="70">
        <f t="shared" si="7"/>
        <v>0</v>
      </c>
      <c r="I139" s="70">
        <f t="shared" si="8"/>
        <v>0</v>
      </c>
      <c r="J139" s="67"/>
    </row>
    <row r="140" spans="1:10" x14ac:dyDescent="0.5">
      <c r="A140" s="64"/>
      <c r="B140" s="65"/>
      <c r="C140" s="64"/>
      <c r="D140" s="64"/>
      <c r="E140" s="64"/>
      <c r="F140" s="70">
        <f t="shared" si="6"/>
        <v>0</v>
      </c>
      <c r="G140" s="66"/>
      <c r="H140" s="70">
        <f t="shared" si="7"/>
        <v>0</v>
      </c>
      <c r="I140" s="70">
        <f t="shared" si="8"/>
        <v>0</v>
      </c>
      <c r="J140" s="67"/>
    </row>
    <row r="141" spans="1:10" x14ac:dyDescent="0.5">
      <c r="A141" s="64"/>
      <c r="B141" s="65"/>
      <c r="C141" s="64"/>
      <c r="D141" s="64"/>
      <c r="E141" s="64"/>
      <c r="F141" s="70">
        <f t="shared" si="6"/>
        <v>0</v>
      </c>
      <c r="G141" s="66"/>
      <c r="H141" s="70">
        <f t="shared" si="7"/>
        <v>0</v>
      </c>
      <c r="I141" s="70">
        <f t="shared" si="8"/>
        <v>0</v>
      </c>
      <c r="J141" s="67"/>
    </row>
    <row r="142" spans="1:10" x14ac:dyDescent="0.5">
      <c r="A142" s="64"/>
      <c r="B142" s="65"/>
      <c r="C142" s="64"/>
      <c r="D142" s="64"/>
      <c r="E142" s="64"/>
      <c r="F142" s="70">
        <f t="shared" si="6"/>
        <v>0</v>
      </c>
      <c r="G142" s="66"/>
      <c r="H142" s="70">
        <f t="shared" si="7"/>
        <v>0</v>
      </c>
      <c r="I142" s="70">
        <f t="shared" si="8"/>
        <v>0</v>
      </c>
      <c r="J142" s="67"/>
    </row>
    <row r="143" spans="1:10" x14ac:dyDescent="0.5">
      <c r="A143" s="64"/>
      <c r="B143" s="65"/>
      <c r="C143" s="64"/>
      <c r="D143" s="64"/>
      <c r="E143" s="64"/>
      <c r="F143" s="70">
        <f t="shared" si="6"/>
        <v>0</v>
      </c>
      <c r="G143" s="66"/>
      <c r="H143" s="70">
        <f t="shared" si="7"/>
        <v>0</v>
      </c>
      <c r="I143" s="70">
        <f t="shared" si="8"/>
        <v>0</v>
      </c>
      <c r="J143" s="67"/>
    </row>
    <row r="144" spans="1:10" x14ac:dyDescent="0.5">
      <c r="A144" s="64"/>
      <c r="B144" s="65"/>
      <c r="C144" s="64"/>
      <c r="D144" s="64"/>
      <c r="E144" s="64"/>
      <c r="F144" s="70">
        <f t="shared" si="6"/>
        <v>0</v>
      </c>
      <c r="G144" s="66"/>
      <c r="H144" s="70">
        <f t="shared" si="7"/>
        <v>0</v>
      </c>
      <c r="I144" s="70">
        <f t="shared" si="8"/>
        <v>0</v>
      </c>
      <c r="J144" s="67"/>
    </row>
    <row r="145" spans="1:10" x14ac:dyDescent="0.5">
      <c r="A145" s="64"/>
      <c r="B145" s="65"/>
      <c r="C145" s="64"/>
      <c r="D145" s="64"/>
      <c r="E145" s="64"/>
      <c r="F145" s="70">
        <f t="shared" si="6"/>
        <v>0</v>
      </c>
      <c r="G145" s="66"/>
      <c r="H145" s="70">
        <f t="shared" si="7"/>
        <v>0</v>
      </c>
      <c r="I145" s="70">
        <f t="shared" si="8"/>
        <v>0</v>
      </c>
      <c r="J145" s="67"/>
    </row>
    <row r="146" spans="1:10" x14ac:dyDescent="0.5">
      <c r="A146" s="64"/>
      <c r="B146" s="65"/>
      <c r="C146" s="64"/>
      <c r="D146" s="64"/>
      <c r="E146" s="64"/>
      <c r="F146" s="70">
        <f t="shared" si="6"/>
        <v>0</v>
      </c>
      <c r="G146" s="66"/>
      <c r="H146" s="70">
        <f t="shared" si="7"/>
        <v>0</v>
      </c>
      <c r="I146" s="70">
        <f t="shared" si="8"/>
        <v>0</v>
      </c>
      <c r="J146" s="67"/>
    </row>
    <row r="147" spans="1:10" x14ac:dyDescent="0.5">
      <c r="A147" s="64"/>
      <c r="B147" s="65"/>
      <c r="C147" s="64"/>
      <c r="D147" s="64"/>
      <c r="E147" s="64"/>
      <c r="F147" s="70">
        <f t="shared" si="6"/>
        <v>0</v>
      </c>
      <c r="G147" s="66"/>
      <c r="H147" s="70">
        <f t="shared" si="7"/>
        <v>0</v>
      </c>
      <c r="I147" s="70">
        <f t="shared" si="8"/>
        <v>0</v>
      </c>
      <c r="J147" s="67"/>
    </row>
    <row r="148" spans="1:10" x14ac:dyDescent="0.5">
      <c r="A148" s="64"/>
      <c r="B148" s="65"/>
      <c r="C148" s="64"/>
      <c r="D148" s="64"/>
      <c r="E148" s="64"/>
      <c r="F148" s="70">
        <f t="shared" si="6"/>
        <v>0</v>
      </c>
      <c r="G148" s="66"/>
      <c r="H148" s="70">
        <f t="shared" si="7"/>
        <v>0</v>
      </c>
      <c r="I148" s="70">
        <f t="shared" si="8"/>
        <v>0</v>
      </c>
      <c r="J148" s="67"/>
    </row>
    <row r="149" spans="1:10" x14ac:dyDescent="0.5">
      <c r="A149" s="64"/>
      <c r="B149" s="65"/>
      <c r="C149" s="64"/>
      <c r="D149" s="64"/>
      <c r="E149" s="64"/>
      <c r="F149" s="70">
        <f t="shared" si="6"/>
        <v>0</v>
      </c>
      <c r="G149" s="66"/>
      <c r="H149" s="70">
        <f t="shared" si="7"/>
        <v>0</v>
      </c>
      <c r="I149" s="70">
        <f t="shared" si="8"/>
        <v>0</v>
      </c>
      <c r="J149" s="67"/>
    </row>
    <row r="150" spans="1:10" x14ac:dyDescent="0.5">
      <c r="A150" s="64"/>
      <c r="B150" s="65"/>
      <c r="C150" s="64"/>
      <c r="D150" s="64"/>
      <c r="E150" s="64"/>
      <c r="F150" s="70">
        <f t="shared" si="6"/>
        <v>0</v>
      </c>
      <c r="G150" s="66"/>
      <c r="H150" s="70">
        <f t="shared" si="7"/>
        <v>0</v>
      </c>
      <c r="I150" s="70">
        <f t="shared" si="8"/>
        <v>0</v>
      </c>
      <c r="J150" s="67"/>
    </row>
    <row r="151" spans="1:10" x14ac:dyDescent="0.5">
      <c r="A151" s="64"/>
      <c r="B151" s="65"/>
      <c r="C151" s="64"/>
      <c r="D151" s="64"/>
      <c r="E151" s="64"/>
      <c r="F151" s="70">
        <f t="shared" si="6"/>
        <v>0</v>
      </c>
      <c r="G151" s="66"/>
      <c r="H151" s="70">
        <f t="shared" si="7"/>
        <v>0</v>
      </c>
      <c r="I151" s="70">
        <f t="shared" si="8"/>
        <v>0</v>
      </c>
      <c r="J151" s="67"/>
    </row>
    <row r="152" spans="1:10" x14ac:dyDescent="0.5">
      <c r="A152" s="64"/>
      <c r="B152" s="65"/>
      <c r="C152" s="64"/>
      <c r="D152" s="64"/>
      <c r="E152" s="64"/>
      <c r="F152" s="70">
        <f t="shared" si="6"/>
        <v>0</v>
      </c>
      <c r="G152" s="66"/>
      <c r="H152" s="70">
        <f t="shared" si="7"/>
        <v>0</v>
      </c>
      <c r="I152" s="70">
        <f t="shared" si="8"/>
        <v>0</v>
      </c>
      <c r="J152" s="67"/>
    </row>
    <row r="153" spans="1:10" x14ac:dyDescent="0.5">
      <c r="A153" s="64"/>
      <c r="B153" s="65"/>
      <c r="C153" s="64"/>
      <c r="D153" s="64"/>
      <c r="E153" s="64"/>
      <c r="F153" s="70">
        <f t="shared" si="6"/>
        <v>0</v>
      </c>
      <c r="G153" s="66"/>
      <c r="H153" s="70">
        <f t="shared" si="7"/>
        <v>0</v>
      </c>
      <c r="I153" s="70">
        <f t="shared" si="8"/>
        <v>0</v>
      </c>
      <c r="J153" s="67"/>
    </row>
    <row r="154" spans="1:10" x14ac:dyDescent="0.5">
      <c r="A154" s="64"/>
      <c r="B154" s="65"/>
      <c r="C154" s="64"/>
      <c r="D154" s="64"/>
      <c r="E154" s="64"/>
      <c r="F154" s="70">
        <f t="shared" si="6"/>
        <v>0</v>
      </c>
      <c r="G154" s="66"/>
      <c r="H154" s="70">
        <f t="shared" si="7"/>
        <v>0</v>
      </c>
      <c r="I154" s="70">
        <f t="shared" si="8"/>
        <v>0</v>
      </c>
      <c r="J154" s="67"/>
    </row>
    <row r="155" spans="1:10" x14ac:dyDescent="0.5">
      <c r="A155" s="64"/>
      <c r="B155" s="65"/>
      <c r="C155" s="64"/>
      <c r="D155" s="64"/>
      <c r="E155" s="64"/>
      <c r="F155" s="70">
        <f t="shared" si="6"/>
        <v>0</v>
      </c>
      <c r="G155" s="66"/>
      <c r="H155" s="70">
        <f t="shared" si="7"/>
        <v>0</v>
      </c>
      <c r="I155" s="70">
        <f t="shared" si="8"/>
        <v>0</v>
      </c>
      <c r="J155" s="67"/>
    </row>
    <row r="156" spans="1:10" x14ac:dyDescent="0.5">
      <c r="A156" s="64"/>
      <c r="B156" s="65"/>
      <c r="C156" s="64"/>
      <c r="D156" s="64"/>
      <c r="E156" s="64"/>
      <c r="F156" s="70">
        <f t="shared" si="6"/>
        <v>0</v>
      </c>
      <c r="G156" s="66"/>
      <c r="H156" s="70">
        <f t="shared" si="7"/>
        <v>0</v>
      </c>
      <c r="I156" s="70">
        <f t="shared" si="8"/>
        <v>0</v>
      </c>
      <c r="J156" s="67"/>
    </row>
    <row r="157" spans="1:10" x14ac:dyDescent="0.5">
      <c r="A157" s="64"/>
      <c r="B157" s="65"/>
      <c r="C157" s="64"/>
      <c r="D157" s="64"/>
      <c r="E157" s="64"/>
      <c r="F157" s="70">
        <f t="shared" si="6"/>
        <v>0</v>
      </c>
      <c r="G157" s="66"/>
      <c r="H157" s="70">
        <f t="shared" si="7"/>
        <v>0</v>
      </c>
      <c r="I157" s="70">
        <f t="shared" si="8"/>
        <v>0</v>
      </c>
      <c r="J157" s="67"/>
    </row>
    <row r="158" spans="1:10" x14ac:dyDescent="0.5">
      <c r="A158" s="64"/>
      <c r="B158" s="65"/>
      <c r="C158" s="64"/>
      <c r="D158" s="64"/>
      <c r="E158" s="64"/>
      <c r="F158" s="70">
        <f t="shared" si="6"/>
        <v>0</v>
      </c>
      <c r="G158" s="66"/>
      <c r="H158" s="70">
        <f t="shared" si="7"/>
        <v>0</v>
      </c>
      <c r="I158" s="70">
        <f t="shared" si="8"/>
        <v>0</v>
      </c>
      <c r="J158" s="67"/>
    </row>
    <row r="159" spans="1:10" x14ac:dyDescent="0.5">
      <c r="A159" s="64"/>
      <c r="B159" s="65"/>
      <c r="C159" s="64"/>
      <c r="D159" s="64"/>
      <c r="E159" s="64"/>
      <c r="F159" s="70">
        <f t="shared" si="6"/>
        <v>0</v>
      </c>
      <c r="G159" s="66"/>
      <c r="H159" s="70">
        <f t="shared" si="7"/>
        <v>0</v>
      </c>
      <c r="I159" s="70">
        <f t="shared" si="8"/>
        <v>0</v>
      </c>
      <c r="J159" s="67"/>
    </row>
    <row r="160" spans="1:10" x14ac:dyDescent="0.5">
      <c r="A160" s="64"/>
      <c r="B160" s="65"/>
      <c r="C160" s="64"/>
      <c r="D160" s="64"/>
      <c r="E160" s="64"/>
      <c r="F160" s="70">
        <f t="shared" si="6"/>
        <v>0</v>
      </c>
      <c r="G160" s="66"/>
      <c r="H160" s="70">
        <f t="shared" si="7"/>
        <v>0</v>
      </c>
      <c r="I160" s="70">
        <f t="shared" si="8"/>
        <v>0</v>
      </c>
      <c r="J160" s="67"/>
    </row>
    <row r="161" spans="1:10" x14ac:dyDescent="0.5">
      <c r="A161" s="64"/>
      <c r="B161" s="65"/>
      <c r="C161" s="64"/>
      <c r="D161" s="64"/>
      <c r="E161" s="64"/>
      <c r="F161" s="70">
        <f t="shared" si="6"/>
        <v>0</v>
      </c>
      <c r="G161" s="66"/>
      <c r="H161" s="70">
        <f t="shared" si="7"/>
        <v>0</v>
      </c>
      <c r="I161" s="70">
        <f t="shared" si="8"/>
        <v>0</v>
      </c>
      <c r="J161" s="67"/>
    </row>
    <row r="162" spans="1:10" x14ac:dyDescent="0.5">
      <c r="A162" s="64"/>
      <c r="B162" s="65"/>
      <c r="C162" s="64"/>
      <c r="D162" s="64"/>
      <c r="E162" s="64"/>
      <c r="F162" s="70">
        <f t="shared" si="6"/>
        <v>0</v>
      </c>
      <c r="G162" s="66"/>
      <c r="H162" s="70">
        <f t="shared" si="7"/>
        <v>0</v>
      </c>
      <c r="I162" s="70">
        <f t="shared" si="8"/>
        <v>0</v>
      </c>
      <c r="J162" s="67"/>
    </row>
    <row r="163" spans="1:10" x14ac:dyDescent="0.5">
      <c r="A163" s="64"/>
      <c r="B163" s="65"/>
      <c r="C163" s="64"/>
      <c r="D163" s="64"/>
      <c r="E163" s="64"/>
      <c r="F163" s="70">
        <f t="shared" si="6"/>
        <v>0</v>
      </c>
      <c r="G163" s="66"/>
      <c r="H163" s="70">
        <f t="shared" si="7"/>
        <v>0</v>
      </c>
      <c r="I163" s="70">
        <f t="shared" si="8"/>
        <v>0</v>
      </c>
      <c r="J163" s="67"/>
    </row>
    <row r="164" spans="1:10" x14ac:dyDescent="0.5">
      <c r="A164" s="64"/>
      <c r="B164" s="65"/>
      <c r="C164" s="64"/>
      <c r="D164" s="64"/>
      <c r="E164" s="64"/>
      <c r="F164" s="70">
        <f t="shared" si="6"/>
        <v>0</v>
      </c>
      <c r="G164" s="66"/>
      <c r="H164" s="70">
        <f t="shared" si="7"/>
        <v>0</v>
      </c>
      <c r="I164" s="70">
        <f t="shared" si="8"/>
        <v>0</v>
      </c>
      <c r="J164" s="67"/>
    </row>
    <row r="165" spans="1:10" x14ac:dyDescent="0.5">
      <c r="A165" s="64"/>
      <c r="B165" s="65"/>
      <c r="C165" s="64"/>
      <c r="D165" s="64"/>
      <c r="E165" s="64"/>
      <c r="F165" s="70">
        <f t="shared" si="6"/>
        <v>0</v>
      </c>
      <c r="G165" s="66"/>
      <c r="H165" s="70">
        <f t="shared" si="7"/>
        <v>0</v>
      </c>
      <c r="I165" s="70">
        <f t="shared" si="8"/>
        <v>0</v>
      </c>
      <c r="J165" s="67"/>
    </row>
    <row r="166" spans="1:10" x14ac:dyDescent="0.5">
      <c r="A166" s="64"/>
      <c r="B166" s="65"/>
      <c r="C166" s="64"/>
      <c r="D166" s="64"/>
      <c r="E166" s="64"/>
      <c r="F166" s="70">
        <f t="shared" si="6"/>
        <v>0</v>
      </c>
      <c r="G166" s="66"/>
      <c r="H166" s="70">
        <f t="shared" si="7"/>
        <v>0</v>
      </c>
      <c r="I166" s="70">
        <f t="shared" si="8"/>
        <v>0</v>
      </c>
      <c r="J166" s="67"/>
    </row>
    <row r="167" spans="1:10" x14ac:dyDescent="0.5">
      <c r="A167" s="64"/>
      <c r="B167" s="65"/>
      <c r="C167" s="64"/>
      <c r="D167" s="64"/>
      <c r="E167" s="64"/>
      <c r="F167" s="70">
        <f t="shared" si="6"/>
        <v>0</v>
      </c>
      <c r="G167" s="66"/>
      <c r="H167" s="70">
        <f t="shared" si="7"/>
        <v>0</v>
      </c>
      <c r="I167" s="70">
        <f t="shared" si="8"/>
        <v>0</v>
      </c>
      <c r="J167" s="67"/>
    </row>
    <row r="168" spans="1:10" x14ac:dyDescent="0.5">
      <c r="A168" s="64"/>
      <c r="B168" s="65"/>
      <c r="C168" s="64"/>
      <c r="D168" s="64"/>
      <c r="E168" s="64"/>
      <c r="F168" s="70">
        <f t="shared" si="6"/>
        <v>0</v>
      </c>
      <c r="G168" s="66"/>
      <c r="H168" s="70">
        <f t="shared" si="7"/>
        <v>0</v>
      </c>
      <c r="I168" s="70">
        <f t="shared" si="8"/>
        <v>0</v>
      </c>
      <c r="J168" s="67"/>
    </row>
    <row r="169" spans="1:10" x14ac:dyDescent="0.5">
      <c r="A169" s="64"/>
      <c r="B169" s="65"/>
      <c r="C169" s="64"/>
      <c r="D169" s="64"/>
      <c r="E169" s="64"/>
      <c r="F169" s="70">
        <f t="shared" si="6"/>
        <v>0</v>
      </c>
      <c r="G169" s="66"/>
      <c r="H169" s="70">
        <f t="shared" si="7"/>
        <v>0</v>
      </c>
      <c r="I169" s="70">
        <f t="shared" si="8"/>
        <v>0</v>
      </c>
      <c r="J169" s="67"/>
    </row>
    <row r="170" spans="1:10" x14ac:dyDescent="0.5">
      <c r="A170" s="64"/>
      <c r="B170" s="65"/>
      <c r="C170" s="64"/>
      <c r="D170" s="64"/>
      <c r="E170" s="64"/>
      <c r="F170" s="70">
        <f t="shared" si="6"/>
        <v>0</v>
      </c>
      <c r="G170" s="66"/>
      <c r="H170" s="70">
        <f t="shared" si="7"/>
        <v>0</v>
      </c>
      <c r="I170" s="70">
        <f t="shared" si="8"/>
        <v>0</v>
      </c>
      <c r="J170" s="67"/>
    </row>
    <row r="171" spans="1:10" x14ac:dyDescent="0.5">
      <c r="A171" s="64"/>
      <c r="B171" s="65"/>
      <c r="C171" s="64"/>
      <c r="D171" s="64"/>
      <c r="E171" s="64"/>
      <c r="F171" s="70">
        <f t="shared" si="6"/>
        <v>0</v>
      </c>
      <c r="G171" s="66"/>
      <c r="H171" s="70">
        <f t="shared" si="7"/>
        <v>0</v>
      </c>
      <c r="I171" s="70">
        <f t="shared" si="8"/>
        <v>0</v>
      </c>
      <c r="J171" s="67"/>
    </row>
    <row r="172" spans="1:10" x14ac:dyDescent="0.5">
      <c r="A172" s="64"/>
      <c r="B172" s="65"/>
      <c r="C172" s="64"/>
      <c r="D172" s="64"/>
      <c r="E172" s="64"/>
      <c r="F172" s="70">
        <f t="shared" si="6"/>
        <v>0</v>
      </c>
      <c r="G172" s="66"/>
      <c r="H172" s="70">
        <f t="shared" si="7"/>
        <v>0</v>
      </c>
      <c r="I172" s="70">
        <f t="shared" si="8"/>
        <v>0</v>
      </c>
      <c r="J172" s="67"/>
    </row>
    <row r="173" spans="1:10" x14ac:dyDescent="0.5">
      <c r="A173" s="64"/>
      <c r="B173" s="65"/>
      <c r="C173" s="64"/>
      <c r="D173" s="64"/>
      <c r="E173" s="64"/>
      <c r="F173" s="70">
        <f t="shared" si="6"/>
        <v>0</v>
      </c>
      <c r="G173" s="66"/>
      <c r="H173" s="70">
        <f t="shared" si="7"/>
        <v>0</v>
      </c>
      <c r="I173" s="70">
        <f t="shared" si="8"/>
        <v>0</v>
      </c>
      <c r="J173" s="67"/>
    </row>
    <row r="174" spans="1:10" x14ac:dyDescent="0.5">
      <c r="A174" s="64"/>
      <c r="B174" s="65"/>
      <c r="C174" s="64"/>
      <c r="D174" s="64"/>
      <c r="E174" s="64"/>
      <c r="F174" s="70">
        <f t="shared" si="6"/>
        <v>0</v>
      </c>
      <c r="G174" s="66"/>
      <c r="H174" s="70">
        <f t="shared" si="7"/>
        <v>0</v>
      </c>
      <c r="I174" s="70">
        <f t="shared" si="8"/>
        <v>0</v>
      </c>
      <c r="J174" s="67"/>
    </row>
    <row r="175" spans="1:10" x14ac:dyDescent="0.5">
      <c r="A175" s="64"/>
      <c r="B175" s="65"/>
      <c r="C175" s="64"/>
      <c r="D175" s="64"/>
      <c r="E175" s="64"/>
      <c r="F175" s="70">
        <f t="shared" si="6"/>
        <v>0</v>
      </c>
      <c r="G175" s="66"/>
      <c r="H175" s="70">
        <f t="shared" si="7"/>
        <v>0</v>
      </c>
      <c r="I175" s="70">
        <f t="shared" si="8"/>
        <v>0</v>
      </c>
      <c r="J175" s="67"/>
    </row>
    <row r="176" spans="1:10" x14ac:dyDescent="0.5">
      <c r="A176" s="64"/>
      <c r="B176" s="65"/>
      <c r="C176" s="64"/>
      <c r="D176" s="64"/>
      <c r="E176" s="64"/>
      <c r="F176" s="70">
        <f t="shared" si="6"/>
        <v>0</v>
      </c>
      <c r="G176" s="66"/>
      <c r="H176" s="70">
        <f t="shared" si="7"/>
        <v>0</v>
      </c>
      <c r="I176" s="70">
        <f t="shared" si="8"/>
        <v>0</v>
      </c>
      <c r="J176" s="67"/>
    </row>
    <row r="177" spans="1:10" x14ac:dyDescent="0.5">
      <c r="A177" s="64"/>
      <c r="B177" s="65"/>
      <c r="C177" s="64"/>
      <c r="D177" s="64"/>
      <c r="E177" s="64"/>
      <c r="F177" s="70">
        <f t="shared" si="6"/>
        <v>0</v>
      </c>
      <c r="G177" s="66"/>
      <c r="H177" s="70">
        <f t="shared" si="7"/>
        <v>0</v>
      </c>
      <c r="I177" s="70">
        <f t="shared" si="8"/>
        <v>0</v>
      </c>
      <c r="J177" s="67"/>
    </row>
    <row r="178" spans="1:10" x14ac:dyDescent="0.5">
      <c r="A178" s="64"/>
      <c r="B178" s="65"/>
      <c r="C178" s="64"/>
      <c r="D178" s="64"/>
      <c r="E178" s="64"/>
      <c r="F178" s="70">
        <f t="shared" si="6"/>
        <v>0</v>
      </c>
      <c r="G178" s="66"/>
      <c r="H178" s="70">
        <f t="shared" si="7"/>
        <v>0</v>
      </c>
      <c r="I178" s="70">
        <f t="shared" si="8"/>
        <v>0</v>
      </c>
      <c r="J178" s="67"/>
    </row>
    <row r="179" spans="1:10" x14ac:dyDescent="0.5">
      <c r="A179" s="64"/>
      <c r="B179" s="65"/>
      <c r="C179" s="64"/>
      <c r="D179" s="64"/>
      <c r="E179" s="64"/>
      <c r="F179" s="70">
        <f t="shared" si="6"/>
        <v>0</v>
      </c>
      <c r="G179" s="66"/>
      <c r="H179" s="70">
        <f t="shared" si="7"/>
        <v>0</v>
      </c>
      <c r="I179" s="70">
        <f t="shared" si="8"/>
        <v>0</v>
      </c>
      <c r="J179" s="67"/>
    </row>
    <row r="180" spans="1:10" x14ac:dyDescent="0.5">
      <c r="A180" s="64"/>
      <c r="B180" s="65"/>
      <c r="C180" s="64"/>
      <c r="D180" s="64"/>
      <c r="E180" s="64"/>
      <c r="F180" s="70">
        <f t="shared" si="6"/>
        <v>0</v>
      </c>
      <c r="G180" s="66"/>
      <c r="H180" s="70">
        <f t="shared" si="7"/>
        <v>0</v>
      </c>
      <c r="I180" s="70">
        <f t="shared" si="8"/>
        <v>0</v>
      </c>
      <c r="J180" s="67"/>
    </row>
    <row r="181" spans="1:10" x14ac:dyDescent="0.5">
      <c r="A181" s="64"/>
      <c r="B181" s="65"/>
      <c r="C181" s="64"/>
      <c r="D181" s="64"/>
      <c r="E181" s="64"/>
      <c r="F181" s="70">
        <f t="shared" si="6"/>
        <v>0</v>
      </c>
      <c r="G181" s="66"/>
      <c r="H181" s="70">
        <f t="shared" si="7"/>
        <v>0</v>
      </c>
      <c r="I181" s="70">
        <f t="shared" si="8"/>
        <v>0</v>
      </c>
      <c r="J181" s="67"/>
    </row>
    <row r="182" spans="1:10" x14ac:dyDescent="0.5">
      <c r="A182" s="64"/>
      <c r="B182" s="65"/>
      <c r="C182" s="64"/>
      <c r="D182" s="64"/>
      <c r="E182" s="64"/>
      <c r="F182" s="70">
        <f t="shared" si="6"/>
        <v>0</v>
      </c>
      <c r="G182" s="66"/>
      <c r="H182" s="70">
        <f t="shared" si="7"/>
        <v>0</v>
      </c>
      <c r="I182" s="70">
        <f t="shared" si="8"/>
        <v>0</v>
      </c>
      <c r="J182" s="67"/>
    </row>
    <row r="183" spans="1:10" x14ac:dyDescent="0.5">
      <c r="A183" s="64"/>
      <c r="B183" s="65"/>
      <c r="C183" s="64"/>
      <c r="D183" s="64"/>
      <c r="E183" s="64"/>
      <c r="F183" s="70">
        <f t="shared" si="6"/>
        <v>0</v>
      </c>
      <c r="G183" s="66"/>
      <c r="H183" s="70">
        <f t="shared" si="7"/>
        <v>0</v>
      </c>
      <c r="I183" s="70">
        <f t="shared" si="8"/>
        <v>0</v>
      </c>
      <c r="J183" s="67"/>
    </row>
    <row r="184" spans="1:10" x14ac:dyDescent="0.5">
      <c r="A184" s="64"/>
      <c r="B184" s="65"/>
      <c r="C184" s="64"/>
      <c r="D184" s="64"/>
      <c r="E184" s="64"/>
      <c r="F184" s="70">
        <f t="shared" si="6"/>
        <v>0</v>
      </c>
      <c r="G184" s="66"/>
      <c r="H184" s="70">
        <f t="shared" si="7"/>
        <v>0</v>
      </c>
      <c r="I184" s="70">
        <f t="shared" si="8"/>
        <v>0</v>
      </c>
      <c r="J184" s="67"/>
    </row>
    <row r="185" spans="1:10" x14ac:dyDescent="0.5">
      <c r="A185" s="64"/>
      <c r="B185" s="65"/>
      <c r="C185" s="64"/>
      <c r="D185" s="64"/>
      <c r="E185" s="64"/>
      <c r="F185" s="70">
        <f t="shared" si="6"/>
        <v>0</v>
      </c>
      <c r="G185" s="66"/>
      <c r="H185" s="70">
        <f t="shared" si="7"/>
        <v>0</v>
      </c>
      <c r="I185" s="70">
        <f t="shared" si="8"/>
        <v>0</v>
      </c>
      <c r="J185" s="67"/>
    </row>
    <row r="186" spans="1:10" x14ac:dyDescent="0.5">
      <c r="A186" s="64"/>
      <c r="B186" s="65"/>
      <c r="C186" s="64"/>
      <c r="D186" s="64"/>
      <c r="E186" s="64"/>
      <c r="F186" s="70">
        <f t="shared" si="6"/>
        <v>0</v>
      </c>
      <c r="G186" s="66"/>
      <c r="H186" s="70">
        <f t="shared" si="7"/>
        <v>0</v>
      </c>
      <c r="I186" s="70">
        <f t="shared" si="8"/>
        <v>0</v>
      </c>
      <c r="J186" s="67"/>
    </row>
    <row r="187" spans="1:10" x14ac:dyDescent="0.5">
      <c r="A187" s="64"/>
      <c r="B187" s="65"/>
      <c r="C187" s="64"/>
      <c r="D187" s="64"/>
      <c r="E187" s="64"/>
      <c r="F187" s="70">
        <f t="shared" si="6"/>
        <v>0</v>
      </c>
      <c r="G187" s="66"/>
      <c r="H187" s="70">
        <f t="shared" si="7"/>
        <v>0</v>
      </c>
      <c r="I187" s="70">
        <f t="shared" si="8"/>
        <v>0</v>
      </c>
      <c r="J187" s="67"/>
    </row>
    <row r="188" spans="1:10" x14ac:dyDescent="0.5">
      <c r="A188" s="64"/>
      <c r="B188" s="65"/>
      <c r="C188" s="64"/>
      <c r="D188" s="64"/>
      <c r="E188" s="64"/>
      <c r="F188" s="70">
        <f t="shared" si="6"/>
        <v>0</v>
      </c>
      <c r="G188" s="66"/>
      <c r="H188" s="70">
        <f t="shared" si="7"/>
        <v>0</v>
      </c>
      <c r="I188" s="70">
        <f t="shared" si="8"/>
        <v>0</v>
      </c>
      <c r="J188" s="67"/>
    </row>
    <row r="189" spans="1:10" x14ac:dyDescent="0.5">
      <c r="A189" s="64"/>
      <c r="B189" s="65"/>
      <c r="C189" s="64"/>
      <c r="D189" s="64"/>
      <c r="E189" s="64"/>
      <c r="F189" s="70">
        <f t="shared" si="6"/>
        <v>0</v>
      </c>
      <c r="G189" s="66"/>
      <c r="H189" s="70">
        <f t="shared" si="7"/>
        <v>0</v>
      </c>
      <c r="I189" s="70">
        <f t="shared" si="8"/>
        <v>0</v>
      </c>
      <c r="J189" s="67"/>
    </row>
    <row r="190" spans="1:10" x14ac:dyDescent="0.5">
      <c r="A190" s="64"/>
      <c r="B190" s="65"/>
      <c r="C190" s="64"/>
      <c r="D190" s="64"/>
      <c r="E190" s="64"/>
      <c r="F190" s="70">
        <f t="shared" si="6"/>
        <v>0</v>
      </c>
      <c r="G190" s="66"/>
      <c r="H190" s="70">
        <f t="shared" si="7"/>
        <v>0</v>
      </c>
      <c r="I190" s="70">
        <f t="shared" si="8"/>
        <v>0</v>
      </c>
      <c r="J190" s="67"/>
    </row>
    <row r="191" spans="1:10" x14ac:dyDescent="0.5">
      <c r="A191" s="64"/>
      <c r="B191" s="65"/>
      <c r="C191" s="64"/>
      <c r="D191" s="64"/>
      <c r="E191" s="64"/>
      <c r="F191" s="70">
        <f t="shared" si="6"/>
        <v>0</v>
      </c>
      <c r="G191" s="66"/>
      <c r="H191" s="70">
        <f t="shared" si="7"/>
        <v>0</v>
      </c>
      <c r="I191" s="70">
        <f t="shared" si="8"/>
        <v>0</v>
      </c>
      <c r="J191" s="67"/>
    </row>
    <row r="192" spans="1:10" x14ac:dyDescent="0.5">
      <c r="A192" s="64"/>
      <c r="B192" s="65"/>
      <c r="C192" s="64"/>
      <c r="D192" s="64"/>
      <c r="E192" s="64"/>
      <c r="F192" s="70">
        <f t="shared" si="6"/>
        <v>0</v>
      </c>
      <c r="G192" s="66"/>
      <c r="H192" s="70">
        <f t="shared" si="7"/>
        <v>0</v>
      </c>
      <c r="I192" s="70">
        <f t="shared" si="8"/>
        <v>0</v>
      </c>
      <c r="J192" s="67"/>
    </row>
    <row r="193" spans="1:10" x14ac:dyDescent="0.5">
      <c r="A193" s="64"/>
      <c r="B193" s="65"/>
      <c r="C193" s="64"/>
      <c r="D193" s="64"/>
      <c r="E193" s="64"/>
      <c r="F193" s="70">
        <f t="shared" si="6"/>
        <v>0</v>
      </c>
      <c r="G193" s="66"/>
      <c r="H193" s="70">
        <f t="shared" si="7"/>
        <v>0</v>
      </c>
      <c r="I193" s="70">
        <f t="shared" si="8"/>
        <v>0</v>
      </c>
      <c r="J193" s="67"/>
    </row>
    <row r="194" spans="1:10" x14ac:dyDescent="0.5">
      <c r="A194" s="64"/>
      <c r="B194" s="65"/>
      <c r="C194" s="64"/>
      <c r="D194" s="64"/>
      <c r="E194" s="64"/>
      <c r="F194" s="70">
        <f t="shared" si="6"/>
        <v>0</v>
      </c>
      <c r="G194" s="66"/>
      <c r="H194" s="70">
        <f t="shared" si="7"/>
        <v>0</v>
      </c>
      <c r="I194" s="70">
        <f t="shared" si="8"/>
        <v>0</v>
      </c>
      <c r="J194" s="67"/>
    </row>
    <row r="195" spans="1:10" x14ac:dyDescent="0.5">
      <c r="A195" s="64"/>
      <c r="B195" s="65"/>
      <c r="C195" s="64"/>
      <c r="D195" s="64"/>
      <c r="E195" s="64"/>
      <c r="F195" s="70">
        <f t="shared" si="6"/>
        <v>0</v>
      </c>
      <c r="G195" s="66"/>
      <c r="H195" s="70">
        <f t="shared" si="7"/>
        <v>0</v>
      </c>
      <c r="I195" s="70">
        <f t="shared" si="8"/>
        <v>0</v>
      </c>
      <c r="J195" s="67"/>
    </row>
    <row r="196" spans="1:10" x14ac:dyDescent="0.5">
      <c r="A196" s="64"/>
      <c r="B196" s="65"/>
      <c r="C196" s="64"/>
      <c r="D196" s="64"/>
      <c r="E196" s="64"/>
      <c r="F196" s="70">
        <f t="shared" si="6"/>
        <v>0</v>
      </c>
      <c r="G196" s="66"/>
      <c r="H196" s="70">
        <f t="shared" si="7"/>
        <v>0</v>
      </c>
      <c r="I196" s="70">
        <f t="shared" si="8"/>
        <v>0</v>
      </c>
      <c r="J196" s="67"/>
    </row>
    <row r="197" spans="1:10" x14ac:dyDescent="0.5">
      <c r="A197" s="64"/>
      <c r="B197" s="65"/>
      <c r="C197" s="64"/>
      <c r="D197" s="64"/>
      <c r="E197" s="64"/>
      <c r="F197" s="70">
        <f t="shared" si="6"/>
        <v>0</v>
      </c>
      <c r="G197" s="66"/>
      <c r="H197" s="70">
        <f t="shared" si="7"/>
        <v>0</v>
      </c>
      <c r="I197" s="70">
        <f t="shared" si="8"/>
        <v>0</v>
      </c>
      <c r="J197" s="67"/>
    </row>
    <row r="198" spans="1:10" x14ac:dyDescent="0.5">
      <c r="A198" s="64"/>
      <c r="B198" s="65"/>
      <c r="C198" s="64"/>
      <c r="D198" s="64"/>
      <c r="E198" s="64"/>
      <c r="F198" s="70">
        <f t="shared" si="6"/>
        <v>0</v>
      </c>
      <c r="G198" s="66"/>
      <c r="H198" s="70">
        <f t="shared" si="7"/>
        <v>0</v>
      </c>
      <c r="I198" s="70">
        <f t="shared" si="8"/>
        <v>0</v>
      </c>
      <c r="J198" s="67"/>
    </row>
    <row r="199" spans="1:10" x14ac:dyDescent="0.5">
      <c r="A199" s="64"/>
      <c r="B199" s="65"/>
      <c r="C199" s="64"/>
      <c r="D199" s="64"/>
      <c r="E199" s="64"/>
      <c r="F199" s="70">
        <f t="shared" si="6"/>
        <v>0</v>
      </c>
      <c r="G199" s="66"/>
      <c r="H199" s="70">
        <f t="shared" si="7"/>
        <v>0</v>
      </c>
      <c r="I199" s="70">
        <f t="shared" si="8"/>
        <v>0</v>
      </c>
      <c r="J199" s="67"/>
    </row>
    <row r="200" spans="1:10" x14ac:dyDescent="0.5">
      <c r="A200" s="64"/>
      <c r="B200" s="65"/>
      <c r="C200" s="64"/>
      <c r="D200" s="64"/>
      <c r="E200" s="64"/>
      <c r="F200" s="70">
        <f t="shared" si="6"/>
        <v>0</v>
      </c>
      <c r="G200" s="66"/>
      <c r="H200" s="70">
        <f t="shared" si="7"/>
        <v>0</v>
      </c>
      <c r="I200" s="70">
        <f t="shared" si="8"/>
        <v>0</v>
      </c>
      <c r="J200" s="67"/>
    </row>
    <row r="201" spans="1:10" x14ac:dyDescent="0.5">
      <c r="A201" s="64"/>
      <c r="B201" s="65"/>
      <c r="C201" s="64"/>
      <c r="D201" s="64"/>
      <c r="E201" s="64"/>
      <c r="F201" s="70">
        <f t="shared" ref="F201:F229" si="9">E201*$C201</f>
        <v>0</v>
      </c>
      <c r="G201" s="66"/>
      <c r="H201" s="70">
        <f t="shared" ref="H201:H229" si="10">G201*$C201</f>
        <v>0</v>
      </c>
      <c r="I201" s="70">
        <f t="shared" ref="I201:I229" si="11">F201+H201</f>
        <v>0</v>
      </c>
      <c r="J201" s="67"/>
    </row>
    <row r="202" spans="1:10" x14ac:dyDescent="0.5">
      <c r="A202" s="64"/>
      <c r="B202" s="65"/>
      <c r="C202" s="64"/>
      <c r="D202" s="64"/>
      <c r="E202" s="64"/>
      <c r="F202" s="70">
        <f t="shared" si="9"/>
        <v>0</v>
      </c>
      <c r="G202" s="66"/>
      <c r="H202" s="70">
        <f t="shared" si="10"/>
        <v>0</v>
      </c>
      <c r="I202" s="70">
        <f t="shared" si="11"/>
        <v>0</v>
      </c>
      <c r="J202" s="67"/>
    </row>
    <row r="203" spans="1:10" x14ac:dyDescent="0.5">
      <c r="A203" s="64"/>
      <c r="B203" s="65"/>
      <c r="C203" s="64"/>
      <c r="D203" s="64"/>
      <c r="E203" s="64"/>
      <c r="F203" s="70">
        <f t="shared" si="9"/>
        <v>0</v>
      </c>
      <c r="G203" s="66"/>
      <c r="H203" s="70">
        <f t="shared" si="10"/>
        <v>0</v>
      </c>
      <c r="I203" s="70">
        <f t="shared" si="11"/>
        <v>0</v>
      </c>
      <c r="J203" s="67"/>
    </row>
    <row r="204" spans="1:10" x14ac:dyDescent="0.5">
      <c r="A204" s="64"/>
      <c r="B204" s="65"/>
      <c r="C204" s="64"/>
      <c r="D204" s="64"/>
      <c r="E204" s="64"/>
      <c r="F204" s="70">
        <f t="shared" si="9"/>
        <v>0</v>
      </c>
      <c r="G204" s="66"/>
      <c r="H204" s="70">
        <f t="shared" si="10"/>
        <v>0</v>
      </c>
      <c r="I204" s="70">
        <f t="shared" si="11"/>
        <v>0</v>
      </c>
      <c r="J204" s="67"/>
    </row>
    <row r="205" spans="1:10" x14ac:dyDescent="0.5">
      <c r="A205" s="64"/>
      <c r="B205" s="65"/>
      <c r="C205" s="64"/>
      <c r="D205" s="64"/>
      <c r="E205" s="64"/>
      <c r="F205" s="70">
        <f t="shared" si="9"/>
        <v>0</v>
      </c>
      <c r="G205" s="66"/>
      <c r="H205" s="70">
        <f t="shared" si="10"/>
        <v>0</v>
      </c>
      <c r="I205" s="70">
        <f t="shared" si="11"/>
        <v>0</v>
      </c>
      <c r="J205" s="67"/>
    </row>
    <row r="206" spans="1:10" x14ac:dyDescent="0.5">
      <c r="A206" s="64"/>
      <c r="B206" s="65"/>
      <c r="C206" s="64"/>
      <c r="D206" s="64"/>
      <c r="E206" s="64"/>
      <c r="F206" s="70">
        <f t="shared" si="9"/>
        <v>0</v>
      </c>
      <c r="G206" s="66"/>
      <c r="H206" s="70">
        <f t="shared" si="10"/>
        <v>0</v>
      </c>
      <c r="I206" s="70">
        <f t="shared" si="11"/>
        <v>0</v>
      </c>
      <c r="J206" s="67"/>
    </row>
    <row r="207" spans="1:10" x14ac:dyDescent="0.5">
      <c r="A207" s="64"/>
      <c r="B207" s="65"/>
      <c r="C207" s="64"/>
      <c r="D207" s="64"/>
      <c r="E207" s="64"/>
      <c r="F207" s="70">
        <f t="shared" si="9"/>
        <v>0</v>
      </c>
      <c r="G207" s="66"/>
      <c r="H207" s="70">
        <f t="shared" si="10"/>
        <v>0</v>
      </c>
      <c r="I207" s="70">
        <f t="shared" si="11"/>
        <v>0</v>
      </c>
      <c r="J207" s="67"/>
    </row>
    <row r="208" spans="1:10" x14ac:dyDescent="0.5">
      <c r="A208" s="64"/>
      <c r="B208" s="65"/>
      <c r="C208" s="64"/>
      <c r="D208" s="64"/>
      <c r="E208" s="64"/>
      <c r="F208" s="70">
        <f t="shared" si="9"/>
        <v>0</v>
      </c>
      <c r="G208" s="66"/>
      <c r="H208" s="70">
        <f t="shared" si="10"/>
        <v>0</v>
      </c>
      <c r="I208" s="70">
        <f t="shared" si="11"/>
        <v>0</v>
      </c>
      <c r="J208" s="67"/>
    </row>
    <row r="209" spans="1:10" x14ac:dyDescent="0.5">
      <c r="A209" s="64"/>
      <c r="B209" s="65"/>
      <c r="C209" s="64"/>
      <c r="D209" s="64"/>
      <c r="E209" s="64"/>
      <c r="F209" s="70">
        <f t="shared" si="9"/>
        <v>0</v>
      </c>
      <c r="G209" s="66"/>
      <c r="H209" s="70">
        <f t="shared" si="10"/>
        <v>0</v>
      </c>
      <c r="I209" s="70">
        <f t="shared" si="11"/>
        <v>0</v>
      </c>
      <c r="J209" s="67"/>
    </row>
    <row r="210" spans="1:10" x14ac:dyDescent="0.5">
      <c r="A210" s="64"/>
      <c r="B210" s="65"/>
      <c r="C210" s="64"/>
      <c r="D210" s="64"/>
      <c r="E210" s="64"/>
      <c r="F210" s="70">
        <f t="shared" si="9"/>
        <v>0</v>
      </c>
      <c r="G210" s="66"/>
      <c r="H210" s="70">
        <f t="shared" si="10"/>
        <v>0</v>
      </c>
      <c r="I210" s="70">
        <f t="shared" si="11"/>
        <v>0</v>
      </c>
      <c r="J210" s="67"/>
    </row>
    <row r="211" spans="1:10" x14ac:dyDescent="0.5">
      <c r="A211" s="64"/>
      <c r="B211" s="65"/>
      <c r="C211" s="64"/>
      <c r="D211" s="64"/>
      <c r="E211" s="64"/>
      <c r="F211" s="70">
        <f t="shared" si="9"/>
        <v>0</v>
      </c>
      <c r="G211" s="66"/>
      <c r="H211" s="70">
        <f t="shared" si="10"/>
        <v>0</v>
      </c>
      <c r="I211" s="70">
        <f t="shared" si="11"/>
        <v>0</v>
      </c>
      <c r="J211" s="67"/>
    </row>
    <row r="212" spans="1:10" x14ac:dyDescent="0.5">
      <c r="A212" s="64"/>
      <c r="B212" s="65"/>
      <c r="C212" s="64"/>
      <c r="D212" s="64"/>
      <c r="E212" s="64"/>
      <c r="F212" s="70">
        <f t="shared" si="9"/>
        <v>0</v>
      </c>
      <c r="G212" s="66"/>
      <c r="H212" s="70">
        <f t="shared" si="10"/>
        <v>0</v>
      </c>
      <c r="I212" s="70">
        <f t="shared" si="11"/>
        <v>0</v>
      </c>
      <c r="J212" s="67"/>
    </row>
    <row r="213" spans="1:10" x14ac:dyDescent="0.5">
      <c r="A213" s="64"/>
      <c r="B213" s="65"/>
      <c r="C213" s="64"/>
      <c r="D213" s="64"/>
      <c r="E213" s="64"/>
      <c r="F213" s="70">
        <f t="shared" si="9"/>
        <v>0</v>
      </c>
      <c r="G213" s="66"/>
      <c r="H213" s="70">
        <f t="shared" si="10"/>
        <v>0</v>
      </c>
      <c r="I213" s="70">
        <f t="shared" si="11"/>
        <v>0</v>
      </c>
      <c r="J213" s="67"/>
    </row>
    <row r="214" spans="1:10" x14ac:dyDescent="0.5">
      <c r="A214" s="64"/>
      <c r="B214" s="65"/>
      <c r="C214" s="64"/>
      <c r="D214" s="64"/>
      <c r="E214" s="64"/>
      <c r="F214" s="70">
        <f t="shared" si="9"/>
        <v>0</v>
      </c>
      <c r="G214" s="66"/>
      <c r="H214" s="70">
        <f t="shared" si="10"/>
        <v>0</v>
      </c>
      <c r="I214" s="70">
        <f t="shared" si="11"/>
        <v>0</v>
      </c>
      <c r="J214" s="67"/>
    </row>
    <row r="215" spans="1:10" x14ac:dyDescent="0.5">
      <c r="A215" s="64"/>
      <c r="B215" s="65"/>
      <c r="C215" s="64"/>
      <c r="D215" s="64"/>
      <c r="E215" s="64"/>
      <c r="F215" s="70">
        <f t="shared" si="9"/>
        <v>0</v>
      </c>
      <c r="G215" s="66"/>
      <c r="H215" s="70">
        <f t="shared" si="10"/>
        <v>0</v>
      </c>
      <c r="I215" s="70">
        <f t="shared" si="11"/>
        <v>0</v>
      </c>
      <c r="J215" s="67"/>
    </row>
    <row r="216" spans="1:10" x14ac:dyDescent="0.5">
      <c r="A216" s="64"/>
      <c r="B216" s="65"/>
      <c r="C216" s="64"/>
      <c r="D216" s="64"/>
      <c r="E216" s="64"/>
      <c r="F216" s="70">
        <f t="shared" si="9"/>
        <v>0</v>
      </c>
      <c r="G216" s="66"/>
      <c r="H216" s="70">
        <f t="shared" si="10"/>
        <v>0</v>
      </c>
      <c r="I216" s="70">
        <f t="shared" si="11"/>
        <v>0</v>
      </c>
      <c r="J216" s="67"/>
    </row>
    <row r="217" spans="1:10" x14ac:dyDescent="0.5">
      <c r="A217" s="64"/>
      <c r="B217" s="65"/>
      <c r="C217" s="64"/>
      <c r="D217" s="64"/>
      <c r="E217" s="64"/>
      <c r="F217" s="70">
        <f t="shared" si="9"/>
        <v>0</v>
      </c>
      <c r="G217" s="66"/>
      <c r="H217" s="70">
        <f t="shared" si="10"/>
        <v>0</v>
      </c>
      <c r="I217" s="70">
        <f t="shared" si="11"/>
        <v>0</v>
      </c>
      <c r="J217" s="67"/>
    </row>
    <row r="218" spans="1:10" x14ac:dyDescent="0.5">
      <c r="A218" s="64"/>
      <c r="B218" s="65"/>
      <c r="C218" s="64"/>
      <c r="D218" s="64"/>
      <c r="E218" s="64"/>
      <c r="F218" s="70">
        <f t="shared" si="9"/>
        <v>0</v>
      </c>
      <c r="G218" s="66"/>
      <c r="H218" s="70">
        <f t="shared" si="10"/>
        <v>0</v>
      </c>
      <c r="I218" s="70">
        <f t="shared" si="11"/>
        <v>0</v>
      </c>
      <c r="J218" s="67"/>
    </row>
    <row r="219" spans="1:10" x14ac:dyDescent="0.5">
      <c r="A219" s="64"/>
      <c r="B219" s="65"/>
      <c r="C219" s="64"/>
      <c r="D219" s="64"/>
      <c r="E219" s="64"/>
      <c r="F219" s="70">
        <f t="shared" si="9"/>
        <v>0</v>
      </c>
      <c r="G219" s="66"/>
      <c r="H219" s="70">
        <f t="shared" si="10"/>
        <v>0</v>
      </c>
      <c r="I219" s="70">
        <f t="shared" si="11"/>
        <v>0</v>
      </c>
      <c r="J219" s="67"/>
    </row>
    <row r="220" spans="1:10" x14ac:dyDescent="0.5">
      <c r="A220" s="64"/>
      <c r="B220" s="65"/>
      <c r="C220" s="64"/>
      <c r="D220" s="64"/>
      <c r="E220" s="64"/>
      <c r="F220" s="70">
        <f t="shared" si="9"/>
        <v>0</v>
      </c>
      <c r="G220" s="66"/>
      <c r="H220" s="70">
        <f t="shared" si="10"/>
        <v>0</v>
      </c>
      <c r="I220" s="70">
        <f t="shared" si="11"/>
        <v>0</v>
      </c>
      <c r="J220" s="67"/>
    </row>
    <row r="221" spans="1:10" x14ac:dyDescent="0.5">
      <c r="A221" s="64"/>
      <c r="B221" s="65"/>
      <c r="C221" s="64"/>
      <c r="D221" s="64"/>
      <c r="E221" s="64"/>
      <c r="F221" s="70">
        <f t="shared" si="9"/>
        <v>0</v>
      </c>
      <c r="G221" s="66"/>
      <c r="H221" s="70">
        <f t="shared" si="10"/>
        <v>0</v>
      </c>
      <c r="I221" s="70">
        <f t="shared" si="11"/>
        <v>0</v>
      </c>
      <c r="J221" s="67"/>
    </row>
    <row r="222" spans="1:10" x14ac:dyDescent="0.5">
      <c r="A222" s="64"/>
      <c r="B222" s="65"/>
      <c r="C222" s="64"/>
      <c r="D222" s="64"/>
      <c r="E222" s="64"/>
      <c r="F222" s="70">
        <f t="shared" si="9"/>
        <v>0</v>
      </c>
      <c r="G222" s="66"/>
      <c r="H222" s="70">
        <f t="shared" si="10"/>
        <v>0</v>
      </c>
      <c r="I222" s="70">
        <f t="shared" si="11"/>
        <v>0</v>
      </c>
      <c r="J222" s="67"/>
    </row>
    <row r="223" spans="1:10" x14ac:dyDescent="0.5">
      <c r="A223" s="64"/>
      <c r="B223" s="65"/>
      <c r="C223" s="64"/>
      <c r="D223" s="64"/>
      <c r="E223" s="64"/>
      <c r="F223" s="70">
        <f t="shared" si="9"/>
        <v>0</v>
      </c>
      <c r="G223" s="66"/>
      <c r="H223" s="70">
        <f t="shared" si="10"/>
        <v>0</v>
      </c>
      <c r="I223" s="70">
        <f t="shared" si="11"/>
        <v>0</v>
      </c>
      <c r="J223" s="67"/>
    </row>
    <row r="224" spans="1:10" x14ac:dyDescent="0.5">
      <c r="A224" s="64"/>
      <c r="B224" s="65"/>
      <c r="C224" s="64"/>
      <c r="D224" s="64"/>
      <c r="E224" s="64"/>
      <c r="F224" s="70">
        <f t="shared" si="9"/>
        <v>0</v>
      </c>
      <c r="G224" s="66"/>
      <c r="H224" s="70">
        <f t="shared" si="10"/>
        <v>0</v>
      </c>
      <c r="I224" s="70">
        <f t="shared" si="11"/>
        <v>0</v>
      </c>
      <c r="J224" s="67"/>
    </row>
    <row r="225" spans="1:10" x14ac:dyDescent="0.5">
      <c r="A225" s="64"/>
      <c r="B225" s="65"/>
      <c r="C225" s="64"/>
      <c r="D225" s="64"/>
      <c r="E225" s="64"/>
      <c r="F225" s="70">
        <f t="shared" si="9"/>
        <v>0</v>
      </c>
      <c r="G225" s="66"/>
      <c r="H225" s="70">
        <f t="shared" si="10"/>
        <v>0</v>
      </c>
      <c r="I225" s="70">
        <f t="shared" si="11"/>
        <v>0</v>
      </c>
      <c r="J225" s="67"/>
    </row>
    <row r="226" spans="1:10" x14ac:dyDescent="0.5">
      <c r="A226" s="64"/>
      <c r="B226" s="65"/>
      <c r="C226" s="64"/>
      <c r="D226" s="64"/>
      <c r="E226" s="64"/>
      <c r="F226" s="70">
        <f t="shared" si="9"/>
        <v>0</v>
      </c>
      <c r="G226" s="66"/>
      <c r="H226" s="70">
        <f t="shared" si="10"/>
        <v>0</v>
      </c>
      <c r="I226" s="70">
        <f t="shared" si="11"/>
        <v>0</v>
      </c>
      <c r="J226" s="67"/>
    </row>
    <row r="227" spans="1:10" x14ac:dyDescent="0.5">
      <c r="A227" s="64"/>
      <c r="B227" s="65"/>
      <c r="C227" s="64"/>
      <c r="D227" s="64"/>
      <c r="E227" s="64"/>
      <c r="F227" s="70">
        <f t="shared" si="9"/>
        <v>0</v>
      </c>
      <c r="G227" s="66"/>
      <c r="H227" s="70">
        <f t="shared" si="10"/>
        <v>0</v>
      </c>
      <c r="I227" s="70">
        <f t="shared" si="11"/>
        <v>0</v>
      </c>
      <c r="J227" s="67"/>
    </row>
    <row r="228" spans="1:10" x14ac:dyDescent="0.5">
      <c r="A228" s="64"/>
      <c r="B228" s="65"/>
      <c r="C228" s="64"/>
      <c r="D228" s="64"/>
      <c r="E228" s="64"/>
      <c r="F228" s="70">
        <f t="shared" si="9"/>
        <v>0</v>
      </c>
      <c r="G228" s="66"/>
      <c r="H228" s="70">
        <f t="shared" si="10"/>
        <v>0</v>
      </c>
      <c r="I228" s="70">
        <f t="shared" si="11"/>
        <v>0</v>
      </c>
      <c r="J228" s="67"/>
    </row>
    <row r="229" spans="1:10" x14ac:dyDescent="0.5">
      <c r="A229" s="64"/>
      <c r="B229" s="65"/>
      <c r="C229" s="64"/>
      <c r="D229" s="64"/>
      <c r="E229" s="64"/>
      <c r="F229" s="155">
        <f t="shared" si="9"/>
        <v>0</v>
      </c>
      <c r="G229" s="64"/>
      <c r="H229" s="155">
        <f t="shared" si="10"/>
        <v>0</v>
      </c>
      <c r="I229" s="70">
        <f t="shared" si="11"/>
        <v>0</v>
      </c>
      <c r="J229" s="67"/>
    </row>
    <row r="230" spans="1:10" x14ac:dyDescent="0.5">
      <c r="F230" s="139"/>
      <c r="H230" s="71"/>
      <c r="I230" s="71">
        <f>SUM(I8:I229)</f>
        <v>98700</v>
      </c>
    </row>
    <row r="231" spans="1:10" x14ac:dyDescent="0.5">
      <c r="F231" s="139"/>
    </row>
  </sheetData>
  <sheetProtection algorithmName="SHA-512" hashValue="rVkfdWcdo3LEP21Zv3J4yMShoQVaKe+4+DKbrr9ROx+mt5KdTb4Yux4gfBK29FxCEfT/HV7fkRSgbj4JLBJMDQ==" saltValue="avIfw860W2sYAJivq7XczQ==" spinCount="100000" sheet="1" objects="1" scenarios="1"/>
  <mergeCells count="23">
    <mergeCell ref="G6:H6"/>
    <mergeCell ref="I6:I7"/>
    <mergeCell ref="J6:J7"/>
    <mergeCell ref="A3:B3"/>
    <mergeCell ref="C3:E3"/>
    <mergeCell ref="F3:J3"/>
    <mergeCell ref="A4:B4"/>
    <mergeCell ref="D4:E4"/>
    <mergeCell ref="A6:A7"/>
    <mergeCell ref="B6:B7"/>
    <mergeCell ref="C6:C7"/>
    <mergeCell ref="D6:D7"/>
    <mergeCell ref="E6:F6"/>
    <mergeCell ref="C5:E5"/>
    <mergeCell ref="F5:J5"/>
    <mergeCell ref="A5:B5"/>
    <mergeCell ref="A1:B1"/>
    <mergeCell ref="C1:E1"/>
    <mergeCell ref="F1:G1"/>
    <mergeCell ref="I1:J1"/>
    <mergeCell ref="A2:B2"/>
    <mergeCell ref="D2:G2"/>
    <mergeCell ref="I2:J2"/>
  </mergeCells>
  <pageMargins left="0.7" right="0.7" top="0.75" bottom="0.75" header="0.3" footer="0.3"/>
  <pageSetup paperSize="119" orientation="landscape" horizontalDpi="4294967292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zoomScaleSheetLayoutView="130" workbookViewId="0">
      <selection activeCell="L35" sqref="L35"/>
    </sheetView>
  </sheetViews>
  <sheetFormatPr defaultColWidth="9" defaultRowHeight="14.25" x14ac:dyDescent="0.2"/>
  <cols>
    <col min="1" max="1" width="7.75" style="22" customWidth="1"/>
    <col min="2" max="2" width="9" style="22"/>
    <col min="3" max="3" width="6.125" style="22" customWidth="1"/>
    <col min="4" max="4" width="7.125" style="22" customWidth="1"/>
    <col min="5" max="6" width="6" style="22" customWidth="1"/>
    <col min="7" max="7" width="3.375" style="22" customWidth="1"/>
    <col min="8" max="8" width="3" style="22" customWidth="1"/>
    <col min="9" max="9" width="10.625" style="22" customWidth="1"/>
    <col min="10" max="10" width="14.875" style="22" customWidth="1"/>
    <col min="11" max="11" width="13.625" style="22" customWidth="1"/>
    <col min="12" max="12" width="14.25" style="22" customWidth="1"/>
    <col min="13" max="16384" width="9" style="22"/>
  </cols>
  <sheetData>
    <row r="1" spans="1:14" ht="24" x14ac:dyDescent="0.55000000000000004">
      <c r="B1" s="157"/>
      <c r="C1" s="157"/>
      <c r="D1" s="157" t="s">
        <v>167</v>
      </c>
      <c r="E1" s="600" t="str">
        <f>'กรอกข้อมูล รร.'!B4</f>
        <v>ปรับปรุงซ่อมแซมรางระบายน้ำ คสล.ฝาเหล็ก</v>
      </c>
      <c r="F1" s="600"/>
      <c r="G1" s="600"/>
      <c r="H1" s="600"/>
      <c r="I1" s="600"/>
      <c r="J1" s="600"/>
      <c r="K1" s="600"/>
      <c r="L1" s="21" t="s">
        <v>60</v>
      </c>
      <c r="M1" s="81"/>
      <c r="N1" s="81"/>
    </row>
    <row r="2" spans="1:14" ht="24" x14ac:dyDescent="0.55000000000000004">
      <c r="A2" s="23" t="s">
        <v>61</v>
      </c>
      <c r="B2" s="602" t="s">
        <v>62</v>
      </c>
      <c r="C2" s="602"/>
      <c r="D2" s="602"/>
      <c r="E2" s="603" t="str">
        <f>'กรอกข้อมูล รร.'!B5</f>
        <v>รางระบายน้ำ โรงเรียน</v>
      </c>
      <c r="F2" s="603"/>
      <c r="G2" s="603"/>
      <c r="H2" s="603"/>
      <c r="I2" s="603"/>
      <c r="J2" s="603"/>
      <c r="K2" s="603"/>
      <c r="L2" s="603"/>
      <c r="M2" s="81"/>
      <c r="N2" s="81"/>
    </row>
    <row r="3" spans="1:14" ht="24" x14ac:dyDescent="0.55000000000000004">
      <c r="A3" s="24" t="s">
        <v>61</v>
      </c>
      <c r="B3" s="25" t="s">
        <v>0</v>
      </c>
      <c r="C3" s="25"/>
      <c r="D3" s="606" t="str">
        <f>'กรอกข้อมูล รร.'!B6</f>
        <v>โรงเรียนร่องเคาะวิทยา</v>
      </c>
      <c r="E3" s="606"/>
      <c r="F3" s="606"/>
      <c r="G3" s="26"/>
      <c r="H3" s="26"/>
      <c r="I3" s="26"/>
      <c r="J3" s="27" t="s">
        <v>63</v>
      </c>
      <c r="K3" s="604" t="str">
        <f>'กรอกข้อมูล รร.'!B8</f>
        <v>วังเหนือ</v>
      </c>
      <c r="L3" s="604"/>
      <c r="M3" s="81"/>
      <c r="N3" s="81"/>
    </row>
    <row r="4" spans="1:14" ht="24" x14ac:dyDescent="0.55000000000000004">
      <c r="A4" s="24" t="s">
        <v>61</v>
      </c>
      <c r="B4" s="28" t="s">
        <v>64</v>
      </c>
      <c r="C4" s="28"/>
      <c r="D4" s="72" t="s">
        <v>79</v>
      </c>
      <c r="E4" s="79" t="str">
        <f>'กรอกข้อมูล รร.1'!B10</f>
        <v>ลำปาง เขต  3</v>
      </c>
      <c r="F4" s="73"/>
      <c r="G4" s="73"/>
      <c r="H4" s="73"/>
      <c r="I4" s="73"/>
      <c r="J4" s="73"/>
      <c r="K4" s="73"/>
      <c r="L4" s="73"/>
      <c r="M4" s="81"/>
      <c r="N4" s="81"/>
    </row>
    <row r="5" spans="1:14" ht="24" x14ac:dyDescent="0.55000000000000004">
      <c r="A5" s="24" t="s">
        <v>61</v>
      </c>
      <c r="B5" s="605" t="s">
        <v>65</v>
      </c>
      <c r="C5" s="605"/>
      <c r="D5" s="605"/>
      <c r="E5" s="605"/>
      <c r="F5" s="605"/>
      <c r="G5" s="605"/>
      <c r="H5" s="605"/>
      <c r="I5" s="72" t="s">
        <v>4</v>
      </c>
      <c r="J5" s="29" t="str">
        <f>'กรอกข้อมูล รร.1'!B18</f>
        <v>2</v>
      </c>
      <c r="K5" s="599" t="s">
        <v>59</v>
      </c>
      <c r="L5" s="599"/>
      <c r="M5" s="81"/>
      <c r="N5" s="81"/>
    </row>
    <row r="6" spans="1:14" ht="24" x14ac:dyDescent="0.55000000000000004">
      <c r="A6" s="24" t="s">
        <v>61</v>
      </c>
      <c r="B6" s="25" t="s">
        <v>66</v>
      </c>
      <c r="C6" s="73"/>
      <c r="D6" s="608">
        <f>'กรอกข้อมูล รร.1'!B3</f>
        <v>44327</v>
      </c>
      <c r="E6" s="608"/>
      <c r="F6" s="608"/>
      <c r="G6" s="608"/>
      <c r="H6" s="608"/>
      <c r="I6" s="607" t="s">
        <v>67</v>
      </c>
      <c r="J6" s="607"/>
      <c r="K6" s="601" t="s">
        <v>67</v>
      </c>
      <c r="L6" s="601"/>
      <c r="M6" s="81"/>
      <c r="N6" s="81"/>
    </row>
    <row r="7" spans="1:14" ht="24.75" thickBot="1" x14ac:dyDescent="0.6">
      <c r="A7" s="82"/>
      <c r="B7" s="82"/>
      <c r="C7" s="83"/>
      <c r="D7" s="83"/>
      <c r="E7" s="83"/>
      <c r="F7" s="83"/>
      <c r="G7" s="83"/>
      <c r="H7" s="83"/>
      <c r="I7" s="83"/>
      <c r="J7" s="83"/>
      <c r="K7" s="83"/>
      <c r="L7" s="83"/>
      <c r="M7" s="81"/>
      <c r="N7" s="81"/>
    </row>
    <row r="8" spans="1:14" ht="24.75" thickTop="1" x14ac:dyDescent="0.2">
      <c r="A8" s="613" t="s">
        <v>2</v>
      </c>
      <c r="B8" s="627" t="s">
        <v>3</v>
      </c>
      <c r="C8" s="628"/>
      <c r="D8" s="628"/>
      <c r="E8" s="628"/>
      <c r="F8" s="628"/>
      <c r="G8" s="628"/>
      <c r="H8" s="628"/>
      <c r="I8" s="84" t="s">
        <v>68</v>
      </c>
      <c r="J8" s="611" t="s">
        <v>69</v>
      </c>
      <c r="K8" s="85" t="s">
        <v>70</v>
      </c>
      <c r="L8" s="613" t="s">
        <v>9</v>
      </c>
      <c r="M8" s="81"/>
      <c r="N8" s="81"/>
    </row>
    <row r="9" spans="1:14" ht="24.75" thickBot="1" x14ac:dyDescent="0.25">
      <c r="A9" s="614"/>
      <c r="B9" s="629"/>
      <c r="C9" s="630"/>
      <c r="D9" s="630"/>
      <c r="E9" s="630"/>
      <c r="F9" s="630"/>
      <c r="G9" s="630"/>
      <c r="H9" s="630"/>
      <c r="I9" s="86" t="s">
        <v>71</v>
      </c>
      <c r="J9" s="612"/>
      <c r="K9" s="86" t="s">
        <v>71</v>
      </c>
      <c r="L9" s="614"/>
      <c r="M9" s="81"/>
      <c r="N9" s="81"/>
    </row>
    <row r="10" spans="1:14" ht="24.75" thickTop="1" x14ac:dyDescent="0.55000000000000004">
      <c r="A10" s="87">
        <v>1</v>
      </c>
      <c r="B10" s="634" t="s">
        <v>72</v>
      </c>
      <c r="C10" s="635"/>
      <c r="D10" s="635"/>
      <c r="E10" s="635"/>
      <c r="F10" s="635"/>
      <c r="G10" s="635"/>
      <c r="H10" s="635"/>
      <c r="I10" s="156">
        <f>'กรอกรายการ วัสดุ'!C1</f>
        <v>280212.5</v>
      </c>
      <c r="J10" s="88">
        <f>'กรอกรายการ วัสดุ'!C2</f>
        <v>1.3073999999999999</v>
      </c>
      <c r="K10" s="89">
        <f>I10*J10</f>
        <v>366349.82249999995</v>
      </c>
      <c r="L10" s="90"/>
      <c r="M10" s="81"/>
      <c r="N10" s="81"/>
    </row>
    <row r="11" spans="1:14" ht="24" x14ac:dyDescent="0.55000000000000004">
      <c r="A11" s="91"/>
      <c r="B11" s="598"/>
      <c r="C11" s="599"/>
      <c r="D11" s="599"/>
      <c r="E11" s="599"/>
      <c r="F11" s="599"/>
      <c r="G11" s="599"/>
      <c r="H11" s="599"/>
      <c r="I11" s="92"/>
      <c r="J11" s="93"/>
      <c r="K11" s="92"/>
      <c r="L11" s="94"/>
      <c r="M11" s="81"/>
      <c r="N11" s="81"/>
    </row>
    <row r="12" spans="1:14" ht="24" x14ac:dyDescent="0.55000000000000004">
      <c r="A12" s="91"/>
      <c r="B12" s="609"/>
      <c r="C12" s="610"/>
      <c r="D12" s="610"/>
      <c r="E12" s="610"/>
      <c r="F12" s="610"/>
      <c r="G12" s="610"/>
      <c r="H12" s="610"/>
      <c r="I12" s="95"/>
      <c r="J12" s="93"/>
      <c r="K12" s="92"/>
      <c r="L12" s="94"/>
      <c r="M12" s="81"/>
      <c r="N12" s="81"/>
    </row>
    <row r="13" spans="1:14" ht="24" x14ac:dyDescent="0.55000000000000004">
      <c r="A13" s="91"/>
      <c r="B13" s="619"/>
      <c r="C13" s="620"/>
      <c r="D13" s="620"/>
      <c r="E13" s="620"/>
      <c r="F13" s="620"/>
      <c r="G13" s="620"/>
      <c r="H13" s="621"/>
      <c r="I13" s="93"/>
      <c r="J13" s="93"/>
      <c r="K13" s="96"/>
      <c r="L13" s="94"/>
      <c r="M13" s="81"/>
      <c r="N13" s="81"/>
    </row>
    <row r="14" spans="1:14" ht="21.75" x14ac:dyDescent="0.5">
      <c r="A14" s="97"/>
      <c r="B14" s="622"/>
      <c r="C14" s="623"/>
      <c r="D14" s="623"/>
      <c r="E14" s="623"/>
      <c r="F14" s="623"/>
      <c r="G14" s="623"/>
      <c r="H14" s="98"/>
      <c r="I14" s="99"/>
      <c r="J14" s="99"/>
      <c r="K14" s="100"/>
      <c r="L14" s="101"/>
      <c r="M14" s="81"/>
      <c r="N14" s="81"/>
    </row>
    <row r="15" spans="1:14" ht="21.75" x14ac:dyDescent="0.5">
      <c r="A15" s="101"/>
      <c r="B15" s="615"/>
      <c r="C15" s="616"/>
      <c r="D15" s="616"/>
      <c r="E15" s="616"/>
      <c r="F15" s="616"/>
      <c r="G15" s="616"/>
      <c r="H15" s="102"/>
      <c r="I15" s="99"/>
      <c r="J15" s="99"/>
      <c r="K15" s="100"/>
      <c r="L15" s="101"/>
      <c r="M15" s="81"/>
      <c r="N15" s="81"/>
    </row>
    <row r="16" spans="1:14" ht="21.75" x14ac:dyDescent="0.5">
      <c r="A16" s="101"/>
      <c r="B16" s="615"/>
      <c r="C16" s="616"/>
      <c r="D16" s="616"/>
      <c r="E16" s="616"/>
      <c r="F16" s="616"/>
      <c r="G16" s="616"/>
      <c r="H16" s="102"/>
      <c r="I16" s="99"/>
      <c r="J16" s="99"/>
      <c r="K16" s="100"/>
      <c r="L16" s="101"/>
      <c r="M16" s="81"/>
      <c r="N16" s="81"/>
    </row>
    <row r="17" spans="1:14" ht="22.5" thickBot="1" x14ac:dyDescent="0.55000000000000004">
      <c r="A17" s="103"/>
      <c r="B17" s="617"/>
      <c r="C17" s="618"/>
      <c r="D17" s="618"/>
      <c r="E17" s="618"/>
      <c r="F17" s="618"/>
      <c r="G17" s="618"/>
      <c r="H17" s="104"/>
      <c r="I17" s="105"/>
      <c r="J17" s="105"/>
      <c r="K17" s="106"/>
      <c r="L17" s="103"/>
      <c r="M17" s="81"/>
      <c r="N17" s="81"/>
    </row>
    <row r="18" spans="1:14" ht="24.75" thickTop="1" x14ac:dyDescent="0.55000000000000004">
      <c r="A18" s="631" t="s">
        <v>73</v>
      </c>
      <c r="B18" s="594"/>
      <c r="C18" s="594"/>
      <c r="D18" s="594"/>
      <c r="E18" s="594"/>
      <c r="F18" s="594"/>
      <c r="G18" s="594"/>
      <c r="H18" s="594"/>
      <c r="I18" s="632"/>
      <c r="J18" s="633"/>
      <c r="K18" s="159">
        <f>K10</f>
        <v>366349.82249999995</v>
      </c>
      <c r="L18" s="107"/>
      <c r="M18" s="81"/>
      <c r="N18" s="81"/>
    </row>
    <row r="19" spans="1:14" ht="31.5" thickBot="1" x14ac:dyDescent="0.75">
      <c r="A19" s="624" t="str">
        <f>'กรอกรายการ วัสดุ'!F3</f>
        <v>(สามแสนหกหมื่นหกพันสามร้อยบาทถ้วน)</v>
      </c>
      <c r="B19" s="625"/>
      <c r="C19" s="625"/>
      <c r="D19" s="625"/>
      <c r="E19" s="625"/>
      <c r="F19" s="625"/>
      <c r="G19" s="625"/>
      <c r="H19" s="625"/>
      <c r="I19" s="625"/>
      <c r="J19" s="108" t="s">
        <v>74</v>
      </c>
      <c r="K19" s="286">
        <f>'กรอกรายการ วัสดุ'!C3</f>
        <v>366300</v>
      </c>
      <c r="L19" s="109" t="s">
        <v>75</v>
      </c>
      <c r="M19" s="81"/>
      <c r="N19" s="81"/>
    </row>
    <row r="20" spans="1:14" ht="24.75" thickTop="1" x14ac:dyDescent="0.55000000000000004">
      <c r="A20" s="110"/>
      <c r="B20" s="626"/>
      <c r="C20" s="626"/>
      <c r="D20" s="626"/>
      <c r="E20" s="626"/>
      <c r="F20" s="626"/>
      <c r="G20" s="591"/>
      <c r="H20" s="592"/>
      <c r="I20" s="592"/>
      <c r="J20" s="592"/>
      <c r="K20" s="592"/>
      <c r="L20" s="592"/>
      <c r="M20" s="81"/>
      <c r="N20" s="81"/>
    </row>
    <row r="21" spans="1:14" ht="21.75" x14ac:dyDescent="0.5">
      <c r="A21" s="111"/>
      <c r="B21" s="596"/>
      <c r="C21" s="596"/>
      <c r="D21" s="596"/>
      <c r="E21" s="596"/>
      <c r="F21" s="596"/>
      <c r="G21" s="596"/>
      <c r="H21" s="596"/>
      <c r="I21" s="596"/>
      <c r="J21" s="596"/>
      <c r="K21" s="596"/>
      <c r="L21" s="596"/>
      <c r="M21" s="81"/>
      <c r="N21" s="81"/>
    </row>
    <row r="22" spans="1:14" ht="24" x14ac:dyDescent="0.55000000000000004">
      <c r="A22" s="110"/>
      <c r="B22" s="594" t="s">
        <v>30</v>
      </c>
      <c r="C22" s="594"/>
      <c r="D22" s="594"/>
      <c r="E22" s="594"/>
      <c r="F22" s="594"/>
      <c r="G22" s="591" t="s">
        <v>76</v>
      </c>
      <c r="H22" s="591"/>
      <c r="I22" s="591"/>
      <c r="J22" s="592" t="str">
        <f>'กรอกข้อมูล รร.'!A12</f>
        <v>ประธานกรรมการกำหนดราคากลาง</v>
      </c>
      <c r="K22" s="592"/>
      <c r="L22" s="134"/>
      <c r="M22" s="81"/>
      <c r="N22" s="81"/>
    </row>
    <row r="23" spans="1:14" ht="24" x14ac:dyDescent="0.55000000000000004">
      <c r="A23" s="111"/>
      <c r="B23" s="595" t="str">
        <f>'กรอกข้อมูล รร.'!C29</f>
        <v>(นายชาติชาย  สมศักดิ์)</v>
      </c>
      <c r="C23" s="595"/>
      <c r="D23" s="595"/>
      <c r="E23" s="595"/>
      <c r="F23" s="595"/>
      <c r="G23" s="595"/>
      <c r="H23" s="595"/>
      <c r="I23" s="595"/>
      <c r="J23" s="133"/>
      <c r="K23" s="113"/>
      <c r="L23" s="112"/>
      <c r="M23" s="81"/>
      <c r="N23" s="81"/>
    </row>
    <row r="24" spans="1:14" ht="24" x14ac:dyDescent="0.55000000000000004">
      <c r="A24" s="110"/>
      <c r="B24" s="594" t="s">
        <v>77</v>
      </c>
      <c r="C24" s="594"/>
      <c r="D24" s="594"/>
      <c r="E24" s="594"/>
      <c r="F24" s="594"/>
      <c r="G24" s="591" t="s">
        <v>76</v>
      </c>
      <c r="H24" s="591"/>
      <c r="I24" s="591"/>
      <c r="J24" s="592" t="str">
        <f>'กรอกข้อมูล รร.'!A14</f>
        <v>กรรมการกำหนดราคากลาง</v>
      </c>
      <c r="K24" s="592"/>
      <c r="L24" s="134"/>
      <c r="M24" s="81"/>
      <c r="N24" s="81"/>
    </row>
    <row r="25" spans="1:14" ht="24" x14ac:dyDescent="0.55000000000000004">
      <c r="A25" s="111"/>
      <c r="B25" s="595" t="s">
        <v>343</v>
      </c>
      <c r="C25" s="595"/>
      <c r="D25" s="595"/>
      <c r="E25" s="595"/>
      <c r="F25" s="595"/>
      <c r="G25" s="595"/>
      <c r="H25" s="595"/>
      <c r="I25" s="595"/>
      <c r="J25" s="133"/>
      <c r="K25" s="113"/>
      <c r="L25" s="112"/>
      <c r="M25" s="81"/>
      <c r="N25" s="81"/>
    </row>
    <row r="26" spans="1:14" ht="24" x14ac:dyDescent="0.55000000000000004">
      <c r="A26" s="111"/>
      <c r="B26" s="594" t="s">
        <v>77</v>
      </c>
      <c r="C26" s="594"/>
      <c r="D26" s="594"/>
      <c r="E26" s="594"/>
      <c r="F26" s="594"/>
      <c r="G26" s="591" t="s">
        <v>76</v>
      </c>
      <c r="H26" s="591"/>
      <c r="I26" s="591"/>
      <c r="J26" s="592" t="str">
        <f>J24</f>
        <v>กรรมการกำหนดราคากลาง</v>
      </c>
      <c r="K26" s="592"/>
      <c r="L26" s="112"/>
      <c r="M26" s="81"/>
      <c r="N26" s="81"/>
    </row>
    <row r="27" spans="1:14" ht="24" x14ac:dyDescent="0.55000000000000004">
      <c r="A27" s="111"/>
      <c r="B27" s="595" t="s">
        <v>343</v>
      </c>
      <c r="C27" s="595"/>
      <c r="D27" s="595"/>
      <c r="E27" s="595"/>
      <c r="F27" s="595"/>
      <c r="G27" s="595"/>
      <c r="H27" s="595"/>
      <c r="I27" s="595"/>
      <c r="J27" s="133"/>
      <c r="K27" s="113"/>
      <c r="L27" s="112"/>
      <c r="M27" s="81"/>
      <c r="N27" s="81"/>
    </row>
    <row r="28" spans="1:14" ht="24" x14ac:dyDescent="0.55000000000000004">
      <c r="A28" s="111"/>
      <c r="B28" s="594" t="s">
        <v>77</v>
      </c>
      <c r="C28" s="594"/>
      <c r="D28" s="594"/>
      <c r="E28" s="594"/>
      <c r="F28" s="594"/>
      <c r="G28" s="591" t="s">
        <v>76</v>
      </c>
      <c r="H28" s="591"/>
      <c r="I28" s="591"/>
      <c r="J28" s="592" t="str">
        <f>J26</f>
        <v>กรรมการกำหนดราคากลาง</v>
      </c>
      <c r="K28" s="592"/>
      <c r="L28" s="112"/>
      <c r="M28" s="81"/>
      <c r="N28" s="81"/>
    </row>
    <row r="29" spans="1:14" ht="24" x14ac:dyDescent="0.55000000000000004">
      <c r="A29" s="111"/>
      <c r="B29" s="595" t="s">
        <v>343</v>
      </c>
      <c r="C29" s="595"/>
      <c r="D29" s="595"/>
      <c r="E29" s="595"/>
      <c r="F29" s="595"/>
      <c r="G29" s="595"/>
      <c r="H29" s="595"/>
      <c r="I29" s="595"/>
      <c r="J29" s="133"/>
      <c r="K29" s="113"/>
      <c r="L29" s="112"/>
      <c r="M29" s="81"/>
      <c r="N29" s="81"/>
    </row>
    <row r="30" spans="1:14" ht="24" x14ac:dyDescent="0.55000000000000004">
      <c r="A30" s="110"/>
      <c r="B30" s="594" t="s">
        <v>77</v>
      </c>
      <c r="C30" s="594"/>
      <c r="D30" s="594"/>
      <c r="E30" s="594"/>
      <c r="F30" s="594"/>
      <c r="G30" s="591" t="s">
        <v>76</v>
      </c>
      <c r="H30" s="591"/>
      <c r="I30" s="591"/>
      <c r="J30" s="593" t="str">
        <f>'กรอกข้อมูล รร.'!A16</f>
        <v>กรรมการและเลขานุการกำหนดราคากลาง</v>
      </c>
      <c r="K30" s="593"/>
      <c r="L30" s="593"/>
      <c r="M30" s="81"/>
      <c r="N30" s="81"/>
    </row>
    <row r="31" spans="1:14" ht="24" x14ac:dyDescent="0.55000000000000004">
      <c r="A31" s="114"/>
      <c r="B31" s="112"/>
      <c r="C31" s="112"/>
      <c r="D31" s="595" t="s">
        <v>343</v>
      </c>
      <c r="E31" s="595"/>
      <c r="F31" s="595"/>
      <c r="G31" s="595"/>
      <c r="H31" s="595"/>
      <c r="I31" s="595"/>
      <c r="J31" s="133"/>
      <c r="K31" s="113"/>
      <c r="L31" s="113"/>
      <c r="M31" s="81"/>
      <c r="N31" s="81"/>
    </row>
    <row r="32" spans="1:14" ht="24" x14ac:dyDescent="0.55000000000000004">
      <c r="A32" s="115"/>
      <c r="B32" s="594" t="s">
        <v>78</v>
      </c>
      <c r="C32" s="594"/>
      <c r="D32" s="594"/>
      <c r="E32" s="594"/>
      <c r="F32" s="594"/>
      <c r="G32" s="591" t="s">
        <v>76</v>
      </c>
      <c r="H32" s="591"/>
      <c r="I32" s="591"/>
      <c r="J32" s="597" t="str">
        <f>'กรอกข้อมูล รร.'!B13</f>
        <v>ผู้อำนวยการโรงเรียนร่องเคาะวิทยา</v>
      </c>
      <c r="K32" s="597"/>
      <c r="L32" s="597"/>
      <c r="M32" s="81"/>
      <c r="N32" s="81"/>
    </row>
    <row r="33" spans="1:14" ht="24" x14ac:dyDescent="0.55000000000000004">
      <c r="A33" s="115"/>
      <c r="B33" s="595" t="str">
        <f>'กรอกข้อมูล รร.'!C33</f>
        <v>(นายชาติชาย  สมศักดิ์)</v>
      </c>
      <c r="C33" s="595"/>
      <c r="D33" s="595"/>
      <c r="E33" s="595"/>
      <c r="F33" s="595"/>
      <c r="G33" s="595"/>
      <c r="H33" s="595"/>
      <c r="I33" s="595"/>
      <c r="J33" s="133"/>
      <c r="K33" s="113"/>
      <c r="L33" s="113"/>
      <c r="M33" s="81"/>
      <c r="N33" s="81"/>
    </row>
  </sheetData>
  <sheetProtection password="C407" sheet="1" objects="1" scenarios="1" formatColumns="0" formatRows="0" selectLockedCells="1" selectUnlockedCells="1"/>
  <customSheetViews>
    <customSheetView guid="{797F402C-D807-4A5C-9055-8329E2DAA52F}" topLeftCell="A20">
      <selection activeCell="G30" sqref="G30:I30"/>
      <pageMargins left="0.7" right="0.7" top="0.75" bottom="0.75" header="0.3" footer="0.3"/>
    </customSheetView>
  </customSheetViews>
  <mergeCells count="54">
    <mergeCell ref="B12:H12"/>
    <mergeCell ref="J8:J9"/>
    <mergeCell ref="L8:L9"/>
    <mergeCell ref="J20:L20"/>
    <mergeCell ref="B16:G16"/>
    <mergeCell ref="B17:G17"/>
    <mergeCell ref="B13:H13"/>
    <mergeCell ref="B14:G14"/>
    <mergeCell ref="B15:G15"/>
    <mergeCell ref="A19:I19"/>
    <mergeCell ref="B20:F20"/>
    <mergeCell ref="G20:I20"/>
    <mergeCell ref="A8:A9"/>
    <mergeCell ref="B8:H9"/>
    <mergeCell ref="A18:J18"/>
    <mergeCell ref="B10:H10"/>
    <mergeCell ref="B11:H11"/>
    <mergeCell ref="E1:K1"/>
    <mergeCell ref="K6:L6"/>
    <mergeCell ref="B2:D2"/>
    <mergeCell ref="E2:L2"/>
    <mergeCell ref="K3:L3"/>
    <mergeCell ref="B5:H5"/>
    <mergeCell ref="K5:L5"/>
    <mergeCell ref="D3:F3"/>
    <mergeCell ref="I6:J6"/>
    <mergeCell ref="D6:H6"/>
    <mergeCell ref="B33:I33"/>
    <mergeCell ref="J21:L21"/>
    <mergeCell ref="J22:K22"/>
    <mergeCell ref="B24:F24"/>
    <mergeCell ref="G24:I24"/>
    <mergeCell ref="J32:L32"/>
    <mergeCell ref="B25:I25"/>
    <mergeCell ref="B23:I23"/>
    <mergeCell ref="B21:F21"/>
    <mergeCell ref="G21:I21"/>
    <mergeCell ref="B22:F22"/>
    <mergeCell ref="G22:I22"/>
    <mergeCell ref="D31:I31"/>
    <mergeCell ref="B30:F30"/>
    <mergeCell ref="B29:I29"/>
    <mergeCell ref="B26:F26"/>
    <mergeCell ref="G30:I30"/>
    <mergeCell ref="J24:K24"/>
    <mergeCell ref="J30:L30"/>
    <mergeCell ref="B32:F32"/>
    <mergeCell ref="G32:I32"/>
    <mergeCell ref="G26:I26"/>
    <mergeCell ref="J26:K26"/>
    <mergeCell ref="B27:I27"/>
    <mergeCell ref="B28:F28"/>
    <mergeCell ref="G28:I28"/>
    <mergeCell ref="J28:K28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1"/>
  <sheetViews>
    <sheetView zoomScale="85" zoomScaleNormal="85" zoomScaleSheetLayoutView="130" workbookViewId="0">
      <selection activeCell="F495" sqref="F495"/>
    </sheetView>
  </sheetViews>
  <sheetFormatPr defaultColWidth="9" defaultRowHeight="24" x14ac:dyDescent="0.55000000000000004"/>
  <cols>
    <col min="1" max="1" width="6.375" style="4" customWidth="1"/>
    <col min="2" max="4" width="6.375" style="1" customWidth="1"/>
    <col min="5" max="5" width="22.125" style="1" customWidth="1"/>
    <col min="6" max="7" width="9" style="1"/>
    <col min="8" max="8" width="10.75" style="1" customWidth="1"/>
    <col min="9" max="9" width="10.375" style="1" customWidth="1"/>
    <col min="10" max="10" width="11.125" style="1" customWidth="1"/>
    <col min="11" max="11" width="10.875" style="1" customWidth="1"/>
    <col min="12" max="12" width="12.375" style="1" customWidth="1"/>
    <col min="13" max="13" width="15.125" style="1" customWidth="1"/>
    <col min="14" max="15" width="9" style="1"/>
    <col min="16" max="16" width="8" style="1" customWidth="1"/>
    <col min="17" max="17" width="32.125" style="1" hidden="1" customWidth="1"/>
    <col min="18" max="16384" width="9" style="1"/>
  </cols>
  <sheetData>
    <row r="1" spans="1:17" ht="27.75" x14ac:dyDescent="0.65">
      <c r="A1" s="1"/>
      <c r="C1" s="636" t="s">
        <v>340</v>
      </c>
      <c r="D1" s="636"/>
      <c r="E1" s="636"/>
      <c r="F1" s="636"/>
      <c r="G1" s="636"/>
      <c r="H1" s="636"/>
      <c r="I1" s="636"/>
      <c r="J1" s="636"/>
      <c r="K1" s="636"/>
      <c r="L1" s="660" t="s">
        <v>25</v>
      </c>
      <c r="M1" s="660"/>
    </row>
    <row r="2" spans="1:17" x14ac:dyDescent="0.55000000000000004">
      <c r="A2" s="639" t="str">
        <f>'กรอกข้อมูล รร.1'!B4</f>
        <v>ซ่อมแซมสำนักงาน สพป.ลำปาง เขต 3</v>
      </c>
      <c r="B2" s="639"/>
      <c r="C2" s="639"/>
      <c r="D2" s="640" t="str">
        <f>'กรอกข้อมูล รร.'!B5</f>
        <v>รางระบายน้ำ โรงเรียน</v>
      </c>
      <c r="E2" s="640"/>
      <c r="F2" s="640"/>
      <c r="G2" s="640"/>
      <c r="H2" s="640"/>
      <c r="I2" s="1" t="s">
        <v>26</v>
      </c>
      <c r="J2" s="145" t="str">
        <f>'กรอกข้อมูล รร.1'!B10</f>
        <v>ลำปาง เขต  3</v>
      </c>
      <c r="M2" s="1" t="s">
        <v>34</v>
      </c>
    </row>
    <row r="3" spans="1:17" x14ac:dyDescent="0.55000000000000004">
      <c r="A3" s="145" t="s">
        <v>0</v>
      </c>
      <c r="D3" s="640" t="str">
        <f>'กรอกข้อมูล รร.'!B6</f>
        <v>โรงเรียนร่องเคาะวิทยา</v>
      </c>
      <c r="E3" s="640"/>
      <c r="F3" s="640"/>
      <c r="G3" s="640"/>
      <c r="H3" s="640"/>
      <c r="I3" s="1" t="s">
        <v>27</v>
      </c>
      <c r="K3" s="641">
        <f>'กรอกข้อมูล รร.'!B3</f>
        <v>44805</v>
      </c>
      <c r="L3" s="641"/>
    </row>
    <row r="4" spans="1:17" x14ac:dyDescent="0.55000000000000004">
      <c r="A4" s="144" t="s">
        <v>1</v>
      </c>
      <c r="B4" s="2"/>
      <c r="C4" s="2"/>
      <c r="D4" s="640" t="str">
        <f>'กรอกข้อมูล รร.'!B12</f>
        <v>นายชาติชาย  สมศักดิ์</v>
      </c>
      <c r="E4" s="640"/>
      <c r="F4" s="640"/>
      <c r="G4" s="640"/>
      <c r="H4" s="640"/>
      <c r="I4" s="2" t="s">
        <v>339</v>
      </c>
      <c r="J4" s="2"/>
      <c r="K4" s="2"/>
      <c r="L4" s="2"/>
      <c r="M4" s="2"/>
    </row>
    <row r="5" spans="1:17" ht="9.75" customHeight="1" thickBot="1" x14ac:dyDescent="0.6">
      <c r="A5" s="14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7" s="3" customFormat="1" ht="41.25" customHeight="1" x14ac:dyDescent="0.55000000000000004">
      <c r="A6" s="642" t="s">
        <v>2</v>
      </c>
      <c r="B6" s="644" t="s">
        <v>3</v>
      </c>
      <c r="C6" s="645"/>
      <c r="D6" s="645"/>
      <c r="E6" s="646"/>
      <c r="F6" s="650" t="s">
        <v>4</v>
      </c>
      <c r="G6" s="650" t="s">
        <v>5</v>
      </c>
      <c r="H6" s="650" t="s">
        <v>6</v>
      </c>
      <c r="I6" s="650"/>
      <c r="J6" s="650" t="s">
        <v>7</v>
      </c>
      <c r="K6" s="650"/>
      <c r="L6" s="650" t="s">
        <v>24</v>
      </c>
      <c r="M6" s="661" t="s">
        <v>9</v>
      </c>
    </row>
    <row r="7" spans="1:17" s="3" customFormat="1" ht="43.5" customHeight="1" x14ac:dyDescent="0.55000000000000004">
      <c r="A7" s="643"/>
      <c r="B7" s="647"/>
      <c r="C7" s="648"/>
      <c r="D7" s="648"/>
      <c r="E7" s="649"/>
      <c r="F7" s="663"/>
      <c r="G7" s="663"/>
      <c r="H7" s="143" t="s">
        <v>10</v>
      </c>
      <c r="I7" s="143" t="s">
        <v>11</v>
      </c>
      <c r="J7" s="143" t="s">
        <v>10</v>
      </c>
      <c r="K7" s="143" t="s">
        <v>11</v>
      </c>
      <c r="L7" s="663"/>
      <c r="M7" s="662"/>
      <c r="Q7" s="3" t="str">
        <f>'กรอกข้อมูล รร.1'!C33</f>
        <v>ช่าง ระดับ 4สพป.ลำปาง เขต 3</v>
      </c>
    </row>
    <row r="8" spans="1:17" s="5" customFormat="1" ht="20.25" customHeight="1" x14ac:dyDescent="0.5">
      <c r="A8" s="7">
        <f>IF('กรอกรายการ วัสดุ'!A8&gt;0,'กรอกรายการ วัสดุ'!A8,IF('กรอกรายการ วัสดุ'!A8=0," "))</f>
        <v>1</v>
      </c>
      <c r="B8" s="638" t="str">
        <f>IF('กรอกรายการ วัสดุ'!B8&gt;0,'กรอกรายการ วัสดุ'!B8,IF('กรอกรายการ วัสดุ'!B8=0,"-"))</f>
        <v>ปรับปรุง ซ่อมแซมรางระบายน้ำ คสล.ฝาเหล็ก 110 เมตร</v>
      </c>
      <c r="C8" s="638"/>
      <c r="D8" s="638"/>
      <c r="E8" s="638"/>
      <c r="F8" s="12" t="str">
        <f>IF('กรอกรายการ วัสดุ'!C8&gt;0,'กรอกรายการ วัสดุ'!C8,IF('กรอกรายการ วัสดุ'!C8=0,"-"))</f>
        <v>-</v>
      </c>
      <c r="G8" s="12" t="str">
        <f>IF('กรอกรายการ วัสดุ'!D8&gt;0,'กรอกรายการ วัสดุ'!D8,IF('กรอกรายการ วัสดุ'!D8=0,"-"))</f>
        <v>-</v>
      </c>
      <c r="H8" s="45" t="str">
        <f>IF('กรอกรายการ วัสดุ'!E8&gt;0,'กรอกรายการ วัสดุ'!E8,IF('กรอกรายการ วัสดุ'!E8=0,"-"))</f>
        <v>-</v>
      </c>
      <c r="I8" s="45" t="str">
        <f>IF('กรอกรายการ วัสดุ'!F8&gt;0,'กรอกรายการ วัสดุ'!F8,IF('กรอกรายการ วัสดุ'!F8=0,"-"))</f>
        <v>-</v>
      </c>
      <c r="J8" s="45" t="str">
        <f>IF('กรอกรายการ วัสดุ'!G8&gt;0,'กรอกรายการ วัสดุ'!G8,IF('กรอกรายการ วัสดุ'!G8=0,"-"))</f>
        <v>-</v>
      </c>
      <c r="K8" s="45" t="str">
        <f>IF('กรอกรายการ วัสดุ'!H8&gt;0,'กรอกรายการ วัสดุ'!H8,IF('กรอกรายการ วัสดุ'!H8=0,"-"))</f>
        <v>-</v>
      </c>
      <c r="L8" s="45" t="str">
        <f>IF('กรอกรายการ วัสดุ'!I8&gt;0,'กรอกรายการ วัสดุ'!I8,IF('กรอกรายการ วัสดุ'!I8=0,"-"))</f>
        <v>-</v>
      </c>
      <c r="M8" s="8"/>
    </row>
    <row r="9" spans="1:17" s="5" customFormat="1" ht="20.25" customHeight="1" x14ac:dyDescent="0.5">
      <c r="A9" s="9" t="str">
        <f>IF('กรอกรายการ วัสดุ'!A9&gt;0,'กรอกรายการ วัสดุ'!A9,IF('กรอกรายการ วัสดุ'!A9=0," "))</f>
        <v xml:space="preserve"> </v>
      </c>
      <c r="B9" s="637" t="str">
        <f>IF('กรอกรายการ วัสดุ'!B9&gt;0,'กรอกรายการ วัสดุ'!B9,IF('กรอกรายการ วัสดุ'!B9=0,"-"))</f>
        <v>งานดินขุด</v>
      </c>
      <c r="C9" s="637"/>
      <c r="D9" s="637"/>
      <c r="E9" s="637"/>
      <c r="F9" s="12">
        <f>IF('กรอกรายการ วัสดุ'!C9&gt;0,'กรอกรายการ วัสดุ'!C9,IF('กรอกรายการ วัสดุ'!C9=0,"-"))</f>
        <v>21</v>
      </c>
      <c r="G9" s="12" t="str">
        <f>IF('กรอกรายการ วัสดุ'!D9&gt;0,'กรอกรายการ วัสดุ'!D9,IF('กรอกรายการ วัสดุ'!D9=0,"-"))</f>
        <v>ลบ.ม.</v>
      </c>
      <c r="H9" s="45" t="str">
        <f>IF('กรอกรายการ วัสดุ'!E9&gt;0,'กรอกรายการ วัสดุ'!E9,IF('กรอกรายการ วัสดุ'!E9=0,"-"))</f>
        <v>-</v>
      </c>
      <c r="I9" s="45" t="str">
        <f>IF('กรอกรายการ วัสดุ'!F9&gt;0,'กรอกรายการ วัสดุ'!F9,IF('กรอกรายการ วัสดุ'!F9=0,"-"))</f>
        <v>-</v>
      </c>
      <c r="J9" s="45">
        <f>IF('กรอกรายการ วัสดุ'!G9&gt;0,'กรอกรายการ วัสดุ'!G9,IF('กรอกรายการ วัสดุ'!G9=0,"-"))</f>
        <v>120</v>
      </c>
      <c r="K9" s="45">
        <f>IF('กรอกรายการ วัสดุ'!H9&gt;0,'กรอกรายการ วัสดุ'!H9,IF('กรอกรายการ วัสดุ'!H9=0,"-"))</f>
        <v>2520</v>
      </c>
      <c r="L9" s="45">
        <f>IF('กรอกรายการ วัสดุ'!I9&gt;0,'กรอกรายการ วัสดุ'!I9,IF('กรอกรายการ วัสดุ'!I9=0,"-"))</f>
        <v>2520</v>
      </c>
      <c r="M9" s="10"/>
    </row>
    <row r="10" spans="1:17" s="5" customFormat="1" ht="19.5" customHeight="1" x14ac:dyDescent="0.5">
      <c r="A10" s="9" t="str">
        <f>IF('กรอกรายการ วัสดุ'!A10&gt;0,'กรอกรายการ วัสดุ'!A10,IF('กรอกรายการ วัสดุ'!A10=0," "))</f>
        <v xml:space="preserve"> </v>
      </c>
      <c r="B10" s="637" t="str">
        <f>IF('กรอกรายการ วัสดุ'!B10&gt;0,'กรอกรายการ วัสดุ'!B10,IF('กรอกรายการ วัสดุ'!B10=0,"-"))</f>
        <v>ทรายหยาบ</v>
      </c>
      <c r="C10" s="637"/>
      <c r="D10" s="637"/>
      <c r="E10" s="637"/>
      <c r="F10" s="12">
        <f>IF('กรอกรายการ วัสดุ'!C10&gt;0,'กรอกรายการ วัสดุ'!C10,IF('กรอกรายการ วัสดุ'!C10=0,"-"))</f>
        <v>4.5</v>
      </c>
      <c r="G10" s="12" t="str">
        <f>IF('กรอกรายการ วัสดุ'!D10&gt;0,'กรอกรายการ วัสดุ'!D10,IF('กรอกรายการ วัสดุ'!D10=0,"-"))</f>
        <v>ลบ.ม.</v>
      </c>
      <c r="H10" s="45">
        <f>IF('กรอกรายการ วัสดุ'!E10&gt;0,'กรอกรายการ วัสดุ'!E10,IF('กรอกรายการ วัสดุ'!E10=0,"-"))</f>
        <v>350</v>
      </c>
      <c r="I10" s="45">
        <f>IF('กรอกรายการ วัสดุ'!F10&gt;0,'กรอกรายการ วัสดุ'!F10,IF('กรอกรายการ วัสดุ'!F10=0,"-"))</f>
        <v>1575</v>
      </c>
      <c r="J10" s="45" t="str">
        <f>IF('กรอกรายการ วัสดุ'!G10&gt;0,'กรอกรายการ วัสดุ'!G10,IF('กรอกรายการ วัสดุ'!G10=0,"-"))</f>
        <v>-</v>
      </c>
      <c r="K10" s="45" t="str">
        <f>IF('กรอกรายการ วัสดุ'!H10&gt;0,'กรอกรายการ วัสดุ'!H10,IF('กรอกรายการ วัสดุ'!H10=0,"-"))</f>
        <v>-</v>
      </c>
      <c r="L10" s="45">
        <f>IF('กรอกรายการ วัสดุ'!I10&gt;0,'กรอกรายการ วัสดุ'!I10,IF('กรอกรายการ วัสดุ'!I10=0,"-"))</f>
        <v>1575</v>
      </c>
      <c r="M10" s="10"/>
    </row>
    <row r="11" spans="1:17" s="5" customFormat="1" ht="19.5" customHeight="1" x14ac:dyDescent="0.5">
      <c r="A11" s="9" t="str">
        <f>IF('กรอกรายการ วัสดุ'!A11&gt;0,'กรอกรายการ วัสดุ'!A11,IF('กรอกรายการ วัสดุ'!A11=0," "))</f>
        <v xml:space="preserve"> </v>
      </c>
      <c r="B11" s="637" t="str">
        <f>IF('กรอกรายการ วัสดุ'!B11&gt;0,'กรอกรายการ วัสดุ'!B11,IF('กรอกรายการ วัสดุ'!B11=0,"-"))</f>
        <v>คอนกรีตผสมเสร็จ 210กก./ตร.ซม./180 กก./ตร.ซม.</v>
      </c>
      <c r="C11" s="637"/>
      <c r="D11" s="637"/>
      <c r="E11" s="637"/>
      <c r="F11" s="12">
        <f>IF('กรอกรายการ วัสดุ'!C11&gt;0,'กรอกรายการ วัสดุ'!C11,IF('กรอกรายการ วัสดุ'!C11=0,"-"))</f>
        <v>16.5</v>
      </c>
      <c r="G11" s="12" t="str">
        <f>IF('กรอกรายการ วัสดุ'!D11&gt;0,'กรอกรายการ วัสดุ'!D11,IF('กรอกรายการ วัสดุ'!D11=0,"-"))</f>
        <v>ลบ.ม.</v>
      </c>
      <c r="H11" s="45">
        <f>IF('กรอกรายการ วัสดุ'!E11&gt;0,'กรอกรายการ วัสดุ'!E11,IF('กรอกรายการ วัสดุ'!E11=0,"-"))</f>
        <v>2350</v>
      </c>
      <c r="I11" s="45">
        <f>IF('กรอกรายการ วัสดุ'!F11&gt;0,'กรอกรายการ วัสดุ'!F11,IF('กรอกรายการ วัสดุ'!F11=0,"-"))</f>
        <v>38775</v>
      </c>
      <c r="J11" s="45">
        <f>IF('กรอกรายการ วัสดุ'!G11&gt;0,'กรอกรายการ วัสดุ'!G11,IF('กรอกรายการ วัสดุ'!G11=0,"-"))</f>
        <v>350</v>
      </c>
      <c r="K11" s="45">
        <f>IF('กรอกรายการ วัสดุ'!H11&gt;0,'กรอกรายการ วัสดุ'!H11,IF('กรอกรายการ วัสดุ'!H11=0,"-"))</f>
        <v>5775</v>
      </c>
      <c r="L11" s="45">
        <f>IF('กรอกรายการ วัสดุ'!I11&gt;0,'กรอกรายการ วัสดุ'!I11,IF('กรอกรายการ วัสดุ'!I11=0,"-"))</f>
        <v>44550</v>
      </c>
      <c r="M11" s="10"/>
    </row>
    <row r="12" spans="1:17" s="5" customFormat="1" ht="19.5" customHeight="1" x14ac:dyDescent="0.5">
      <c r="A12" s="9" t="str">
        <f>IF('กรอกรายการ วัสดุ'!A12&gt;0,'กรอกรายการ วัสดุ'!A12,IF('กรอกรายการ วัสดุ'!A12=0," "))</f>
        <v xml:space="preserve"> </v>
      </c>
      <c r="B12" s="637" t="str">
        <f>IF('กรอกรายการ วัสดุ'!B12&gt;0,'กรอกรายการ วัสดุ'!B12,IF('กรอกรายการ วัสดุ'!B12=0,"-"))</f>
        <v xml:space="preserve">ไม้แบบทั่วไป คิดใช้ 80% </v>
      </c>
      <c r="C12" s="637"/>
      <c r="D12" s="637"/>
      <c r="E12" s="637"/>
      <c r="F12" s="12">
        <f>IF('กรอกรายการ วัสดุ'!C12&gt;0,'กรอกรายการ วัสดุ'!C12,IF('กรอกรายการ วัสดุ'!C12=0,"-"))</f>
        <v>85.61</v>
      </c>
      <c r="G12" s="12" t="str">
        <f>IF('กรอกรายการ วัสดุ'!D12&gt;0,'กรอกรายการ วัสดุ'!D12,IF('กรอกรายการ วัสดุ'!D12=0,"-"))</f>
        <v>ลบ.ฟ.</v>
      </c>
      <c r="H12" s="45">
        <f>IF('กรอกรายการ วัสดุ'!E12&gt;0,'กรอกรายการ วัสดุ'!E12,IF('กรอกรายการ วัสดุ'!E12=0,"-"))</f>
        <v>400</v>
      </c>
      <c r="I12" s="45">
        <f>IF('กรอกรายการ วัสดุ'!F12&gt;0,'กรอกรายการ วัสดุ'!F12,IF('กรอกรายการ วัสดุ'!F12=0,"-"))</f>
        <v>34244</v>
      </c>
      <c r="J12" s="45" t="str">
        <f>IF('กรอกรายการ วัสดุ'!G12&gt;0,'กรอกรายการ วัสดุ'!G12,IF('กรอกรายการ วัสดุ'!G12=0,"-"))</f>
        <v>-</v>
      </c>
      <c r="K12" s="45" t="str">
        <f>IF('กรอกรายการ วัสดุ'!H12&gt;0,'กรอกรายการ วัสดุ'!H12,IF('กรอกรายการ วัสดุ'!H12=0,"-"))</f>
        <v>-</v>
      </c>
      <c r="L12" s="45">
        <f>IF('กรอกรายการ วัสดุ'!I12&gt;0,'กรอกรายการ วัสดุ'!I12,IF('กรอกรายการ วัสดุ'!I12=0,"-"))</f>
        <v>34244</v>
      </c>
      <c r="M12" s="10"/>
    </row>
    <row r="13" spans="1:17" s="5" customFormat="1" ht="19.5" customHeight="1" x14ac:dyDescent="0.5">
      <c r="A13" s="9" t="str">
        <f>IF('กรอกรายการ วัสดุ'!A13&gt;0,'กรอกรายการ วัสดุ'!A13,IF('กรอกรายการ วัสดุ'!A13=0," "))</f>
        <v xml:space="preserve"> </v>
      </c>
      <c r="B13" s="637" t="str">
        <f>IF('กรอกรายการ วัสดุ'!B13&gt;0,'กรอกรายการ วัสดุ'!B13,IF('กรอกรายการ วัสดุ'!B13=0,"-"))</f>
        <v xml:space="preserve">ไม้คร่าว คิดใช้ 30% </v>
      </c>
      <c r="C13" s="637"/>
      <c r="D13" s="637"/>
      <c r="E13" s="637"/>
      <c r="F13" s="12">
        <f>IF('กรอกรายการ วัสดุ'!C13&gt;0,'กรอกรายการ วัสดุ'!C13,IF('กรอกรายการ วัสดุ'!C13=0,"-"))</f>
        <v>77.680000000000007</v>
      </c>
      <c r="G13" s="12" t="str">
        <f>IF('กรอกรายการ วัสดุ'!D13&gt;0,'กรอกรายการ วัสดุ'!D13,IF('กรอกรายการ วัสดุ'!D13=0,"-"))</f>
        <v>ลบ.ฟ.</v>
      </c>
      <c r="H13" s="45">
        <f>IF('กรอกรายการ วัสดุ'!E13&gt;0,'กรอกรายการ วัสดุ'!E13,IF('กรอกรายการ วัสดุ'!E13=0,"-"))</f>
        <v>400</v>
      </c>
      <c r="I13" s="45">
        <f>IF('กรอกรายการ วัสดุ'!F13&gt;0,'กรอกรายการ วัสดุ'!F13,IF('กรอกรายการ วัสดุ'!F13=0,"-"))</f>
        <v>31072.000000000004</v>
      </c>
      <c r="J13" s="45" t="str">
        <f>IF('กรอกรายการ วัสดุ'!G13&gt;0,'กรอกรายการ วัสดุ'!G13,IF('กรอกรายการ วัสดุ'!G13=0,"-"))</f>
        <v>-</v>
      </c>
      <c r="K13" s="45" t="str">
        <f>IF('กรอกรายการ วัสดุ'!H13&gt;0,'กรอกรายการ วัสดุ'!H13,IF('กรอกรายการ วัสดุ'!H13=0,"-"))</f>
        <v>-</v>
      </c>
      <c r="L13" s="45">
        <f>IF('กรอกรายการ วัสดุ'!I13&gt;0,'กรอกรายการ วัสดุ'!I13,IF('กรอกรายการ วัสดุ'!I13=0,"-"))</f>
        <v>31072.000000000004</v>
      </c>
      <c r="M13" s="10"/>
    </row>
    <row r="14" spans="1:17" s="5" customFormat="1" ht="19.5" customHeight="1" x14ac:dyDescent="0.5">
      <c r="A14" s="9" t="str">
        <f>IF('กรอกรายการ วัสดุ'!A14&gt;0,'กรอกรายการ วัสดุ'!A14,IF('กรอกรายการ วัสดุ'!A14=0," "))</f>
        <v xml:space="preserve"> </v>
      </c>
      <c r="B14" s="637" t="str">
        <f>IF('กรอกรายการ วัสดุ'!B14&gt;0,'กรอกรายการ วัสดุ'!B14,IF('กรอกรายการ วัสดุ'!B14=0,"-"))</f>
        <v>ค่าแรงไม้แบบทั่วไป</v>
      </c>
      <c r="C14" s="637"/>
      <c r="D14" s="637"/>
      <c r="E14" s="637"/>
      <c r="F14" s="12">
        <f>IF('กรอกรายการ วัสดุ'!C14&gt;0,'กรอกรายการ วัสดุ'!C14,IF('กรอกรายการ วัสดุ'!C14=0,"-"))</f>
        <v>155.15</v>
      </c>
      <c r="G14" s="12" t="str">
        <f>IF('กรอกรายการ วัสดุ'!D14&gt;0,'กรอกรายการ วัสดุ'!D14,IF('กรอกรายการ วัสดุ'!D14=0,"-"))</f>
        <v>ตร.ม.</v>
      </c>
      <c r="H14" s="45" t="str">
        <f>IF('กรอกรายการ วัสดุ'!E14&gt;0,'กรอกรายการ วัสดุ'!E14,IF('กรอกรายการ วัสดุ'!E14=0,"-"))</f>
        <v>-</v>
      </c>
      <c r="I14" s="45" t="str">
        <f>IF('กรอกรายการ วัสดุ'!F14&gt;0,'กรอกรายการ วัสดุ'!F14,IF('กรอกรายการ วัสดุ'!F14=0,"-"))</f>
        <v>-</v>
      </c>
      <c r="J14" s="45">
        <f>IF('กรอกรายการ วัสดุ'!G14&gt;0,'กรอกรายการ วัสดุ'!G14,IF('กรอกรายการ วัสดุ'!G14=0,"-"))</f>
        <v>150</v>
      </c>
      <c r="K14" s="45">
        <f>IF('กรอกรายการ วัสดุ'!H14&gt;0,'กรอกรายการ วัสดุ'!H14,IF('กรอกรายการ วัสดุ'!H14=0,"-"))</f>
        <v>23272.5</v>
      </c>
      <c r="L14" s="45">
        <f>IF('กรอกรายการ วัสดุ'!I14&gt;0,'กรอกรายการ วัสดุ'!I14,IF('กรอกรายการ วัสดุ'!I14=0,"-"))</f>
        <v>23272.5</v>
      </c>
      <c r="M14" s="10"/>
    </row>
    <row r="15" spans="1:17" s="5" customFormat="1" ht="19.5" customHeight="1" x14ac:dyDescent="0.5">
      <c r="A15" s="9" t="str">
        <f>IF('กรอกรายการ วัสดุ'!A15&gt;0,'กรอกรายการ วัสดุ'!A15,IF('กรอกรายการ วัสดุ'!A15=0," "))</f>
        <v xml:space="preserve"> </v>
      </c>
      <c r="B15" s="637" t="str">
        <f>IF('กรอกรายการ วัสดุ'!B15&gt;0,'กรอกรายการ วัสดุ'!B15,IF('กรอกรายการ วัสดุ'!B15=0,"-"))</f>
        <v>เหล็กเส้นกลม SR.24 ขนาด RB 6 มม.(2.22กก./เส้น)</v>
      </c>
      <c r="C15" s="637"/>
      <c r="D15" s="637"/>
      <c r="E15" s="637"/>
      <c r="F15" s="12">
        <f>IF('กรอกรายการ วัสดุ'!C15&gt;0,'กรอกรายการ วัสดุ'!C15,IF('กรอกรายการ วัสดุ'!C15=0,"-"))</f>
        <v>80</v>
      </c>
      <c r="G15" s="12" t="str">
        <f>IF('กรอกรายการ วัสดุ'!D15&gt;0,'กรอกรายการ วัสดุ'!D15,IF('กรอกรายการ วัสดุ'!D15=0,"-"))</f>
        <v>เส้น</v>
      </c>
      <c r="H15" s="45">
        <f>IF('กรอกรายการ วัสดุ'!E15&gt;0,'กรอกรายการ วัสดุ'!E15,IF('กรอกรายการ วัสดุ'!E15=0,"-"))</f>
        <v>155</v>
      </c>
      <c r="I15" s="45">
        <f>IF('กรอกรายการ วัสดุ'!F15&gt;0,'กรอกรายการ วัสดุ'!F15,IF('กรอกรายการ วัสดุ'!F15=0,"-"))</f>
        <v>12400</v>
      </c>
      <c r="J15" s="45">
        <f>IF('กรอกรายการ วัสดุ'!G15&gt;0,'กรอกรายการ วัสดุ'!G15,IF('กรอกรายการ วัสดุ'!G15=0,"-"))</f>
        <v>20</v>
      </c>
      <c r="K15" s="45">
        <f>IF('กรอกรายการ วัสดุ'!H15&gt;0,'กรอกรายการ วัสดุ'!H15,IF('กรอกรายการ วัสดุ'!H15=0,"-"))</f>
        <v>1600</v>
      </c>
      <c r="L15" s="45">
        <f>IF('กรอกรายการ วัสดุ'!I15&gt;0,'กรอกรายการ วัสดุ'!I15,IF('กรอกรายการ วัสดุ'!I15=0,"-"))</f>
        <v>14000</v>
      </c>
      <c r="M15" s="10"/>
    </row>
    <row r="16" spans="1:17" s="5" customFormat="1" ht="19.5" customHeight="1" x14ac:dyDescent="0.5">
      <c r="A16" s="9" t="str">
        <f>IF('กรอกรายการ วัสดุ'!A16&gt;0,'กรอกรายการ วัสดุ'!A16,IF('กรอกรายการ วัสดุ'!A16=0," "))</f>
        <v xml:space="preserve"> </v>
      </c>
      <c r="B16" s="637" t="str">
        <f>IF('กรอกรายการ วัสดุ'!B16&gt;0,'กรอกรายการ วัสดุ'!B16,IF('กรอกรายการ วัสดุ'!B16=0,"-"))</f>
        <v>เหล็กเส้น SR.24 ขนาด DB 9 มม.(8.88กก./เส้น)</v>
      </c>
      <c r="C16" s="637"/>
      <c r="D16" s="637"/>
      <c r="E16" s="637"/>
      <c r="F16" s="12">
        <f>IF('กรอกรายการ วัสดุ'!C16&gt;0,'กรอกรายการ วัสดุ'!C16,IF('กรอกรายการ วัสดุ'!C16=0,"-"))</f>
        <v>107</v>
      </c>
      <c r="G16" s="12" t="str">
        <f>IF('กรอกรายการ วัสดุ'!D16&gt;0,'กรอกรายการ วัสดุ'!D16,IF('กรอกรายการ วัสดุ'!D16=0,"-"))</f>
        <v>เส้น</v>
      </c>
      <c r="H16" s="45">
        <f>IF('กรอกรายการ วัสดุ'!E16&gt;0,'กรอกรายการ วัสดุ'!E16,IF('กรอกรายการ วัสดุ'!E16=0,"-"))</f>
        <v>225</v>
      </c>
      <c r="I16" s="45">
        <f>IF('กรอกรายการ วัสดุ'!F16&gt;0,'กรอกรายการ วัสดุ'!F16,IF('กรอกรายการ วัสดุ'!F16=0,"-"))</f>
        <v>24075</v>
      </c>
      <c r="J16" s="45">
        <f>IF('กรอกรายการ วัสดุ'!G16&gt;0,'กรอกรายการ วัสดุ'!G16,IF('กรอกรายการ วัสดุ'!G16=0,"-"))</f>
        <v>30</v>
      </c>
      <c r="K16" s="45">
        <f>IF('กรอกรายการ วัสดุ'!H16&gt;0,'กรอกรายการ วัสดุ'!H16,IF('กรอกรายการ วัสดุ'!H16=0,"-"))</f>
        <v>3210</v>
      </c>
      <c r="L16" s="45">
        <f>IF('กรอกรายการ วัสดุ'!I16&gt;0,'กรอกรายการ วัสดุ'!I16,IF('กรอกรายการ วัสดุ'!I16=0,"-"))</f>
        <v>27285</v>
      </c>
      <c r="M16" s="10"/>
    </row>
    <row r="17" spans="1:13" s="5" customFormat="1" ht="19.5" customHeight="1" x14ac:dyDescent="0.5">
      <c r="A17" s="9" t="str">
        <f>IF('กรอกรายการ วัสดุ'!A17&gt;0,'กรอกรายการ วัสดุ'!A17,IF('กรอกรายการ วัสดุ'!A17=0," "))</f>
        <v xml:space="preserve"> </v>
      </c>
      <c r="B17" s="637" t="str">
        <f>IF('กรอกรายการ วัสดุ'!B17&gt;0,'กรอกรายการ วัสดุ'!B17,IF('กรอกรายการ วัสดุ'!B17=0,"-"))</f>
        <v>ลวดผูกเหล็ก  30 กก./ตัน</v>
      </c>
      <c r="C17" s="637"/>
      <c r="D17" s="637"/>
      <c r="E17" s="637"/>
      <c r="F17" s="12">
        <f>IF('กรอกรายการ วัสดุ'!C17&gt;0,'กรอกรายการ วัสดุ'!C17,IF('กรอกรายการ วัสดุ'!C17=0,"-"))</f>
        <v>17</v>
      </c>
      <c r="G17" s="12" t="str">
        <f>IF('กรอกรายการ วัสดุ'!D17&gt;0,'กรอกรายการ วัสดุ'!D17,IF('กรอกรายการ วัสดุ'!D17=0,"-"))</f>
        <v>กก.</v>
      </c>
      <c r="H17" s="45">
        <f>IF('กรอกรายการ วัสดุ'!E17&gt;0,'กรอกรายการ วัสดุ'!E17,IF('กรอกรายการ วัสดุ'!E17=0,"-"))</f>
        <v>60</v>
      </c>
      <c r="I17" s="45">
        <f>IF('กรอกรายการ วัสดุ'!F17&gt;0,'กรอกรายการ วัสดุ'!F17,IF('กรอกรายการ วัสดุ'!F17=0,"-"))</f>
        <v>1020</v>
      </c>
      <c r="J17" s="45" t="str">
        <f>IF('กรอกรายการ วัสดุ'!G17&gt;0,'กรอกรายการ วัสดุ'!G17,IF('กรอกรายการ วัสดุ'!G17=0,"-"))</f>
        <v>-</v>
      </c>
      <c r="K17" s="45" t="str">
        <f>IF('กรอกรายการ วัสดุ'!H17&gt;0,'กรอกรายการ วัสดุ'!H17,IF('กรอกรายการ วัสดุ'!H17=0,"-"))</f>
        <v>-</v>
      </c>
      <c r="L17" s="45">
        <f>IF('กรอกรายการ วัสดุ'!I17&gt;0,'กรอกรายการ วัสดุ'!I17,IF('กรอกรายการ วัสดุ'!I17=0,"-"))</f>
        <v>1020</v>
      </c>
      <c r="M17" s="10"/>
    </row>
    <row r="18" spans="1:13" s="5" customFormat="1" ht="19.5" customHeight="1" thickBot="1" x14ac:dyDescent="0.55000000000000004">
      <c r="A18" s="17" t="str">
        <f>IF('กรอกรายการ วัสดุ'!A18&gt;0,'กรอกรายการ วัสดุ'!A18,IF('กรอกรายการ วัสดุ'!A18=0," "))</f>
        <v xml:space="preserve"> </v>
      </c>
      <c r="B18" s="652" t="str">
        <f>IF('กรอกรายการ วัสดุ'!B18&gt;0,'กรอกรายการ วัสดุ'!B18,IF('กรอกรายการ วัสดุ'!B18=0,"-"))</f>
        <v xml:space="preserve">เหล็กฉากฝาท่อ  ขนาด 2"x 2" x 4 มม. </v>
      </c>
      <c r="C18" s="653"/>
      <c r="D18" s="653"/>
      <c r="E18" s="654"/>
      <c r="F18" s="12">
        <f>IF('กรอกรายการ วัสดุ'!C18&gt;0,'กรอกรายการ วัสดุ'!C18,IF('กรอกรายการ วัสดุ'!C18=0,"-"))</f>
        <v>37</v>
      </c>
      <c r="G18" s="12" t="str">
        <f>IF('กรอกรายการ วัสดุ'!D18&gt;0,'กรอกรายการ วัสดุ'!D18,IF('กรอกรายการ วัสดุ'!D18=0,"-"))</f>
        <v>ท่อน</v>
      </c>
      <c r="H18" s="45">
        <f>IF('กรอกรายการ วัสดุ'!E18&gt;0,'กรอกรายการ วัสดุ'!E18,IF('กรอกรายการ วัสดุ'!E18=0,"-"))</f>
        <v>605</v>
      </c>
      <c r="I18" s="45">
        <f>IF('กรอกรายการ วัสดุ'!F18&gt;0,'กรอกรายการ วัสดุ'!F18,IF('กรอกรายการ วัสดุ'!F18=0,"-"))</f>
        <v>22385</v>
      </c>
      <c r="J18" s="45">
        <f>IF('กรอกรายการ วัสดุ'!G18&gt;0,'กรอกรายการ วัสดุ'!G18,IF('กรอกรายการ วัสดุ'!G18=0,"-"))</f>
        <v>57</v>
      </c>
      <c r="K18" s="45">
        <f>IF('กรอกรายการ วัสดุ'!H18&gt;0,'กรอกรายการ วัสดุ'!H18,IF('กรอกรายการ วัสดุ'!H18=0,"-"))</f>
        <v>2109</v>
      </c>
      <c r="L18" s="45">
        <f>IF('กรอกรายการ วัสดุ'!I18&gt;0,'กรอกรายการ วัสดุ'!I18,IF('กรอกรายการ วัสดุ'!I18=0,"-"))</f>
        <v>24494</v>
      </c>
      <c r="M18" s="11"/>
    </row>
    <row r="19" spans="1:13" s="5" customFormat="1" ht="19.5" customHeight="1" thickBot="1" x14ac:dyDescent="0.55000000000000004">
      <c r="A19" s="657" t="s">
        <v>41</v>
      </c>
      <c r="B19" s="658"/>
      <c r="C19" s="658"/>
      <c r="D19" s="658"/>
      <c r="E19" s="658"/>
      <c r="F19" s="658"/>
      <c r="G19" s="658"/>
      <c r="H19" s="659"/>
      <c r="I19" s="46">
        <f>SUM(I8:I18)</f>
        <v>165546</v>
      </c>
      <c r="J19" s="20"/>
      <c r="K19" s="46">
        <f>SUM(K8:K18)</f>
        <v>38486.5</v>
      </c>
      <c r="L19" s="46">
        <f>SUM(L8:L18)</f>
        <v>204032.5</v>
      </c>
      <c r="M19" s="14"/>
    </row>
    <row r="20" spans="1:13" s="6" customFormat="1" ht="22.5" customHeight="1" x14ac:dyDescent="0.5">
      <c r="A20" s="13"/>
      <c r="B20" s="13" t="s">
        <v>28</v>
      </c>
      <c r="C20" s="13"/>
      <c r="D20" s="13"/>
      <c r="E20" s="13"/>
      <c r="F20" s="13"/>
      <c r="G20" s="13"/>
      <c r="H20" s="13" t="s">
        <v>28</v>
      </c>
      <c r="K20" s="6" t="s">
        <v>333</v>
      </c>
    </row>
    <row r="21" spans="1:13" s="2" customFormat="1" x14ac:dyDescent="0.55000000000000004">
      <c r="A21" s="147"/>
      <c r="C21" s="668" t="str">
        <f>'กรอกข้อมูล รร.'!C29</f>
        <v>(นายชาติชาย  สมศักดิ์)</v>
      </c>
      <c r="D21" s="668"/>
      <c r="E21" s="668"/>
      <c r="H21" s="13" t="s">
        <v>28</v>
      </c>
      <c r="I21" s="118"/>
      <c r="K21" s="6" t="s">
        <v>333</v>
      </c>
    </row>
    <row r="22" spans="1:13" s="2" customFormat="1" x14ac:dyDescent="0.55000000000000004">
      <c r="A22" s="147"/>
      <c r="B22" s="118"/>
      <c r="C22" s="668" t="str">
        <f>'กรอกข้อมูล รร.'!A12</f>
        <v>ประธานกรรมการกำหนดราคากลาง</v>
      </c>
      <c r="D22" s="668"/>
      <c r="E22" s="668"/>
      <c r="H22" s="13" t="s">
        <v>28</v>
      </c>
      <c r="I22" s="118"/>
      <c r="J22" s="118"/>
      <c r="K22" s="6" t="s">
        <v>333</v>
      </c>
    </row>
    <row r="23" spans="1:13" s="2" customFormat="1" x14ac:dyDescent="0.55000000000000004">
      <c r="A23" s="147"/>
      <c r="C23" s="118"/>
      <c r="D23" s="655"/>
      <c r="E23" s="655"/>
      <c r="F23" s="655"/>
      <c r="H23" s="13" t="s">
        <v>28</v>
      </c>
      <c r="I23" s="118"/>
      <c r="J23" s="118"/>
      <c r="K23" s="6" t="s">
        <v>335</v>
      </c>
    </row>
    <row r="24" spans="1:13" s="2" customFormat="1" ht="9" customHeight="1" x14ac:dyDescent="0.55000000000000004">
      <c r="A24" s="147"/>
      <c r="C24" s="118"/>
      <c r="D24" s="147"/>
      <c r="E24" s="147"/>
      <c r="F24" s="147"/>
      <c r="H24" s="147"/>
      <c r="I24" s="147"/>
      <c r="J24" s="147"/>
      <c r="K24" s="147"/>
    </row>
    <row r="25" spans="1:13" s="2" customFormat="1" ht="27.75" x14ac:dyDescent="0.65">
      <c r="C25" s="636" t="s">
        <v>340</v>
      </c>
      <c r="D25" s="636"/>
      <c r="E25" s="636"/>
      <c r="F25" s="636"/>
      <c r="G25" s="636"/>
      <c r="H25" s="636"/>
      <c r="I25" s="636"/>
      <c r="J25" s="636"/>
      <c r="K25" s="636"/>
      <c r="L25" s="636" t="s">
        <v>25</v>
      </c>
      <c r="M25" s="636"/>
    </row>
    <row r="26" spans="1:13" s="2" customFormat="1" x14ac:dyDescent="0.55000000000000004">
      <c r="A26" s="639" t="str">
        <f>A2</f>
        <v>ซ่อมแซมสำนักงาน สพป.ลำปาง เขต 3</v>
      </c>
      <c r="B26" s="639"/>
      <c r="C26" s="639"/>
      <c r="D26" s="667" t="str">
        <f>D2</f>
        <v>รางระบายน้ำ โรงเรียน</v>
      </c>
      <c r="E26" s="667"/>
      <c r="F26" s="667"/>
      <c r="G26" s="667"/>
      <c r="H26" s="667"/>
      <c r="I26" s="2" t="s">
        <v>26</v>
      </c>
      <c r="J26" s="144" t="str">
        <f>J2</f>
        <v>ลำปาง เขต  3</v>
      </c>
      <c r="M26" s="2" t="s">
        <v>35</v>
      </c>
    </row>
    <row r="27" spans="1:13" ht="24.75" thickBot="1" x14ac:dyDescent="0.6">
      <c r="A27" s="145" t="s">
        <v>0</v>
      </c>
      <c r="D27" s="640" t="str">
        <f>D3</f>
        <v>โรงเรียนร่องเคาะวิทยา</v>
      </c>
      <c r="E27" s="640"/>
      <c r="F27" s="640"/>
      <c r="G27" s="640"/>
      <c r="H27" s="640"/>
      <c r="K27" s="641"/>
      <c r="L27" s="641"/>
    </row>
    <row r="28" spans="1:13" ht="9.75" hidden="1" customHeight="1" x14ac:dyDescent="0.55000000000000004">
      <c r="A28" s="14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s="3" customFormat="1" ht="41.25" customHeight="1" x14ac:dyDescent="0.55000000000000004">
      <c r="A29" s="642" t="s">
        <v>2</v>
      </c>
      <c r="B29" s="644" t="s">
        <v>3</v>
      </c>
      <c r="C29" s="645"/>
      <c r="D29" s="645"/>
      <c r="E29" s="646"/>
      <c r="F29" s="650" t="s">
        <v>4</v>
      </c>
      <c r="G29" s="650" t="s">
        <v>5</v>
      </c>
      <c r="H29" s="650" t="s">
        <v>6</v>
      </c>
      <c r="I29" s="650"/>
      <c r="J29" s="650" t="s">
        <v>7</v>
      </c>
      <c r="K29" s="650"/>
      <c r="L29" s="650" t="s">
        <v>24</v>
      </c>
      <c r="M29" s="661" t="s">
        <v>9</v>
      </c>
    </row>
    <row r="30" spans="1:13" s="3" customFormat="1" ht="43.5" customHeight="1" x14ac:dyDescent="0.55000000000000004">
      <c r="A30" s="643"/>
      <c r="B30" s="647"/>
      <c r="C30" s="648"/>
      <c r="D30" s="648"/>
      <c r="E30" s="649"/>
      <c r="F30" s="651"/>
      <c r="G30" s="651"/>
      <c r="H30" s="148" t="s">
        <v>10</v>
      </c>
      <c r="I30" s="148" t="s">
        <v>11</v>
      </c>
      <c r="J30" s="148" t="s">
        <v>10</v>
      </c>
      <c r="K30" s="148" t="s">
        <v>11</v>
      </c>
      <c r="L30" s="651"/>
      <c r="M30" s="662"/>
    </row>
    <row r="31" spans="1:13" s="3" customFormat="1" ht="24.75" customHeight="1" x14ac:dyDescent="0.55000000000000004">
      <c r="A31" s="669" t="s">
        <v>42</v>
      </c>
      <c r="B31" s="670"/>
      <c r="C31" s="670"/>
      <c r="D31" s="670"/>
      <c r="E31" s="670"/>
      <c r="F31" s="670"/>
      <c r="G31" s="670"/>
      <c r="H31" s="671"/>
      <c r="I31" s="276">
        <f>I19</f>
        <v>165546</v>
      </c>
      <c r="J31" s="16"/>
      <c r="K31" s="47">
        <f>K19</f>
        <v>38486.5</v>
      </c>
      <c r="L31" s="47">
        <f>L19</f>
        <v>204032.5</v>
      </c>
      <c r="M31" s="149"/>
    </row>
    <row r="32" spans="1:13" s="5" customFormat="1" ht="19.5" customHeight="1" x14ac:dyDescent="0.5">
      <c r="A32" s="7" t="str">
        <f>IF('กรอกรายการ วัสดุ'!A19&gt;0,'กรอกรายการ วัสดุ'!A19,IF('กรอกรายการ วัสดุ'!A19=0," "))</f>
        <v xml:space="preserve"> </v>
      </c>
      <c r="B32" s="675" t="str">
        <f>IF('กรอกรายการ วัสดุ'!B19&gt;0,'กรอกรายการ วัสดุ'!B19,IF('กรอกรายการ วัสดุ'!B19=0,"-"))</f>
        <v>เหล็กฝาท่อ ขนาด 1.00x0.30 หนา 3 มม.</v>
      </c>
      <c r="C32" s="676"/>
      <c r="D32" s="676"/>
      <c r="E32" s="677"/>
      <c r="F32" s="12">
        <f>IF('กรอกรายการ วัสดุ'!C19&gt;0,'กรอกรายการ วัสดุ'!C19,IF('กรอกรายการ วัสดุ'!C19=0,"-"))</f>
        <v>110</v>
      </c>
      <c r="G32" s="12" t="str">
        <f>IF('กรอกรายการ วัสดุ'!D19&gt;0,'กรอกรายการ วัสดุ'!D19,IF('กรอกรายการ วัสดุ'!D19=0,"-"))</f>
        <v>เมตร</v>
      </c>
      <c r="H32" s="45">
        <f>IF('กรอกรายการ วัสดุ'!E19&gt;0,'กรอกรายการ วัสดุ'!E19,IF('กรอกรายการ วัสดุ'!E19=0,"-"))</f>
        <v>620</v>
      </c>
      <c r="I32" s="45">
        <f>IF('กรอกรายการ วัสดุ'!F19&gt;0,'กรอกรายการ วัสดุ'!F19,IF('กรอกรายการ วัสดุ'!F19=0,"-"))</f>
        <v>68200</v>
      </c>
      <c r="J32" s="45">
        <f>IF('กรอกรายการ วัสดุ'!G19&gt;0,'กรอกรายการ วัสดุ'!G19,IF('กรอกรายการ วัสดุ'!G19=0,"-"))</f>
        <v>50</v>
      </c>
      <c r="K32" s="45">
        <f>IF('กรอกรายการ วัสดุ'!H19&gt;0,'กรอกรายการ วัสดุ'!H19,IF('กรอกรายการ วัสดุ'!H19=0,"-"))</f>
        <v>5500</v>
      </c>
      <c r="L32" s="45">
        <f>IF('กรอกรายการ วัสดุ'!I19&gt;0,'กรอกรายการ วัสดุ'!I19,IF('กรอกรายการ วัสดุ'!I19=0,"-"))</f>
        <v>73700</v>
      </c>
      <c r="M32" s="8"/>
    </row>
    <row r="33" spans="1:13" s="5" customFormat="1" ht="19.5" customHeight="1" x14ac:dyDescent="0.5">
      <c r="A33" s="9" t="str">
        <f>IF('กรอกรายการ วัสดุ'!A20&gt;0,'กรอกรายการ วัสดุ'!A20,IF('กรอกรายการ วัสดุ'!A20=0," "))</f>
        <v xml:space="preserve"> </v>
      </c>
      <c r="B33" s="664" t="str">
        <f>IF('กรอกรายการ วัสดุ'!B20&gt;0,'กรอกรายการ วัสดุ'!B20,IF('กรอกรายการ วัสดุ'!B20=0,"-"))</f>
        <v>ตะปู ขนาดต่างๆ</v>
      </c>
      <c r="C33" s="665"/>
      <c r="D33" s="665"/>
      <c r="E33" s="666"/>
      <c r="F33" s="12">
        <f>IF('กรอกรายการ วัสดุ'!C20&gt;0,'กรอกรายการ วัสดุ'!C20,IF('กรอกรายการ วัสดุ'!C20=0,"-"))</f>
        <v>40</v>
      </c>
      <c r="G33" s="12" t="str">
        <f>IF('กรอกรายการ วัสดุ'!D20&gt;0,'กรอกรายการ วัสดุ'!D20,IF('กรอกรายการ วัสดุ'!D20=0,"-"))</f>
        <v>กก.</v>
      </c>
      <c r="H33" s="45">
        <f>IF('กรอกรายการ วัสดุ'!E20&gt;0,'กรอกรายการ วัสดุ'!E20,IF('กรอกรายการ วัสดุ'!E20=0,"-"))</f>
        <v>62</v>
      </c>
      <c r="I33" s="45">
        <f>IF('กรอกรายการ วัสดุ'!F20&gt;0,'กรอกรายการ วัสดุ'!F20,IF('กรอกรายการ วัสดุ'!F20=0,"-"))</f>
        <v>2480</v>
      </c>
      <c r="J33" s="45" t="str">
        <f>IF('กรอกรายการ วัสดุ'!G20&gt;0,'กรอกรายการ วัสดุ'!G20,IF('กรอกรายการ วัสดุ'!G20=0,"-"))</f>
        <v>-</v>
      </c>
      <c r="K33" s="45" t="str">
        <f>IF('กรอกรายการ วัสดุ'!H20&gt;0,'กรอกรายการ วัสดุ'!H20,IF('กรอกรายการ วัสดุ'!H20=0,"-"))</f>
        <v>-</v>
      </c>
      <c r="L33" s="45">
        <f>IF('กรอกรายการ วัสดุ'!I20&gt;0,'กรอกรายการ วัสดุ'!I20,IF('กรอกรายการ วัสดุ'!I20=0,"-"))</f>
        <v>2480</v>
      </c>
      <c r="M33" s="10"/>
    </row>
    <row r="34" spans="1:13" s="5" customFormat="1" ht="19.5" customHeight="1" x14ac:dyDescent="0.5">
      <c r="A34" s="9" t="str">
        <f>IF('กรอกรายการ วัสดุ'!A21&gt;0,'กรอกรายการ วัสดุ'!A21,IF('กรอกรายการ วัสดุ'!A21=0," "))</f>
        <v xml:space="preserve"> </v>
      </c>
      <c r="B34" s="664" t="str">
        <f>IF('กรอกรายการ วัสดุ'!B21&gt;0,'กรอกรายการ วัสดุ'!B21,IF('กรอกรายการ วัสดุ'!B21=0,"-"))</f>
        <v>-</v>
      </c>
      <c r="C34" s="665"/>
      <c r="D34" s="665"/>
      <c r="E34" s="666"/>
      <c r="F34" s="12" t="str">
        <f>IF('กรอกรายการ วัสดุ'!C21&gt;0,'กรอกรายการ วัสดุ'!C21,IF('กรอกรายการ วัสดุ'!C21=0,"-"))</f>
        <v>-</v>
      </c>
      <c r="G34" s="12" t="str">
        <f>IF('กรอกรายการ วัสดุ'!D21&gt;0,'กรอกรายการ วัสดุ'!D21,IF('กรอกรายการ วัสดุ'!D21=0,"-"))</f>
        <v>-</v>
      </c>
      <c r="H34" s="45" t="str">
        <f>IF('กรอกรายการ วัสดุ'!E21&gt;0,'กรอกรายการ วัสดุ'!E21,IF('กรอกรายการ วัสดุ'!E21=0,"-"))</f>
        <v>-</v>
      </c>
      <c r="I34" s="45" t="str">
        <f>IF('กรอกรายการ วัสดุ'!F21&gt;0,'กรอกรายการ วัสดุ'!F21,IF('กรอกรายการ วัสดุ'!F21=0,"-"))</f>
        <v>-</v>
      </c>
      <c r="J34" s="45" t="str">
        <f>IF('กรอกรายการ วัสดุ'!G21&gt;0,'กรอกรายการ วัสดุ'!G21,IF('กรอกรายการ วัสดุ'!G21=0,"-"))</f>
        <v>-</v>
      </c>
      <c r="K34" s="45" t="str">
        <f>IF('กรอกรายการ วัสดุ'!H21&gt;0,'กรอกรายการ วัสดุ'!H21,IF('กรอกรายการ วัสดุ'!H21=0,"-"))</f>
        <v>-</v>
      </c>
      <c r="L34" s="45" t="str">
        <f>IF('กรอกรายการ วัสดุ'!I21&gt;0,'กรอกรายการ วัสดุ'!I21,IF('กรอกรายการ วัสดุ'!I21=0,"-"))</f>
        <v>-</v>
      </c>
      <c r="M34" s="10"/>
    </row>
    <row r="35" spans="1:13" s="5" customFormat="1" ht="19.5" customHeight="1" x14ac:dyDescent="0.5">
      <c r="A35" s="9" t="str">
        <f>IF('กรอกรายการ วัสดุ'!A22&gt;0,'กรอกรายการ วัสดุ'!A22,IF('กรอกรายการ วัสดุ'!A22=0," "))</f>
        <v xml:space="preserve"> </v>
      </c>
      <c r="B35" s="664" t="str">
        <f>IF('กรอกรายการ วัสดุ'!B22&gt;0,'กรอกรายการ วัสดุ'!B22,IF('กรอกรายการ วัสดุ'!B22=0,"-"))</f>
        <v>-</v>
      </c>
      <c r="C35" s="665"/>
      <c r="D35" s="665"/>
      <c r="E35" s="666"/>
      <c r="F35" s="12" t="str">
        <f>IF('กรอกรายการ วัสดุ'!C22&gt;0,'กรอกรายการ วัสดุ'!C22,IF('กรอกรายการ วัสดุ'!C22=0,"-"))</f>
        <v>-</v>
      </c>
      <c r="G35" s="12" t="str">
        <f>IF('กรอกรายการ วัสดุ'!D22&gt;0,'กรอกรายการ วัสดุ'!D22,IF('กรอกรายการ วัสดุ'!D22=0,"-"))</f>
        <v>-</v>
      </c>
      <c r="H35" s="45" t="str">
        <f>IF('กรอกรายการ วัสดุ'!E22&gt;0,'กรอกรายการ วัสดุ'!E22,IF('กรอกรายการ วัสดุ'!E22=0,"-"))</f>
        <v>-</v>
      </c>
      <c r="I35" s="45" t="str">
        <f>IF('กรอกรายการ วัสดุ'!F22&gt;0,'กรอกรายการ วัสดุ'!F22,IF('กรอกรายการ วัสดุ'!F22=0,"-"))</f>
        <v>-</v>
      </c>
      <c r="J35" s="45" t="str">
        <f>IF('กรอกรายการ วัสดุ'!G22&gt;0,'กรอกรายการ วัสดุ'!G22,IF('กรอกรายการ วัสดุ'!G22=0,"-"))</f>
        <v>-</v>
      </c>
      <c r="K35" s="45" t="str">
        <f>IF('กรอกรายการ วัสดุ'!H22&gt;0,'กรอกรายการ วัสดุ'!H22,IF('กรอกรายการ วัสดุ'!H22=0,"-"))</f>
        <v>-</v>
      </c>
      <c r="L35" s="45" t="str">
        <f>IF('กรอกรายการ วัสดุ'!I22&gt;0,'กรอกรายการ วัสดุ'!I22,IF('กรอกรายการ วัสดุ'!I22=0,"-"))</f>
        <v>-</v>
      </c>
      <c r="M35" s="10"/>
    </row>
    <row r="36" spans="1:13" s="5" customFormat="1" ht="19.5" customHeight="1" x14ac:dyDescent="0.5">
      <c r="A36" s="9" t="str">
        <f>IF('กรอกรายการ วัสดุ'!A23&gt;0,'กรอกรายการ วัสดุ'!A23,IF('กรอกรายการ วัสดุ'!A23=0," "))</f>
        <v xml:space="preserve"> </v>
      </c>
      <c r="B36" s="664" t="str">
        <f>IF('กรอกรายการ วัสดุ'!B23&gt;0,'กรอกรายการ วัสดุ'!B23,IF('กรอกรายการ วัสดุ'!B23=0,"-"))</f>
        <v>-</v>
      </c>
      <c r="C36" s="665"/>
      <c r="D36" s="665"/>
      <c r="E36" s="666"/>
      <c r="F36" s="12" t="str">
        <f>IF('กรอกรายการ วัสดุ'!C23&gt;0,'กรอกรายการ วัสดุ'!C23,IF('กรอกรายการ วัสดุ'!C23=0,"-"))</f>
        <v>-</v>
      </c>
      <c r="G36" s="12" t="str">
        <f>IF('กรอกรายการ วัสดุ'!D23&gt;0,'กรอกรายการ วัสดุ'!D23,IF('กรอกรายการ วัสดุ'!D23=0,"-"))</f>
        <v>-</v>
      </c>
      <c r="H36" s="45" t="str">
        <f>IF('กรอกรายการ วัสดุ'!E23&gt;0,'กรอกรายการ วัสดุ'!E23,IF('กรอกรายการ วัสดุ'!E23=0,"-"))</f>
        <v>-</v>
      </c>
      <c r="I36" s="45" t="str">
        <f>IF('กรอกรายการ วัสดุ'!F23&gt;0,'กรอกรายการ วัสดุ'!F23,IF('กรอกรายการ วัสดุ'!F23=0,"-"))</f>
        <v>-</v>
      </c>
      <c r="J36" s="45" t="str">
        <f>IF('กรอกรายการ วัสดุ'!G23&gt;0,'กรอกรายการ วัสดุ'!G23,IF('กรอกรายการ วัสดุ'!G23=0,"-"))</f>
        <v>-</v>
      </c>
      <c r="K36" s="45" t="str">
        <f>IF('กรอกรายการ วัสดุ'!H23&gt;0,'กรอกรายการ วัสดุ'!H23,IF('กรอกรายการ วัสดุ'!H23=0,"-"))</f>
        <v>-</v>
      </c>
      <c r="L36" s="45" t="str">
        <f>IF('กรอกรายการ วัสดุ'!I23&gt;0,'กรอกรายการ วัสดุ'!I23,IF('กรอกรายการ วัสดุ'!I23=0,"-"))</f>
        <v>-</v>
      </c>
      <c r="M36" s="10"/>
    </row>
    <row r="37" spans="1:13" s="5" customFormat="1" ht="19.5" customHeight="1" x14ac:dyDescent="0.5">
      <c r="A37" s="9" t="str">
        <f>IF('กรอกรายการ วัสดุ'!A24&gt;0,'กรอกรายการ วัสดุ'!A24,IF('กรอกรายการ วัสดุ'!A24=0," "))</f>
        <v xml:space="preserve"> </v>
      </c>
      <c r="B37" s="664" t="str">
        <f>IF('กรอกรายการ วัสดุ'!B24&gt;0,'กรอกรายการ วัสดุ'!B24,IF('กรอกรายการ วัสดุ'!B24=0,"-"))</f>
        <v>-</v>
      </c>
      <c r="C37" s="665"/>
      <c r="D37" s="665"/>
      <c r="E37" s="666"/>
      <c r="F37" s="12" t="str">
        <f>IF('กรอกรายการ วัสดุ'!C24&gt;0,'กรอกรายการ วัสดุ'!C24,IF('กรอกรายการ วัสดุ'!C24=0,"-"))</f>
        <v>-</v>
      </c>
      <c r="G37" s="12" t="str">
        <f>IF('กรอกรายการ วัสดุ'!D24&gt;0,'กรอกรายการ วัสดุ'!D24,IF('กรอกรายการ วัสดุ'!D24=0,"-"))</f>
        <v>-</v>
      </c>
      <c r="H37" s="45" t="str">
        <f>IF('กรอกรายการ วัสดุ'!E24&gt;0,'กรอกรายการ วัสดุ'!E24,IF('กรอกรายการ วัสดุ'!E24=0,"-"))</f>
        <v>-</v>
      </c>
      <c r="I37" s="45" t="str">
        <f>IF('กรอกรายการ วัสดุ'!F24&gt;0,'กรอกรายการ วัสดุ'!F24,IF('กรอกรายการ วัสดุ'!F24=0,"-"))</f>
        <v>-</v>
      </c>
      <c r="J37" s="45" t="str">
        <f>IF('กรอกรายการ วัสดุ'!G24&gt;0,'กรอกรายการ วัสดุ'!G24,IF('กรอกรายการ วัสดุ'!G24=0,"-"))</f>
        <v>-</v>
      </c>
      <c r="K37" s="45" t="str">
        <f>IF('กรอกรายการ วัสดุ'!H24&gt;0,'กรอกรายการ วัสดุ'!H24,IF('กรอกรายการ วัสดุ'!H24=0,"-"))</f>
        <v>-</v>
      </c>
      <c r="L37" s="45" t="str">
        <f>IF('กรอกรายการ วัสดุ'!I24&gt;0,'กรอกรายการ วัสดุ'!I24,IF('กรอกรายการ วัสดุ'!I24=0,"-"))</f>
        <v>-</v>
      </c>
      <c r="M37" s="10"/>
    </row>
    <row r="38" spans="1:13" s="5" customFormat="1" ht="19.5" customHeight="1" x14ac:dyDescent="0.5">
      <c r="A38" s="9" t="str">
        <f>IF('กรอกรายการ วัสดุ'!A25&gt;0,'กรอกรายการ วัสดุ'!A25,IF('กรอกรายการ วัสดุ'!A25=0," "))</f>
        <v xml:space="preserve"> </v>
      </c>
      <c r="B38" s="664" t="str">
        <f>IF('กรอกรายการ วัสดุ'!B25&gt;0,'กรอกรายการ วัสดุ'!B25,IF('กรอกรายการ วัสดุ'!B25=0,"-"))</f>
        <v>-</v>
      </c>
      <c r="C38" s="665"/>
      <c r="D38" s="665"/>
      <c r="E38" s="666"/>
      <c r="F38" s="12" t="str">
        <f>IF('กรอกรายการ วัสดุ'!C25&gt;0,'กรอกรายการ วัสดุ'!C25,IF('กรอกรายการ วัสดุ'!C25=0,"-"))</f>
        <v>-</v>
      </c>
      <c r="G38" s="12" t="str">
        <f>IF('กรอกรายการ วัสดุ'!D25&gt;0,'กรอกรายการ วัสดุ'!D25,IF('กรอกรายการ วัสดุ'!D25=0,"-"))</f>
        <v>-</v>
      </c>
      <c r="H38" s="45" t="str">
        <f>IF('กรอกรายการ วัสดุ'!E25&gt;0,'กรอกรายการ วัสดุ'!E25,IF('กรอกรายการ วัสดุ'!E25=0,"-"))</f>
        <v>-</v>
      </c>
      <c r="I38" s="45" t="str">
        <f>IF('กรอกรายการ วัสดุ'!F25&gt;0,'กรอกรายการ วัสดุ'!F25,IF('กรอกรายการ วัสดุ'!F25=0,"-"))</f>
        <v>-</v>
      </c>
      <c r="J38" s="45" t="str">
        <f>IF('กรอกรายการ วัสดุ'!G25&gt;0,'กรอกรายการ วัสดุ'!G25,IF('กรอกรายการ วัสดุ'!G25=0,"-"))</f>
        <v>-</v>
      </c>
      <c r="K38" s="45" t="str">
        <f>IF('กรอกรายการ วัสดุ'!H25&gt;0,'กรอกรายการ วัสดุ'!H25,IF('กรอกรายการ วัสดุ'!H25=0,"-"))</f>
        <v>-</v>
      </c>
      <c r="L38" s="45" t="str">
        <f>IF('กรอกรายการ วัสดุ'!I25&gt;0,'กรอกรายการ วัสดุ'!I25,IF('กรอกรายการ วัสดุ'!I25=0,"-"))</f>
        <v>-</v>
      </c>
      <c r="M38" s="10"/>
    </row>
    <row r="39" spans="1:13" s="5" customFormat="1" ht="19.5" customHeight="1" x14ac:dyDescent="0.5">
      <c r="A39" s="9" t="str">
        <f>IF('กรอกรายการ วัสดุ'!A26&gt;0,'กรอกรายการ วัสดุ'!A26,IF('กรอกรายการ วัสดุ'!A26=0," "))</f>
        <v xml:space="preserve"> </v>
      </c>
      <c r="B39" s="664" t="str">
        <f>IF('กรอกรายการ วัสดุ'!B26&gt;0,'กรอกรายการ วัสดุ'!B26,IF('กรอกรายการ วัสดุ'!B26=0,"-"))</f>
        <v>-</v>
      </c>
      <c r="C39" s="665"/>
      <c r="D39" s="665"/>
      <c r="E39" s="666"/>
      <c r="F39" s="12" t="str">
        <f>IF('กรอกรายการ วัสดุ'!C26&gt;0,'กรอกรายการ วัสดุ'!C26,IF('กรอกรายการ วัสดุ'!C26=0,"-"))</f>
        <v>-</v>
      </c>
      <c r="G39" s="12" t="str">
        <f>IF('กรอกรายการ วัสดุ'!D26&gt;0,'กรอกรายการ วัสดุ'!D26,IF('กรอกรายการ วัสดุ'!D26=0,"-"))</f>
        <v>-</v>
      </c>
      <c r="H39" s="45" t="str">
        <f>IF('กรอกรายการ วัสดุ'!E26&gt;0,'กรอกรายการ วัสดุ'!E26,IF('กรอกรายการ วัสดุ'!E26=0,"-"))</f>
        <v>-</v>
      </c>
      <c r="I39" s="45" t="str">
        <f>IF('กรอกรายการ วัสดุ'!F26&gt;0,'กรอกรายการ วัสดุ'!F26,IF('กรอกรายการ วัสดุ'!F26=0,"-"))</f>
        <v>-</v>
      </c>
      <c r="J39" s="45" t="str">
        <f>IF('กรอกรายการ วัสดุ'!G26&gt;0,'กรอกรายการ วัสดุ'!G26,IF('กรอกรายการ วัสดุ'!G26=0,"-"))</f>
        <v>-</v>
      </c>
      <c r="K39" s="45" t="str">
        <f>IF('กรอกรายการ วัสดุ'!H26&gt;0,'กรอกรายการ วัสดุ'!H26,IF('กรอกรายการ วัสดุ'!H26=0,"-"))</f>
        <v>-</v>
      </c>
      <c r="L39" s="45" t="str">
        <f>IF('กรอกรายการ วัสดุ'!I26&gt;0,'กรอกรายการ วัสดุ'!I26,IF('กรอกรายการ วัสดุ'!I26=0,"-"))</f>
        <v>-</v>
      </c>
      <c r="M39" s="10"/>
    </row>
    <row r="40" spans="1:13" s="5" customFormat="1" ht="19.5" customHeight="1" x14ac:dyDescent="0.5">
      <c r="A40" s="9" t="str">
        <f>IF('กรอกรายการ วัสดุ'!A27&gt;0,'กรอกรายการ วัสดุ'!A27,IF('กรอกรายการ วัสดุ'!A27=0," "))</f>
        <v xml:space="preserve"> </v>
      </c>
      <c r="B40" s="664" t="str">
        <f>IF('กรอกรายการ วัสดุ'!B27&gt;0,'กรอกรายการ วัสดุ'!B27,IF('กรอกรายการ วัสดุ'!B27=0,"-"))</f>
        <v>-</v>
      </c>
      <c r="C40" s="665"/>
      <c r="D40" s="665"/>
      <c r="E40" s="666"/>
      <c r="F40" s="12" t="str">
        <f>IF('กรอกรายการ วัสดุ'!C27&gt;0,'กรอกรายการ วัสดุ'!C27,IF('กรอกรายการ วัสดุ'!C27=0,"-"))</f>
        <v>-</v>
      </c>
      <c r="G40" s="12" t="str">
        <f>IF('กรอกรายการ วัสดุ'!D27&gt;0,'กรอกรายการ วัสดุ'!D27,IF('กรอกรายการ วัสดุ'!D27=0,"-"))</f>
        <v>-</v>
      </c>
      <c r="H40" s="45" t="str">
        <f>IF('กรอกรายการ วัสดุ'!E27&gt;0,'กรอกรายการ วัสดุ'!E27,IF('กรอกรายการ วัสดุ'!E27=0,"-"))</f>
        <v>-</v>
      </c>
      <c r="I40" s="45" t="str">
        <f>IF('กรอกรายการ วัสดุ'!F27&gt;0,'กรอกรายการ วัสดุ'!F27,IF('กรอกรายการ วัสดุ'!F27=0,"-"))</f>
        <v>-</v>
      </c>
      <c r="J40" s="45" t="str">
        <f>IF('กรอกรายการ วัสดุ'!G27&gt;0,'กรอกรายการ วัสดุ'!G27,IF('กรอกรายการ วัสดุ'!G27=0,"-"))</f>
        <v>-</v>
      </c>
      <c r="K40" s="45" t="str">
        <f>IF('กรอกรายการ วัสดุ'!H27&gt;0,'กรอกรายการ วัสดุ'!H27,IF('กรอกรายการ วัสดุ'!H27=0,"-"))</f>
        <v>-</v>
      </c>
      <c r="L40" s="45" t="str">
        <f>IF('กรอกรายการ วัสดุ'!I27&gt;0,'กรอกรายการ วัสดุ'!I27,IF('กรอกรายการ วัสดุ'!I27=0,"-"))</f>
        <v>-</v>
      </c>
      <c r="M40" s="10"/>
    </row>
    <row r="41" spans="1:13" s="5" customFormat="1" ht="19.5" customHeight="1" x14ac:dyDescent="0.5">
      <c r="A41" s="9" t="str">
        <f>IF('กรอกรายการ วัสดุ'!A28&gt;0,'กรอกรายการ วัสดุ'!A28,IF('กรอกรายการ วัสดุ'!A28=0," "))</f>
        <v xml:space="preserve"> </v>
      </c>
      <c r="B41" s="664" t="str">
        <f>IF('กรอกรายการ วัสดุ'!B28&gt;0,'กรอกรายการ วัสดุ'!B28,IF('กรอกรายการ วัสดุ'!B28=0,"-"))</f>
        <v>-</v>
      </c>
      <c r="C41" s="665"/>
      <c r="D41" s="665"/>
      <c r="E41" s="666"/>
      <c r="F41" s="12" t="str">
        <f>IF('กรอกรายการ วัสดุ'!C28&gt;0,'กรอกรายการ วัสดุ'!C28,IF('กรอกรายการ วัสดุ'!C28=0,"-"))</f>
        <v>-</v>
      </c>
      <c r="G41" s="12" t="str">
        <f>IF('กรอกรายการ วัสดุ'!D28&gt;0,'กรอกรายการ วัสดุ'!D28,IF('กรอกรายการ วัสดุ'!D28=0,"-"))</f>
        <v>-</v>
      </c>
      <c r="H41" s="45" t="str">
        <f>IF('กรอกรายการ วัสดุ'!E28&gt;0,'กรอกรายการ วัสดุ'!E28,IF('กรอกรายการ วัสดุ'!E28=0,"-"))</f>
        <v>-</v>
      </c>
      <c r="I41" s="45" t="str">
        <f>IF('กรอกรายการ วัสดุ'!F28&gt;0,'กรอกรายการ วัสดุ'!F28,IF('กรอกรายการ วัสดุ'!F28=0,"-"))</f>
        <v>-</v>
      </c>
      <c r="J41" s="45" t="str">
        <f>IF('กรอกรายการ วัสดุ'!G28&gt;0,'กรอกรายการ วัสดุ'!G28,IF('กรอกรายการ วัสดุ'!G28=0,"-"))</f>
        <v>-</v>
      </c>
      <c r="K41" s="45" t="str">
        <f>IF('กรอกรายการ วัสดุ'!H28&gt;0,'กรอกรายการ วัสดุ'!H28,IF('กรอกรายการ วัสดุ'!H28=0,"-"))</f>
        <v>-</v>
      </c>
      <c r="L41" s="45" t="str">
        <f>IF('กรอกรายการ วัสดุ'!I28&gt;0,'กรอกรายการ วัสดุ'!I28,IF('กรอกรายการ วัสดุ'!I28=0,"-"))</f>
        <v>-</v>
      </c>
      <c r="M41" s="10"/>
    </row>
    <row r="42" spans="1:13" s="5" customFormat="1" ht="19.5" customHeight="1" thickBot="1" x14ac:dyDescent="0.55000000000000004">
      <c r="A42" s="117" t="str">
        <f>IF('กรอกรายการ วัสดุ'!A29&gt;0,'กรอกรายการ วัสดุ'!A29,IF('กรอกรายการ วัสดุ'!A29=0," "))</f>
        <v xml:space="preserve"> </v>
      </c>
      <c r="B42" s="672" t="str">
        <f>IF('กรอกรายการ วัสดุ'!B29&gt;0,'กรอกรายการ วัสดุ'!B29,IF('กรอกรายการ วัสดุ'!B29=0,"-"))</f>
        <v>-</v>
      </c>
      <c r="C42" s="673"/>
      <c r="D42" s="673"/>
      <c r="E42" s="674"/>
      <c r="F42" s="12" t="str">
        <f>IF('กรอกรายการ วัสดุ'!C29&gt;0,'กรอกรายการ วัสดุ'!C29,IF('กรอกรายการ วัสดุ'!C29=0,"-"))</f>
        <v>-</v>
      </c>
      <c r="G42" s="12" t="str">
        <f>IF('กรอกรายการ วัสดุ'!D29&gt;0,'กรอกรายการ วัสดุ'!D29,IF('กรอกรายการ วัสดุ'!D29=0,"-"))</f>
        <v>-</v>
      </c>
      <c r="H42" s="45" t="str">
        <f>IF('กรอกรายการ วัสดุ'!E29&gt;0,'กรอกรายการ วัสดุ'!E29,IF('กรอกรายการ วัสดุ'!E29=0,"-"))</f>
        <v>-</v>
      </c>
      <c r="I42" s="45" t="str">
        <f>IF('กรอกรายการ วัสดุ'!F29&gt;0,'กรอกรายการ วัสดุ'!F29,IF('กรอกรายการ วัสดุ'!F29=0,"-"))</f>
        <v>-</v>
      </c>
      <c r="J42" s="45" t="str">
        <f>IF('กรอกรายการ วัสดุ'!G29&gt;0,'กรอกรายการ วัสดุ'!G29,IF('กรอกรายการ วัสดุ'!G29=0,"-"))</f>
        <v>-</v>
      </c>
      <c r="K42" s="45" t="str">
        <f>IF('กรอกรายการ วัสดุ'!H29&gt;0,'กรอกรายการ วัสดุ'!H29,IF('กรอกรายการ วัสดุ'!H29=0,"-"))</f>
        <v>-</v>
      </c>
      <c r="L42" s="45" t="str">
        <f>IF('กรอกรายการ วัสดุ'!I29&gt;0,'กรอกรายการ วัสดุ'!I29,IF('กรอกรายการ วัสดุ'!I29=0,"-"))</f>
        <v>-</v>
      </c>
      <c r="M42" s="11"/>
    </row>
    <row r="43" spans="1:13" s="5" customFormat="1" ht="19.5" customHeight="1" thickBot="1" x14ac:dyDescent="0.55000000000000004">
      <c r="A43" s="657" t="s">
        <v>43</v>
      </c>
      <c r="B43" s="658"/>
      <c r="C43" s="658"/>
      <c r="D43" s="658"/>
      <c r="E43" s="658"/>
      <c r="F43" s="658"/>
      <c r="G43" s="658"/>
      <c r="H43" s="659"/>
      <c r="I43" s="46">
        <f>SUM(I32:I42)</f>
        <v>70680</v>
      </c>
      <c r="J43" s="20"/>
      <c r="K43" s="46">
        <f>SUM(K32:K42)</f>
        <v>5500</v>
      </c>
      <c r="L43" s="46">
        <f>SUM(L32:L42)</f>
        <v>76180</v>
      </c>
      <c r="M43" s="14"/>
    </row>
    <row r="44" spans="1:13" s="5" customFormat="1" ht="19.5" customHeight="1" thickBot="1" x14ac:dyDescent="0.55000000000000004">
      <c r="A44" s="657" t="s">
        <v>44</v>
      </c>
      <c r="B44" s="658"/>
      <c r="C44" s="658"/>
      <c r="D44" s="658"/>
      <c r="E44" s="658"/>
      <c r="F44" s="658"/>
      <c r="G44" s="658"/>
      <c r="H44" s="659"/>
      <c r="I44" s="46">
        <f>I31+I43</f>
        <v>236226</v>
      </c>
      <c r="J44" s="19"/>
      <c r="K44" s="46">
        <f>K31+K43</f>
        <v>43986.5</v>
      </c>
      <c r="L44" s="46">
        <f>L31+L43</f>
        <v>280212.5</v>
      </c>
      <c r="M44" s="146"/>
    </row>
    <row r="45" spans="1:13" s="6" customFormat="1" ht="13.5" customHeight="1" x14ac:dyDescent="0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s="6" customFormat="1" ht="22.5" customHeight="1" x14ac:dyDescent="0.5">
      <c r="A46" s="13"/>
      <c r="B46" s="13" t="s">
        <v>28</v>
      </c>
      <c r="C46" s="13"/>
      <c r="D46" s="13"/>
      <c r="E46" s="13"/>
      <c r="F46" s="13"/>
      <c r="G46" s="13"/>
      <c r="H46" s="13" t="s">
        <v>28</v>
      </c>
      <c r="K46" s="6" t="s">
        <v>333</v>
      </c>
    </row>
    <row r="47" spans="1:13" s="2" customFormat="1" x14ac:dyDescent="0.55000000000000004">
      <c r="A47" s="462"/>
      <c r="C47" s="668" t="str">
        <f>C21</f>
        <v>(นายชาติชาย  สมศักดิ์)</v>
      </c>
      <c r="D47" s="668"/>
      <c r="E47" s="668"/>
      <c r="H47" s="13" t="s">
        <v>28</v>
      </c>
      <c r="I47" s="118"/>
      <c r="K47" s="6" t="s">
        <v>333</v>
      </c>
    </row>
    <row r="48" spans="1:13" s="2" customFormat="1" x14ac:dyDescent="0.55000000000000004">
      <c r="A48" s="462"/>
      <c r="B48" s="118"/>
      <c r="C48" s="668" t="str">
        <f>C22</f>
        <v>ประธานกรรมการกำหนดราคากลาง</v>
      </c>
      <c r="D48" s="668"/>
      <c r="E48" s="668"/>
      <c r="H48" s="13" t="s">
        <v>28</v>
      </c>
      <c r="I48" s="118"/>
      <c r="J48" s="118"/>
      <c r="K48" s="6" t="s">
        <v>333</v>
      </c>
    </row>
    <row r="49" spans="1:13" s="2" customFormat="1" x14ac:dyDescent="0.55000000000000004">
      <c r="A49" s="462"/>
      <c r="C49" s="118"/>
      <c r="D49" s="655"/>
      <c r="E49" s="655"/>
      <c r="F49" s="655"/>
      <c r="H49" s="13" t="s">
        <v>28</v>
      </c>
      <c r="I49" s="118"/>
      <c r="J49" s="118"/>
      <c r="K49" s="6" t="s">
        <v>335</v>
      </c>
    </row>
    <row r="50" spans="1:13" s="2" customFormat="1" ht="27.75" x14ac:dyDescent="0.65">
      <c r="C50" s="636" t="s">
        <v>23</v>
      </c>
      <c r="D50" s="636"/>
      <c r="E50" s="636"/>
      <c r="F50" s="636"/>
      <c r="G50" s="636"/>
      <c r="H50" s="636"/>
      <c r="I50" s="636"/>
      <c r="J50" s="636"/>
      <c r="K50" s="636"/>
      <c r="L50" s="636" t="s">
        <v>25</v>
      </c>
      <c r="M50" s="636"/>
    </row>
    <row r="51" spans="1:13" x14ac:dyDescent="0.55000000000000004">
      <c r="A51" s="639" t="str">
        <f>A26</f>
        <v>ซ่อมแซมสำนักงาน สพป.ลำปาง เขต 3</v>
      </c>
      <c r="B51" s="639"/>
      <c r="C51" s="639"/>
      <c r="D51" s="640" t="str">
        <f>D26</f>
        <v>รางระบายน้ำ โรงเรียน</v>
      </c>
      <c r="E51" s="640"/>
      <c r="F51" s="640"/>
      <c r="G51" s="640"/>
      <c r="H51" s="640"/>
      <c r="I51" s="1" t="s">
        <v>26</v>
      </c>
      <c r="J51" s="145" t="str">
        <f>J26</f>
        <v>ลำปาง เขต  3</v>
      </c>
      <c r="M51" s="1" t="s">
        <v>36</v>
      </c>
    </row>
    <row r="52" spans="1:13" ht="24.75" thickBot="1" x14ac:dyDescent="0.6">
      <c r="A52" s="145" t="s">
        <v>0</v>
      </c>
      <c r="D52" s="640" t="str">
        <f>D27</f>
        <v>โรงเรียนร่องเคาะวิทยา</v>
      </c>
      <c r="E52" s="640"/>
      <c r="F52" s="640"/>
      <c r="G52" s="640"/>
      <c r="H52" s="640"/>
      <c r="K52" s="641"/>
      <c r="L52" s="641"/>
    </row>
    <row r="53" spans="1:13" x14ac:dyDescent="0.55000000000000004">
      <c r="A53" s="642" t="s">
        <v>2</v>
      </c>
      <c r="B53" s="644" t="s">
        <v>3</v>
      </c>
      <c r="C53" s="645"/>
      <c r="D53" s="645"/>
      <c r="E53" s="646"/>
      <c r="F53" s="650" t="s">
        <v>4</v>
      </c>
      <c r="G53" s="650" t="s">
        <v>5</v>
      </c>
      <c r="H53" s="650" t="s">
        <v>6</v>
      </c>
      <c r="I53" s="650"/>
      <c r="J53" s="650" t="s">
        <v>7</v>
      </c>
      <c r="K53" s="650"/>
      <c r="L53" s="650" t="s">
        <v>24</v>
      </c>
      <c r="M53" s="661" t="s">
        <v>9</v>
      </c>
    </row>
    <row r="54" spans="1:13" x14ac:dyDescent="0.55000000000000004">
      <c r="A54" s="678"/>
      <c r="B54" s="679"/>
      <c r="C54" s="680"/>
      <c r="D54" s="680"/>
      <c r="E54" s="681"/>
      <c r="F54" s="663"/>
      <c r="G54" s="663"/>
      <c r="H54" s="143" t="s">
        <v>10</v>
      </c>
      <c r="I54" s="143" t="s">
        <v>11</v>
      </c>
      <c r="J54" s="148" t="s">
        <v>10</v>
      </c>
      <c r="K54" s="148" t="s">
        <v>11</v>
      </c>
      <c r="L54" s="651"/>
      <c r="M54" s="662"/>
    </row>
    <row r="55" spans="1:13" ht="24" customHeight="1" x14ac:dyDescent="0.55000000000000004">
      <c r="A55" s="682" t="s">
        <v>45</v>
      </c>
      <c r="B55" s="683"/>
      <c r="C55" s="683"/>
      <c r="D55" s="683"/>
      <c r="E55" s="683"/>
      <c r="F55" s="683"/>
      <c r="G55" s="683"/>
      <c r="H55" s="684"/>
      <c r="I55" s="154">
        <f>I44</f>
        <v>236226</v>
      </c>
      <c r="J55" s="143"/>
      <c r="K55" s="47">
        <f>K44</f>
        <v>43986.5</v>
      </c>
      <c r="L55" s="47">
        <f>L44</f>
        <v>280212.5</v>
      </c>
      <c r="M55" s="149"/>
    </row>
    <row r="56" spans="1:13" ht="21.75" customHeight="1" x14ac:dyDescent="0.55000000000000004">
      <c r="A56" s="7" t="str">
        <f>IF('กรอกรายการ วัสดุ'!A30&gt;0,'กรอกรายการ วัสดุ'!A30,IF('กรอกรายการ วัสดุ'!A30=0," "))</f>
        <v xml:space="preserve"> </v>
      </c>
      <c r="B56" s="652" t="str">
        <f>IF('กรอกรายการ วัสดุ'!B30&gt;0,'กรอกรายการ วัสดุ'!B30,IF('กรอกรายการ วัสดุ'!B30=0,"-"))</f>
        <v>-</v>
      </c>
      <c r="C56" s="653"/>
      <c r="D56" s="653"/>
      <c r="E56" s="654"/>
      <c r="F56" s="12" t="str">
        <f>IF('กรอกรายการ วัสดุ'!C30&gt;0,'กรอกรายการ วัสดุ'!C30,IF('กรอกรายการ วัสดุ'!C30=0,"-"))</f>
        <v>-</v>
      </c>
      <c r="G56" s="12" t="str">
        <f>IF('กรอกรายการ วัสดุ'!D30&gt;0,'กรอกรายการ วัสดุ'!D30,IF('กรอกรายการ วัสดุ'!D30=0,"-"))</f>
        <v>-</v>
      </c>
      <c r="H56" s="45" t="str">
        <f>IF('กรอกรายการ วัสดุ'!E30&gt;0,'กรอกรายการ วัสดุ'!E30,IF('กรอกรายการ วัสดุ'!E30=0,"-"))</f>
        <v>-</v>
      </c>
      <c r="I56" s="45" t="str">
        <f>IF('กรอกรายการ วัสดุ'!F30&gt;0,'กรอกรายการ วัสดุ'!F30,IF('กรอกรายการ วัสดุ'!F30=0,"-"))</f>
        <v>-</v>
      </c>
      <c r="J56" s="45" t="str">
        <f>IF('กรอกรายการ วัสดุ'!G30&gt;0,'กรอกรายการ วัสดุ'!G30,IF('กรอกรายการ วัสดุ'!G30=0,"-"))</f>
        <v>-</v>
      </c>
      <c r="K56" s="45" t="str">
        <f>IF('กรอกรายการ วัสดุ'!H30&gt;0,'กรอกรายการ วัสดุ'!H30,IF('กรอกรายการ วัสดุ'!H30=0,"-"))</f>
        <v>-</v>
      </c>
      <c r="L56" s="45" t="str">
        <f>IF('กรอกรายการ วัสดุ'!I30&gt;0,'กรอกรายการ วัสดุ'!I30,IF('กรอกรายการ วัสดุ'!I30=0,"-"))</f>
        <v>-</v>
      </c>
      <c r="M56" s="8"/>
    </row>
    <row r="57" spans="1:13" ht="21.75" customHeight="1" x14ac:dyDescent="0.55000000000000004">
      <c r="A57" s="9" t="str">
        <f>IF('กรอกรายการ วัสดุ'!A31&gt;0,'กรอกรายการ วัสดุ'!A31,IF('กรอกรายการ วัสดุ'!A31=0," "))</f>
        <v xml:space="preserve"> </v>
      </c>
      <c r="B57" s="652" t="str">
        <f>IF('กรอกรายการ วัสดุ'!B31&gt;0,'กรอกรายการ วัสดุ'!B31,IF('กรอกรายการ วัสดุ'!B31=0,"-"))</f>
        <v>-</v>
      </c>
      <c r="C57" s="653"/>
      <c r="D57" s="653"/>
      <c r="E57" s="654"/>
      <c r="F57" s="12" t="str">
        <f>IF('กรอกรายการ วัสดุ'!C31&gt;0,'กรอกรายการ วัสดุ'!C31,IF('กรอกรายการ วัสดุ'!C31=0,"-"))</f>
        <v>-</v>
      </c>
      <c r="G57" s="12" t="str">
        <f>IF('กรอกรายการ วัสดุ'!D31&gt;0,'กรอกรายการ วัสดุ'!D31,IF('กรอกรายการ วัสดุ'!D31=0,"-"))</f>
        <v>-</v>
      </c>
      <c r="H57" s="45" t="str">
        <f>IF('กรอกรายการ วัสดุ'!E31&gt;0,'กรอกรายการ วัสดุ'!E31,IF('กรอกรายการ วัสดุ'!E31=0,"-"))</f>
        <v>-</v>
      </c>
      <c r="I57" s="45" t="str">
        <f>IF('กรอกรายการ วัสดุ'!F31&gt;0,'กรอกรายการ วัสดุ'!F31,IF('กรอกรายการ วัสดุ'!F31=0,"-"))</f>
        <v>-</v>
      </c>
      <c r="J57" s="45" t="str">
        <f>IF('กรอกรายการ วัสดุ'!G31&gt;0,'กรอกรายการ วัสดุ'!G31,IF('กรอกรายการ วัสดุ'!G31=0,"-"))</f>
        <v>-</v>
      </c>
      <c r="K57" s="45" t="str">
        <f>IF('กรอกรายการ วัสดุ'!H31&gt;0,'กรอกรายการ วัสดุ'!H31,IF('กรอกรายการ วัสดุ'!H31=0,"-"))</f>
        <v>-</v>
      </c>
      <c r="L57" s="45" t="str">
        <f>IF('กรอกรายการ วัสดุ'!I31&gt;0,'กรอกรายการ วัสดุ'!I31,IF('กรอกรายการ วัสดุ'!I31=0,"-"))</f>
        <v>-</v>
      </c>
      <c r="M57" s="10"/>
    </row>
    <row r="58" spans="1:13" ht="21.75" customHeight="1" x14ac:dyDescent="0.55000000000000004">
      <c r="A58" s="9" t="str">
        <f>IF('กรอกรายการ วัสดุ'!A32&gt;0,'กรอกรายการ วัสดุ'!A32,IF('กรอกรายการ วัสดุ'!A32=0," "))</f>
        <v xml:space="preserve"> </v>
      </c>
      <c r="B58" s="652" t="str">
        <f>IF('กรอกรายการ วัสดุ'!B32&gt;0,'กรอกรายการ วัสดุ'!B32,IF('กรอกรายการ วัสดุ'!B32=0,"-"))</f>
        <v>-</v>
      </c>
      <c r="C58" s="653"/>
      <c r="D58" s="653"/>
      <c r="E58" s="654"/>
      <c r="F58" s="12" t="str">
        <f>IF('กรอกรายการ วัสดุ'!C32&gt;0,'กรอกรายการ วัสดุ'!C32,IF('กรอกรายการ วัสดุ'!C32=0,"-"))</f>
        <v>-</v>
      </c>
      <c r="G58" s="12" t="str">
        <f>IF('กรอกรายการ วัสดุ'!D32&gt;0,'กรอกรายการ วัสดุ'!D32,IF('กรอกรายการ วัสดุ'!D32=0,"-"))</f>
        <v>-</v>
      </c>
      <c r="H58" s="45" t="str">
        <f>IF('กรอกรายการ วัสดุ'!E32&gt;0,'กรอกรายการ วัสดุ'!E32,IF('กรอกรายการ วัสดุ'!E32=0,"-"))</f>
        <v>-</v>
      </c>
      <c r="I58" s="45" t="str">
        <f>IF('กรอกรายการ วัสดุ'!F32&gt;0,'กรอกรายการ วัสดุ'!F32,IF('กรอกรายการ วัสดุ'!F32=0,"-"))</f>
        <v>-</v>
      </c>
      <c r="J58" s="45" t="str">
        <f>IF('กรอกรายการ วัสดุ'!G32&gt;0,'กรอกรายการ วัสดุ'!G32,IF('กรอกรายการ วัสดุ'!G32=0,"-"))</f>
        <v>-</v>
      </c>
      <c r="K58" s="45" t="str">
        <f>IF('กรอกรายการ วัสดุ'!H32&gt;0,'กรอกรายการ วัสดุ'!H32,IF('กรอกรายการ วัสดุ'!H32=0,"-"))</f>
        <v>-</v>
      </c>
      <c r="L58" s="45" t="str">
        <f>IF('กรอกรายการ วัสดุ'!I32&gt;0,'กรอกรายการ วัสดุ'!I32,IF('กรอกรายการ วัสดุ'!I32=0,"-"))</f>
        <v>-</v>
      </c>
      <c r="M58" s="10"/>
    </row>
    <row r="59" spans="1:13" ht="21.75" customHeight="1" x14ac:dyDescent="0.55000000000000004">
      <c r="A59" s="9" t="str">
        <f>IF('กรอกรายการ วัสดุ'!A33&gt;0,'กรอกรายการ วัสดุ'!A33,IF('กรอกรายการ วัสดุ'!A33=0," "))</f>
        <v xml:space="preserve"> </v>
      </c>
      <c r="B59" s="652" t="str">
        <f>IF('กรอกรายการ วัสดุ'!B33&gt;0,'กรอกรายการ วัสดุ'!B33,IF('กรอกรายการ วัสดุ'!B33=0,"-"))</f>
        <v>-</v>
      </c>
      <c r="C59" s="653"/>
      <c r="D59" s="653"/>
      <c r="E59" s="654"/>
      <c r="F59" s="12" t="str">
        <f>IF('กรอกรายการ วัสดุ'!C33&gt;0,'กรอกรายการ วัสดุ'!C33,IF('กรอกรายการ วัสดุ'!C33=0,"-"))</f>
        <v>-</v>
      </c>
      <c r="G59" s="12" t="str">
        <f>IF('กรอกรายการ วัสดุ'!D33&gt;0,'กรอกรายการ วัสดุ'!D33,IF('กรอกรายการ วัสดุ'!D33=0,"-"))</f>
        <v>-</v>
      </c>
      <c r="H59" s="45" t="str">
        <f>IF('กรอกรายการ วัสดุ'!E33&gt;0,'กรอกรายการ วัสดุ'!E33,IF('กรอกรายการ วัสดุ'!E33=0,"-"))</f>
        <v>-</v>
      </c>
      <c r="I59" s="45" t="str">
        <f>IF('กรอกรายการ วัสดุ'!F33&gt;0,'กรอกรายการ วัสดุ'!F33,IF('กรอกรายการ วัสดุ'!F33=0,"-"))</f>
        <v>-</v>
      </c>
      <c r="J59" s="45" t="str">
        <f>IF('กรอกรายการ วัสดุ'!G33&gt;0,'กรอกรายการ วัสดุ'!G33,IF('กรอกรายการ วัสดุ'!G33=0,"-"))</f>
        <v>-</v>
      </c>
      <c r="K59" s="45" t="str">
        <f>IF('กรอกรายการ วัสดุ'!H33&gt;0,'กรอกรายการ วัสดุ'!H33,IF('กรอกรายการ วัสดุ'!H33=0,"-"))</f>
        <v>-</v>
      </c>
      <c r="L59" s="45" t="str">
        <f>IF('กรอกรายการ วัสดุ'!I33&gt;0,'กรอกรายการ วัสดุ'!I33,IF('กรอกรายการ วัสดุ'!I33=0,"-"))</f>
        <v>-</v>
      </c>
      <c r="M59" s="10"/>
    </row>
    <row r="60" spans="1:13" ht="21.75" customHeight="1" x14ac:dyDescent="0.55000000000000004">
      <c r="A60" s="9" t="str">
        <f>IF('กรอกรายการ วัสดุ'!A34&gt;0,'กรอกรายการ วัสดุ'!A34,IF('กรอกรายการ วัสดุ'!A34=0," "))</f>
        <v xml:space="preserve"> </v>
      </c>
      <c r="B60" s="652" t="str">
        <f>IF('กรอกรายการ วัสดุ'!B34&gt;0,'กรอกรายการ วัสดุ'!B34,IF('กรอกรายการ วัสดุ'!B34=0,"-"))</f>
        <v>-</v>
      </c>
      <c r="C60" s="653"/>
      <c r="D60" s="653"/>
      <c r="E60" s="654"/>
      <c r="F60" s="12" t="str">
        <f>IF('กรอกรายการ วัสดุ'!C34&gt;0,'กรอกรายการ วัสดุ'!C34,IF('กรอกรายการ วัสดุ'!C34=0,"-"))</f>
        <v>-</v>
      </c>
      <c r="G60" s="12" t="str">
        <f>IF('กรอกรายการ วัสดุ'!D34&gt;0,'กรอกรายการ วัสดุ'!D34,IF('กรอกรายการ วัสดุ'!D34=0,"-"))</f>
        <v>-</v>
      </c>
      <c r="H60" s="45" t="str">
        <f>IF('กรอกรายการ วัสดุ'!E34&gt;0,'กรอกรายการ วัสดุ'!E34,IF('กรอกรายการ วัสดุ'!E34=0,"-"))</f>
        <v>-</v>
      </c>
      <c r="I60" s="45" t="str">
        <f>IF('กรอกรายการ วัสดุ'!F34&gt;0,'กรอกรายการ วัสดุ'!F34,IF('กรอกรายการ วัสดุ'!F34=0,"-"))</f>
        <v>-</v>
      </c>
      <c r="J60" s="45" t="str">
        <f>IF('กรอกรายการ วัสดุ'!G34&gt;0,'กรอกรายการ วัสดุ'!G34,IF('กรอกรายการ วัสดุ'!G34=0,"-"))</f>
        <v>-</v>
      </c>
      <c r="K60" s="45" t="str">
        <f>IF('กรอกรายการ วัสดุ'!H34&gt;0,'กรอกรายการ วัสดุ'!H34,IF('กรอกรายการ วัสดุ'!H34=0,"-"))</f>
        <v>-</v>
      </c>
      <c r="L60" s="45" t="str">
        <f>IF('กรอกรายการ วัสดุ'!I34&gt;0,'กรอกรายการ วัสดุ'!I34,IF('กรอกรายการ วัสดุ'!I34=0,"-"))</f>
        <v>-</v>
      </c>
      <c r="M60" s="10"/>
    </row>
    <row r="61" spans="1:13" ht="21.75" customHeight="1" x14ac:dyDescent="0.55000000000000004">
      <c r="A61" s="9" t="str">
        <f>IF('กรอกรายการ วัสดุ'!A35&gt;0,'กรอกรายการ วัสดุ'!A35,IF('กรอกรายการ วัสดุ'!A35=0," "))</f>
        <v xml:space="preserve"> </v>
      </c>
      <c r="B61" s="652" t="str">
        <f>IF('กรอกรายการ วัสดุ'!B35&gt;0,'กรอกรายการ วัสดุ'!B35,IF('กรอกรายการ วัสดุ'!B35=0,"-"))</f>
        <v>-</v>
      </c>
      <c r="C61" s="653"/>
      <c r="D61" s="653"/>
      <c r="E61" s="654"/>
      <c r="F61" s="12" t="str">
        <f>IF('กรอกรายการ วัสดุ'!C35&gt;0,'กรอกรายการ วัสดุ'!C35,IF('กรอกรายการ วัสดุ'!C35=0,"-"))</f>
        <v>-</v>
      </c>
      <c r="G61" s="12" t="str">
        <f>IF('กรอกรายการ วัสดุ'!D35&gt;0,'กรอกรายการ วัสดุ'!D35,IF('กรอกรายการ วัสดุ'!D35=0,"-"))</f>
        <v>-</v>
      </c>
      <c r="H61" s="45" t="str">
        <f>IF('กรอกรายการ วัสดุ'!E35&gt;0,'กรอกรายการ วัสดุ'!E35,IF('กรอกรายการ วัสดุ'!E35=0,"-"))</f>
        <v>-</v>
      </c>
      <c r="I61" s="45" t="str">
        <f>IF('กรอกรายการ วัสดุ'!F35&gt;0,'กรอกรายการ วัสดุ'!F35,IF('กรอกรายการ วัสดุ'!F35=0,"-"))</f>
        <v>-</v>
      </c>
      <c r="J61" s="45" t="str">
        <f>IF('กรอกรายการ วัสดุ'!G35&gt;0,'กรอกรายการ วัสดุ'!G35,IF('กรอกรายการ วัสดุ'!G35=0,"-"))</f>
        <v>-</v>
      </c>
      <c r="K61" s="45" t="str">
        <f>IF('กรอกรายการ วัสดุ'!H35&gt;0,'กรอกรายการ วัสดุ'!H35,IF('กรอกรายการ วัสดุ'!H35=0,"-"))</f>
        <v>-</v>
      </c>
      <c r="L61" s="45" t="str">
        <f>IF('กรอกรายการ วัสดุ'!I35&gt;0,'กรอกรายการ วัสดุ'!I35,IF('กรอกรายการ วัสดุ'!I35=0,"-"))</f>
        <v>-</v>
      </c>
      <c r="M61" s="10"/>
    </row>
    <row r="62" spans="1:13" ht="21.75" customHeight="1" x14ac:dyDescent="0.55000000000000004">
      <c r="A62" s="9" t="str">
        <f>IF('กรอกรายการ วัสดุ'!A36&gt;0,'กรอกรายการ วัสดุ'!A36,IF('กรอกรายการ วัสดุ'!A36=0," "))</f>
        <v xml:space="preserve"> </v>
      </c>
      <c r="B62" s="652" t="str">
        <f>IF('กรอกรายการ วัสดุ'!B36&gt;0,'กรอกรายการ วัสดุ'!B36,IF('กรอกรายการ วัสดุ'!B36=0,"-"))</f>
        <v>-</v>
      </c>
      <c r="C62" s="653"/>
      <c r="D62" s="653"/>
      <c r="E62" s="654"/>
      <c r="F62" s="12" t="str">
        <f>IF('กรอกรายการ วัสดุ'!C36&gt;0,'กรอกรายการ วัสดุ'!C36,IF('กรอกรายการ วัสดุ'!C36=0,"-"))</f>
        <v>-</v>
      </c>
      <c r="G62" s="12" t="str">
        <f>IF('กรอกรายการ วัสดุ'!D36&gt;0,'กรอกรายการ วัสดุ'!D36,IF('กรอกรายการ วัสดุ'!D36=0,"-"))</f>
        <v>-</v>
      </c>
      <c r="H62" s="45" t="str">
        <f>IF('กรอกรายการ วัสดุ'!E36&gt;0,'กรอกรายการ วัสดุ'!E36,IF('กรอกรายการ วัสดุ'!E36=0,"-"))</f>
        <v>-</v>
      </c>
      <c r="I62" s="45" t="str">
        <f>IF('กรอกรายการ วัสดุ'!F36&gt;0,'กรอกรายการ วัสดุ'!F36,IF('กรอกรายการ วัสดุ'!F36=0,"-"))</f>
        <v>-</v>
      </c>
      <c r="J62" s="45" t="str">
        <f>IF('กรอกรายการ วัสดุ'!G36&gt;0,'กรอกรายการ วัสดุ'!G36,IF('กรอกรายการ วัสดุ'!G36=0,"-"))</f>
        <v>-</v>
      </c>
      <c r="K62" s="45" t="str">
        <f>IF('กรอกรายการ วัสดุ'!H36&gt;0,'กรอกรายการ วัสดุ'!H36,IF('กรอกรายการ วัสดุ'!H36=0,"-"))</f>
        <v>-</v>
      </c>
      <c r="L62" s="45" t="str">
        <f>IF('กรอกรายการ วัสดุ'!I36&gt;0,'กรอกรายการ วัสดุ'!I36,IF('กรอกรายการ วัสดุ'!I36=0,"-"))</f>
        <v>-</v>
      </c>
      <c r="M62" s="10"/>
    </row>
    <row r="63" spans="1:13" ht="21.75" customHeight="1" x14ac:dyDescent="0.55000000000000004">
      <c r="A63" s="9" t="str">
        <f>IF('กรอกรายการ วัสดุ'!A37&gt;0,'กรอกรายการ วัสดุ'!A37,IF('กรอกรายการ วัสดุ'!A37=0," "))</f>
        <v xml:space="preserve"> </v>
      </c>
      <c r="B63" s="652" t="str">
        <f>IF('กรอกรายการ วัสดุ'!B37&gt;0,'กรอกรายการ วัสดุ'!B37,IF('กรอกรายการ วัสดุ'!B37=0,"-"))</f>
        <v>-</v>
      </c>
      <c r="C63" s="653"/>
      <c r="D63" s="653"/>
      <c r="E63" s="654"/>
      <c r="F63" s="12" t="str">
        <f>IF('กรอกรายการ วัสดุ'!C37&gt;0,'กรอกรายการ วัสดุ'!C37,IF('กรอกรายการ วัสดุ'!C37=0,"-"))</f>
        <v>-</v>
      </c>
      <c r="G63" s="12" t="str">
        <f>IF('กรอกรายการ วัสดุ'!D37&gt;0,'กรอกรายการ วัสดุ'!D37,IF('กรอกรายการ วัสดุ'!D37=0,"-"))</f>
        <v>-</v>
      </c>
      <c r="H63" s="45" t="str">
        <f>IF('กรอกรายการ วัสดุ'!E37&gt;0,'กรอกรายการ วัสดุ'!E37,IF('กรอกรายการ วัสดุ'!E37=0,"-"))</f>
        <v>-</v>
      </c>
      <c r="I63" s="45" t="str">
        <f>IF('กรอกรายการ วัสดุ'!F37&gt;0,'กรอกรายการ วัสดุ'!F37,IF('กรอกรายการ วัสดุ'!F37=0,"-"))</f>
        <v>-</v>
      </c>
      <c r="J63" s="45" t="str">
        <f>IF('กรอกรายการ วัสดุ'!G37&gt;0,'กรอกรายการ วัสดุ'!G37,IF('กรอกรายการ วัสดุ'!G37=0,"-"))</f>
        <v>-</v>
      </c>
      <c r="K63" s="45" t="str">
        <f>IF('กรอกรายการ วัสดุ'!H37&gt;0,'กรอกรายการ วัสดุ'!H37,IF('กรอกรายการ วัสดุ'!H37=0,"-"))</f>
        <v>-</v>
      </c>
      <c r="L63" s="45" t="str">
        <f>IF('กรอกรายการ วัสดุ'!I37&gt;0,'กรอกรายการ วัสดุ'!I37,IF('กรอกรายการ วัสดุ'!I37=0,"-"))</f>
        <v>-</v>
      </c>
      <c r="M63" s="10"/>
    </row>
    <row r="64" spans="1:13" ht="21.75" customHeight="1" x14ac:dyDescent="0.55000000000000004">
      <c r="A64" s="9" t="str">
        <f>IF('กรอกรายการ วัสดุ'!A38&gt;0,'กรอกรายการ วัสดุ'!A38,IF('กรอกรายการ วัสดุ'!A38=0," "))</f>
        <v xml:space="preserve"> </v>
      </c>
      <c r="B64" s="652" t="str">
        <f>IF('กรอกรายการ วัสดุ'!B38&gt;0,'กรอกรายการ วัสดุ'!B38,IF('กรอกรายการ วัสดุ'!B38=0,"-"))</f>
        <v>-</v>
      </c>
      <c r="C64" s="653"/>
      <c r="D64" s="653"/>
      <c r="E64" s="654"/>
      <c r="F64" s="12" t="str">
        <f>IF('กรอกรายการ วัสดุ'!C38&gt;0,'กรอกรายการ วัสดุ'!C38,IF('กรอกรายการ วัสดุ'!C38=0,"-"))</f>
        <v>-</v>
      </c>
      <c r="G64" s="12" t="str">
        <f>IF('กรอกรายการ วัสดุ'!D38&gt;0,'กรอกรายการ วัสดุ'!D38,IF('กรอกรายการ วัสดุ'!D38=0,"-"))</f>
        <v>-</v>
      </c>
      <c r="H64" s="45" t="str">
        <f>IF('กรอกรายการ วัสดุ'!E38&gt;0,'กรอกรายการ วัสดุ'!E38,IF('กรอกรายการ วัสดุ'!E38=0,"-"))</f>
        <v>-</v>
      </c>
      <c r="I64" s="45" t="str">
        <f>IF('กรอกรายการ วัสดุ'!F38&gt;0,'กรอกรายการ วัสดุ'!F38,IF('กรอกรายการ วัสดุ'!F38=0,"-"))</f>
        <v>-</v>
      </c>
      <c r="J64" s="45" t="str">
        <f>IF('กรอกรายการ วัสดุ'!G38&gt;0,'กรอกรายการ วัสดุ'!G38,IF('กรอกรายการ วัสดุ'!G38=0,"-"))</f>
        <v>-</v>
      </c>
      <c r="K64" s="45" t="str">
        <f>IF('กรอกรายการ วัสดุ'!H38&gt;0,'กรอกรายการ วัสดุ'!H38,IF('กรอกรายการ วัสดุ'!H38=0,"-"))</f>
        <v>-</v>
      </c>
      <c r="L64" s="45" t="str">
        <f>IF('กรอกรายการ วัสดุ'!I38&gt;0,'กรอกรายการ วัสดุ'!I38,IF('กรอกรายการ วัสดุ'!I38=0,"-"))</f>
        <v>-</v>
      </c>
      <c r="M64" s="10"/>
    </row>
    <row r="65" spans="1:13" ht="21.75" customHeight="1" x14ac:dyDescent="0.55000000000000004">
      <c r="A65" s="9" t="str">
        <f>IF('กรอกรายการ วัสดุ'!A39&gt;0,'กรอกรายการ วัสดุ'!A39,IF('กรอกรายการ วัสดุ'!A39=0," "))</f>
        <v xml:space="preserve"> </v>
      </c>
      <c r="B65" s="652" t="str">
        <f>IF('กรอกรายการ วัสดุ'!B39&gt;0,'กรอกรายการ วัสดุ'!B39,IF('กรอกรายการ วัสดุ'!B39=0,"-"))</f>
        <v>-</v>
      </c>
      <c r="C65" s="653"/>
      <c r="D65" s="653"/>
      <c r="E65" s="654"/>
      <c r="F65" s="12" t="str">
        <f>IF('กรอกรายการ วัสดุ'!C39&gt;0,'กรอกรายการ วัสดุ'!C39,IF('กรอกรายการ วัสดุ'!C39=0,"-"))</f>
        <v>-</v>
      </c>
      <c r="G65" s="12" t="str">
        <f>IF('กรอกรายการ วัสดุ'!D39&gt;0,'กรอกรายการ วัสดุ'!D39,IF('กรอกรายการ วัสดุ'!D39=0,"-"))</f>
        <v>-</v>
      </c>
      <c r="H65" s="45" t="str">
        <f>IF('กรอกรายการ วัสดุ'!E39&gt;0,'กรอกรายการ วัสดุ'!E39,IF('กรอกรายการ วัสดุ'!E39=0,"-"))</f>
        <v>-</v>
      </c>
      <c r="I65" s="45" t="str">
        <f>IF('กรอกรายการ วัสดุ'!F39&gt;0,'กรอกรายการ วัสดุ'!F39,IF('กรอกรายการ วัสดุ'!F39=0,"-"))</f>
        <v>-</v>
      </c>
      <c r="J65" s="45" t="str">
        <f>IF('กรอกรายการ วัสดุ'!G39&gt;0,'กรอกรายการ วัสดุ'!G39,IF('กรอกรายการ วัสดุ'!G39=0,"-"))</f>
        <v>-</v>
      </c>
      <c r="K65" s="45" t="str">
        <f>IF('กรอกรายการ วัสดุ'!H39&gt;0,'กรอกรายการ วัสดุ'!H39,IF('กรอกรายการ วัสดุ'!H39=0,"-"))</f>
        <v>-</v>
      </c>
      <c r="L65" s="45" t="str">
        <f>IF('กรอกรายการ วัสดุ'!I39&gt;0,'กรอกรายการ วัสดุ'!I39,IF('กรอกรายการ วัสดุ'!I39=0,"-"))</f>
        <v>-</v>
      </c>
      <c r="M65" s="10"/>
    </row>
    <row r="66" spans="1:13" ht="21.75" customHeight="1" thickBot="1" x14ac:dyDescent="0.6">
      <c r="A66" s="17" t="str">
        <f>IF('กรอกรายการ วัสดุ'!A40&gt;0,'กรอกรายการ วัสดุ'!A40,IF('กรอกรายการ วัสดุ'!A40=0," "))</f>
        <v xml:space="preserve"> </v>
      </c>
      <c r="B66" s="652" t="str">
        <f>IF('กรอกรายการ วัสดุ'!B40&gt;0,'กรอกรายการ วัสดุ'!B40,IF('กรอกรายการ วัสดุ'!B40=0,"-"))</f>
        <v>-</v>
      </c>
      <c r="C66" s="653"/>
      <c r="D66" s="653"/>
      <c r="E66" s="654"/>
      <c r="F66" s="12" t="str">
        <f>IF('กรอกรายการ วัสดุ'!C40&gt;0,'กรอกรายการ วัสดุ'!C40,IF('กรอกรายการ วัสดุ'!C40=0,"-"))</f>
        <v>-</v>
      </c>
      <c r="G66" s="12" t="str">
        <f>IF('กรอกรายการ วัสดุ'!D40&gt;0,'กรอกรายการ วัสดุ'!D40,IF('กรอกรายการ วัสดุ'!D40=0,"-"))</f>
        <v>-</v>
      </c>
      <c r="H66" s="45" t="str">
        <f>IF('กรอกรายการ วัสดุ'!E40&gt;0,'กรอกรายการ วัสดุ'!E40,IF('กรอกรายการ วัสดุ'!E40=0,"-"))</f>
        <v>-</v>
      </c>
      <c r="I66" s="45" t="str">
        <f>IF('กรอกรายการ วัสดุ'!F40&gt;0,'กรอกรายการ วัสดุ'!F40,IF('กรอกรายการ วัสดุ'!F40=0,"-"))</f>
        <v>-</v>
      </c>
      <c r="J66" s="45" t="str">
        <f>IF('กรอกรายการ วัสดุ'!G40&gt;0,'กรอกรายการ วัสดุ'!G40,IF('กรอกรายการ วัสดุ'!G40=0,"-"))</f>
        <v>-</v>
      </c>
      <c r="K66" s="45" t="str">
        <f>IF('กรอกรายการ วัสดุ'!H40&gt;0,'กรอกรายการ วัสดุ'!H40,IF('กรอกรายการ วัสดุ'!H40=0,"-"))</f>
        <v>-</v>
      </c>
      <c r="L66" s="45" t="str">
        <f>IF('กรอกรายการ วัสดุ'!I40&gt;0,'กรอกรายการ วัสดุ'!I40,IF('กรอกรายการ วัสดุ'!I40=0,"-"))</f>
        <v>-</v>
      </c>
      <c r="M66" s="11"/>
    </row>
    <row r="67" spans="1:13" ht="24.75" thickBot="1" x14ac:dyDescent="0.6">
      <c r="A67" s="657" t="s">
        <v>46</v>
      </c>
      <c r="B67" s="658"/>
      <c r="C67" s="658"/>
      <c r="D67" s="658"/>
      <c r="E67" s="658"/>
      <c r="F67" s="658"/>
      <c r="G67" s="658"/>
      <c r="H67" s="659"/>
      <c r="I67" s="46">
        <f>SUM(I56:I66)</f>
        <v>0</v>
      </c>
      <c r="J67" s="19"/>
      <c r="K67" s="46">
        <f t="shared" ref="K67:L67" si="0">SUM(K56:K66)</f>
        <v>0</v>
      </c>
      <c r="L67" s="46">
        <f t="shared" si="0"/>
        <v>0</v>
      </c>
      <c r="M67" s="146"/>
    </row>
    <row r="68" spans="1:13" ht="24.75" thickBot="1" x14ac:dyDescent="0.6">
      <c r="A68" s="657" t="s">
        <v>47</v>
      </c>
      <c r="B68" s="658"/>
      <c r="C68" s="658"/>
      <c r="D68" s="658"/>
      <c r="E68" s="658"/>
      <c r="F68" s="658"/>
      <c r="G68" s="658"/>
      <c r="H68" s="659"/>
      <c r="I68" s="153">
        <f>I67+I55</f>
        <v>236226</v>
      </c>
      <c r="J68" s="19"/>
      <c r="K68" s="46">
        <f t="shared" ref="K68:L68" si="1">K67+K55</f>
        <v>43986.5</v>
      </c>
      <c r="L68" s="46">
        <f t="shared" si="1"/>
        <v>280212.5</v>
      </c>
      <c r="M68" s="146"/>
    </row>
    <row r="69" spans="1:13" s="2" customFormat="1" ht="21" customHeight="1" x14ac:dyDescent="0.55000000000000004">
      <c r="A69" s="13"/>
      <c r="B69" s="13" t="s">
        <v>28</v>
      </c>
      <c r="C69" s="13"/>
      <c r="D69" s="13"/>
      <c r="E69" s="13"/>
      <c r="F69" s="13"/>
      <c r="G69" s="13"/>
      <c r="H69" s="13" t="s">
        <v>28</v>
      </c>
      <c r="I69" s="6"/>
      <c r="J69" s="6"/>
      <c r="K69" s="6" t="s">
        <v>333</v>
      </c>
      <c r="L69" s="6"/>
      <c r="M69" s="6"/>
    </row>
    <row r="70" spans="1:13" s="2" customFormat="1" x14ac:dyDescent="0.55000000000000004">
      <c r="A70" s="462"/>
      <c r="C70" s="668" t="str">
        <f>C47</f>
        <v>(นายชาติชาย  สมศักดิ์)</v>
      </c>
      <c r="D70" s="668"/>
      <c r="E70" s="668"/>
      <c r="H70" s="13" t="s">
        <v>28</v>
      </c>
      <c r="I70" s="118"/>
      <c r="K70" s="6" t="s">
        <v>333</v>
      </c>
    </row>
    <row r="71" spans="1:13" s="2" customFormat="1" x14ac:dyDescent="0.55000000000000004">
      <c r="A71" s="462"/>
      <c r="B71" s="118"/>
      <c r="C71" s="668" t="str">
        <f>C48</f>
        <v>ประธานกรรมการกำหนดราคากลาง</v>
      </c>
      <c r="D71" s="668"/>
      <c r="E71" s="668"/>
      <c r="H71" s="13" t="s">
        <v>28</v>
      </c>
      <c r="I71" s="118"/>
      <c r="J71" s="118"/>
      <c r="K71" s="6" t="s">
        <v>333</v>
      </c>
    </row>
    <row r="72" spans="1:13" s="2" customFormat="1" x14ac:dyDescent="0.55000000000000004">
      <c r="A72" s="462"/>
      <c r="C72" s="118"/>
      <c r="D72" s="655"/>
      <c r="E72" s="655"/>
      <c r="F72" s="655"/>
      <c r="H72" s="13" t="s">
        <v>28</v>
      </c>
      <c r="I72" s="118"/>
      <c r="J72" s="118"/>
      <c r="K72" s="6" t="s">
        <v>335</v>
      </c>
    </row>
    <row r="73" spans="1:13" s="2" customFormat="1" ht="27.75" x14ac:dyDescent="0.65">
      <c r="C73" s="636" t="s">
        <v>23</v>
      </c>
      <c r="D73" s="636"/>
      <c r="E73" s="636"/>
      <c r="F73" s="636"/>
      <c r="G73" s="636"/>
      <c r="H73" s="636"/>
      <c r="I73" s="636"/>
      <c r="J73" s="636"/>
      <c r="K73" s="636"/>
      <c r="L73" s="135" t="s">
        <v>25</v>
      </c>
      <c r="M73" s="136"/>
    </row>
    <row r="74" spans="1:13" x14ac:dyDescent="0.55000000000000004">
      <c r="A74" s="639" t="str">
        <f>A51</f>
        <v>ซ่อมแซมสำนักงาน สพป.ลำปาง เขต 3</v>
      </c>
      <c r="B74" s="639"/>
      <c r="C74" s="639"/>
      <c r="D74" s="640" t="str">
        <f>D51</f>
        <v>รางระบายน้ำ โรงเรียน</v>
      </c>
      <c r="E74" s="640"/>
      <c r="F74" s="640"/>
      <c r="G74" s="640"/>
      <c r="H74" s="640"/>
      <c r="I74" s="1" t="s">
        <v>26</v>
      </c>
      <c r="J74" s="145" t="str">
        <f>J51</f>
        <v>ลำปาง เขต  3</v>
      </c>
      <c r="M74" s="1" t="s">
        <v>38</v>
      </c>
    </row>
    <row r="75" spans="1:13" ht="24.75" thickBot="1" x14ac:dyDescent="0.6">
      <c r="A75" s="145" t="s">
        <v>0</v>
      </c>
      <c r="D75" s="640" t="str">
        <f>D52</f>
        <v>โรงเรียนร่องเคาะวิทยา</v>
      </c>
      <c r="E75" s="640"/>
      <c r="F75" s="640"/>
      <c r="G75" s="640"/>
      <c r="H75" s="640"/>
      <c r="K75" s="641"/>
      <c r="L75" s="641"/>
    </row>
    <row r="76" spans="1:13" x14ac:dyDescent="0.55000000000000004">
      <c r="A76" s="642" t="s">
        <v>2</v>
      </c>
      <c r="B76" s="644" t="s">
        <v>3</v>
      </c>
      <c r="C76" s="645"/>
      <c r="D76" s="645"/>
      <c r="E76" s="646"/>
      <c r="F76" s="650" t="s">
        <v>4</v>
      </c>
      <c r="G76" s="650" t="s">
        <v>5</v>
      </c>
      <c r="H76" s="650" t="s">
        <v>6</v>
      </c>
      <c r="I76" s="650"/>
      <c r="J76" s="650" t="s">
        <v>7</v>
      </c>
      <c r="K76" s="650"/>
      <c r="L76" s="650" t="s">
        <v>24</v>
      </c>
      <c r="M76" s="661" t="s">
        <v>9</v>
      </c>
    </row>
    <row r="77" spans="1:13" x14ac:dyDescent="0.55000000000000004">
      <c r="A77" s="643"/>
      <c r="B77" s="647"/>
      <c r="C77" s="648"/>
      <c r="D77" s="648"/>
      <c r="E77" s="649"/>
      <c r="F77" s="651"/>
      <c r="G77" s="651"/>
      <c r="H77" s="148" t="s">
        <v>10</v>
      </c>
      <c r="I77" s="148" t="s">
        <v>11</v>
      </c>
      <c r="J77" s="148" t="s">
        <v>10</v>
      </c>
      <c r="K77" s="148" t="s">
        <v>11</v>
      </c>
      <c r="L77" s="651"/>
      <c r="M77" s="662"/>
    </row>
    <row r="78" spans="1:13" x14ac:dyDescent="0.55000000000000004">
      <c r="A78" s="685" t="s">
        <v>48</v>
      </c>
      <c r="B78" s="686"/>
      <c r="C78" s="686"/>
      <c r="D78" s="686"/>
      <c r="E78" s="686"/>
      <c r="F78" s="686"/>
      <c r="G78" s="686"/>
      <c r="H78" s="687"/>
      <c r="I78" s="152">
        <f>I68</f>
        <v>236226</v>
      </c>
      <c r="J78" s="18"/>
      <c r="K78" s="48">
        <f>K68</f>
        <v>43986.5</v>
      </c>
      <c r="L78" s="48">
        <f>L68</f>
        <v>280212.5</v>
      </c>
      <c r="M78" s="8"/>
    </row>
    <row r="79" spans="1:13" x14ac:dyDescent="0.55000000000000004">
      <c r="A79" s="7" t="str">
        <f>IF('กรอกรายการ วัสดุ'!A41&gt;0,'กรอกรายการ วัสดุ'!A41,IF('กรอกรายการ วัสดุ'!A41=0," "))</f>
        <v xml:space="preserve"> </v>
      </c>
      <c r="B79" s="652" t="str">
        <f>IF('กรอกรายการ วัสดุ'!B41&gt;0,'กรอกรายการ วัสดุ'!B41,IF('กรอกรายการ วัสดุ'!B41=0,"-"))</f>
        <v>-</v>
      </c>
      <c r="C79" s="653"/>
      <c r="D79" s="653"/>
      <c r="E79" s="654"/>
      <c r="F79" s="12" t="str">
        <f>IF('กรอกรายการ วัสดุ'!C41&gt;0,'กรอกรายการ วัสดุ'!C41,IF('กรอกรายการ วัสดุ'!C41=0,"-"))</f>
        <v>-</v>
      </c>
      <c r="G79" s="12" t="str">
        <f>IF('กรอกรายการ วัสดุ'!D41&gt;0,'กรอกรายการ วัสดุ'!D41,IF('กรอกรายการ วัสดุ'!D41=0,"-"))</f>
        <v>-</v>
      </c>
      <c r="H79" s="45" t="str">
        <f>IF('กรอกรายการ วัสดุ'!E41&gt;0,'กรอกรายการ วัสดุ'!E41,IF('กรอกรายการ วัสดุ'!E41=0,"-"))</f>
        <v>-</v>
      </c>
      <c r="I79" s="45" t="str">
        <f>IF('กรอกรายการ วัสดุ'!F41&gt;0,'กรอกรายการ วัสดุ'!F41,IF('กรอกรายการ วัสดุ'!F41=0,"-"))</f>
        <v>-</v>
      </c>
      <c r="J79" s="45" t="str">
        <f>IF('กรอกรายการ วัสดุ'!G41&gt;0,'กรอกรายการ วัสดุ'!G41,IF('กรอกรายการ วัสดุ'!G41=0,"-"))</f>
        <v>-</v>
      </c>
      <c r="K79" s="45" t="str">
        <f>IF('กรอกรายการ วัสดุ'!H41&gt;0,'กรอกรายการ วัสดุ'!H41,IF('กรอกรายการ วัสดุ'!H41=0,"-"))</f>
        <v>-</v>
      </c>
      <c r="L79" s="45" t="str">
        <f>IF('กรอกรายการ วัสดุ'!I41&gt;0,'กรอกรายการ วัสดุ'!I41,IF('กรอกรายการ วัสดุ'!I41=0,"-"))</f>
        <v>-</v>
      </c>
      <c r="M79" s="11"/>
    </row>
    <row r="80" spans="1:13" x14ac:dyDescent="0.55000000000000004">
      <c r="A80" s="9" t="str">
        <f>IF('กรอกรายการ วัสดุ'!A42&gt;0,'กรอกรายการ วัสดุ'!A42,IF('กรอกรายการ วัสดุ'!A42=0," "))</f>
        <v xml:space="preserve"> </v>
      </c>
      <c r="B80" s="652" t="str">
        <f>IF('กรอกรายการ วัสดุ'!B42&gt;0,'กรอกรายการ วัสดุ'!B42,IF('กรอกรายการ วัสดุ'!B42=0,"-"))</f>
        <v>-</v>
      </c>
      <c r="C80" s="653"/>
      <c r="D80" s="653"/>
      <c r="E80" s="654"/>
      <c r="F80" s="12" t="str">
        <f>IF('กรอกรายการ วัสดุ'!C42&gt;0,'กรอกรายการ วัสดุ'!C42,IF('กรอกรายการ วัสดุ'!C42=0,"-"))</f>
        <v>-</v>
      </c>
      <c r="G80" s="12" t="str">
        <f>IF('กรอกรายการ วัสดุ'!D42&gt;0,'กรอกรายการ วัสดุ'!D42,IF('กรอกรายการ วัสดุ'!D42=0,"-"))</f>
        <v>-</v>
      </c>
      <c r="H80" s="45" t="str">
        <f>IF('กรอกรายการ วัสดุ'!E42&gt;0,'กรอกรายการ วัสดุ'!E42,IF('กรอกรายการ วัสดุ'!E42=0,"-"))</f>
        <v>-</v>
      </c>
      <c r="I80" s="45" t="str">
        <f>IF('กรอกรายการ วัสดุ'!F42&gt;0,'กรอกรายการ วัสดุ'!F42,IF('กรอกรายการ วัสดุ'!F42=0,"-"))</f>
        <v>-</v>
      </c>
      <c r="J80" s="45" t="str">
        <f>IF('กรอกรายการ วัสดุ'!G42&gt;0,'กรอกรายการ วัสดุ'!G42,IF('กรอกรายการ วัสดุ'!G42=0,"-"))</f>
        <v>-</v>
      </c>
      <c r="K80" s="45" t="str">
        <f>IF('กรอกรายการ วัสดุ'!H42&gt;0,'กรอกรายการ วัสดุ'!H42,IF('กรอกรายการ วัสดุ'!H42=0,"-"))</f>
        <v>-</v>
      </c>
      <c r="L80" s="45" t="str">
        <f>IF('กรอกรายการ วัสดุ'!I42&gt;0,'กรอกรายการ วัสดุ'!I42,IF('กรอกรายการ วัสดุ'!I42=0,"-"))</f>
        <v>-</v>
      </c>
      <c r="M80" s="10"/>
    </row>
    <row r="81" spans="1:13" x14ac:dyDescent="0.55000000000000004">
      <c r="A81" s="9" t="str">
        <f>IF('กรอกรายการ วัสดุ'!A43&gt;0,'กรอกรายการ วัสดุ'!A43,IF('กรอกรายการ วัสดุ'!A43=0," "))</f>
        <v xml:space="preserve"> </v>
      </c>
      <c r="B81" s="652" t="str">
        <f>IF('กรอกรายการ วัสดุ'!B43&gt;0,'กรอกรายการ วัสดุ'!B43,IF('กรอกรายการ วัสดุ'!B43=0,"-"))</f>
        <v>-</v>
      </c>
      <c r="C81" s="653"/>
      <c r="D81" s="653"/>
      <c r="E81" s="654"/>
      <c r="F81" s="12" t="str">
        <f>IF('กรอกรายการ วัสดุ'!C43&gt;0,'กรอกรายการ วัสดุ'!C43,IF('กรอกรายการ วัสดุ'!C43=0,"-"))</f>
        <v>-</v>
      </c>
      <c r="G81" s="12" t="str">
        <f>IF('กรอกรายการ วัสดุ'!D43&gt;0,'กรอกรายการ วัสดุ'!D43,IF('กรอกรายการ วัสดุ'!D43=0,"-"))</f>
        <v>-</v>
      </c>
      <c r="H81" s="45" t="str">
        <f>IF('กรอกรายการ วัสดุ'!E43&gt;0,'กรอกรายการ วัสดุ'!E43,IF('กรอกรายการ วัสดุ'!E43=0,"-"))</f>
        <v>-</v>
      </c>
      <c r="I81" s="45" t="str">
        <f>IF('กรอกรายการ วัสดุ'!F43&gt;0,'กรอกรายการ วัสดุ'!F43,IF('กรอกรายการ วัสดุ'!F43=0,"-"))</f>
        <v>-</v>
      </c>
      <c r="J81" s="45" t="str">
        <f>IF('กรอกรายการ วัสดุ'!G43&gt;0,'กรอกรายการ วัสดุ'!G43,IF('กรอกรายการ วัสดุ'!G43=0,"-"))</f>
        <v>-</v>
      </c>
      <c r="K81" s="45" t="str">
        <f>IF('กรอกรายการ วัสดุ'!H43&gt;0,'กรอกรายการ วัสดุ'!H43,IF('กรอกรายการ วัสดุ'!H43=0,"-"))</f>
        <v>-</v>
      </c>
      <c r="L81" s="45" t="str">
        <f>IF('กรอกรายการ วัสดุ'!I43&gt;0,'กรอกรายการ วัสดุ'!I43,IF('กรอกรายการ วัสดุ'!I43=0,"-"))</f>
        <v>-</v>
      </c>
      <c r="M81" s="10"/>
    </row>
    <row r="82" spans="1:13" x14ac:dyDescent="0.55000000000000004">
      <c r="A82" s="9" t="str">
        <f>IF('กรอกรายการ วัสดุ'!A44&gt;0,'กรอกรายการ วัสดุ'!A44,IF('กรอกรายการ วัสดุ'!A44=0," "))</f>
        <v xml:space="preserve"> </v>
      </c>
      <c r="B82" s="652" t="str">
        <f>IF('กรอกรายการ วัสดุ'!B44&gt;0,'กรอกรายการ วัสดุ'!B44,IF('กรอกรายการ วัสดุ'!B44=0,"-"))</f>
        <v>-</v>
      </c>
      <c r="C82" s="653"/>
      <c r="D82" s="653"/>
      <c r="E82" s="654"/>
      <c r="F82" s="12" t="str">
        <f>IF('กรอกรายการ วัสดุ'!C44&gt;0,'กรอกรายการ วัสดุ'!C44,IF('กรอกรายการ วัสดุ'!C44=0,"-"))</f>
        <v>-</v>
      </c>
      <c r="G82" s="12" t="str">
        <f>IF('กรอกรายการ วัสดุ'!D44&gt;0,'กรอกรายการ วัสดุ'!D44,IF('กรอกรายการ วัสดุ'!D44=0,"-"))</f>
        <v>-</v>
      </c>
      <c r="H82" s="45" t="str">
        <f>IF('กรอกรายการ วัสดุ'!E44&gt;0,'กรอกรายการ วัสดุ'!E44,IF('กรอกรายการ วัสดุ'!E44=0,"-"))</f>
        <v>-</v>
      </c>
      <c r="I82" s="45" t="str">
        <f>IF('กรอกรายการ วัสดุ'!F44&gt;0,'กรอกรายการ วัสดุ'!F44,IF('กรอกรายการ วัสดุ'!F44=0,"-"))</f>
        <v>-</v>
      </c>
      <c r="J82" s="45" t="str">
        <f>IF('กรอกรายการ วัสดุ'!G44&gt;0,'กรอกรายการ วัสดุ'!G44,IF('กรอกรายการ วัสดุ'!G44=0,"-"))</f>
        <v>-</v>
      </c>
      <c r="K82" s="45" t="str">
        <f>IF('กรอกรายการ วัสดุ'!H44&gt;0,'กรอกรายการ วัสดุ'!H44,IF('กรอกรายการ วัสดุ'!H44=0,"-"))</f>
        <v>-</v>
      </c>
      <c r="L82" s="45" t="str">
        <f>IF('กรอกรายการ วัสดุ'!I44&gt;0,'กรอกรายการ วัสดุ'!I44,IF('กรอกรายการ วัสดุ'!I44=0,"-"))</f>
        <v>-</v>
      </c>
      <c r="M82" s="10"/>
    </row>
    <row r="83" spans="1:13" x14ac:dyDescent="0.55000000000000004">
      <c r="A83" s="9" t="str">
        <f>IF('กรอกรายการ วัสดุ'!A45&gt;0,'กรอกรายการ วัสดุ'!A45,IF('กรอกรายการ วัสดุ'!A45=0," "))</f>
        <v xml:space="preserve"> </v>
      </c>
      <c r="B83" s="652" t="str">
        <f>IF('กรอกรายการ วัสดุ'!B45&gt;0,'กรอกรายการ วัสดุ'!B45,IF('กรอกรายการ วัสดุ'!B45=0,"-"))</f>
        <v>-</v>
      </c>
      <c r="C83" s="653"/>
      <c r="D83" s="653"/>
      <c r="E83" s="654"/>
      <c r="F83" s="12" t="str">
        <f>IF('กรอกรายการ วัสดุ'!C45&gt;0,'กรอกรายการ วัสดุ'!C45,IF('กรอกรายการ วัสดุ'!C45=0,"-"))</f>
        <v>-</v>
      </c>
      <c r="G83" s="12" t="str">
        <f>IF('กรอกรายการ วัสดุ'!D45&gt;0,'กรอกรายการ วัสดุ'!D45,IF('กรอกรายการ วัสดุ'!D45=0,"-"))</f>
        <v>-</v>
      </c>
      <c r="H83" s="45" t="str">
        <f>IF('กรอกรายการ วัสดุ'!E45&gt;0,'กรอกรายการ วัสดุ'!E45,IF('กรอกรายการ วัสดุ'!E45=0,"-"))</f>
        <v>-</v>
      </c>
      <c r="I83" s="45" t="str">
        <f>IF('กรอกรายการ วัสดุ'!F45&gt;0,'กรอกรายการ วัสดุ'!F45,IF('กรอกรายการ วัสดุ'!F45=0,"-"))</f>
        <v>-</v>
      </c>
      <c r="J83" s="45" t="str">
        <f>IF('กรอกรายการ วัสดุ'!G45&gt;0,'กรอกรายการ วัสดุ'!G45,IF('กรอกรายการ วัสดุ'!G45=0,"-"))</f>
        <v>-</v>
      </c>
      <c r="K83" s="45" t="str">
        <f>IF('กรอกรายการ วัสดุ'!H45&gt;0,'กรอกรายการ วัสดุ'!H45,IF('กรอกรายการ วัสดุ'!H45=0,"-"))</f>
        <v>-</v>
      </c>
      <c r="L83" s="45" t="str">
        <f>IF('กรอกรายการ วัสดุ'!I45&gt;0,'กรอกรายการ วัสดุ'!I45,IF('กรอกรายการ วัสดุ'!I45=0,"-"))</f>
        <v>-</v>
      </c>
      <c r="M83" s="10"/>
    </row>
    <row r="84" spans="1:13" x14ac:dyDescent="0.55000000000000004">
      <c r="A84" s="9" t="str">
        <f>IF('กรอกรายการ วัสดุ'!A46&gt;0,'กรอกรายการ วัสดุ'!A46,IF('กรอกรายการ วัสดุ'!A46=0," "))</f>
        <v xml:space="preserve"> </v>
      </c>
      <c r="B84" s="652" t="str">
        <f>IF('กรอกรายการ วัสดุ'!B46&gt;0,'กรอกรายการ วัสดุ'!B46,IF('กรอกรายการ วัสดุ'!B46=0,"-"))</f>
        <v>-</v>
      </c>
      <c r="C84" s="653"/>
      <c r="D84" s="653"/>
      <c r="E84" s="654"/>
      <c r="F84" s="12" t="str">
        <f>IF('กรอกรายการ วัสดุ'!C46&gt;0,'กรอกรายการ วัสดุ'!C46,IF('กรอกรายการ วัสดุ'!C46=0,"-"))</f>
        <v>-</v>
      </c>
      <c r="G84" s="12" t="str">
        <f>IF('กรอกรายการ วัสดุ'!D46&gt;0,'กรอกรายการ วัสดุ'!D46,IF('กรอกรายการ วัสดุ'!D46=0,"-"))</f>
        <v>-</v>
      </c>
      <c r="H84" s="45" t="str">
        <f>IF('กรอกรายการ วัสดุ'!E46&gt;0,'กรอกรายการ วัสดุ'!E46,IF('กรอกรายการ วัสดุ'!E46=0,"-"))</f>
        <v>-</v>
      </c>
      <c r="I84" s="45" t="str">
        <f>IF('กรอกรายการ วัสดุ'!F46&gt;0,'กรอกรายการ วัสดุ'!F46,IF('กรอกรายการ วัสดุ'!F46=0,"-"))</f>
        <v>-</v>
      </c>
      <c r="J84" s="45" t="str">
        <f>IF('กรอกรายการ วัสดุ'!G46&gt;0,'กรอกรายการ วัสดุ'!G46,IF('กรอกรายการ วัสดุ'!G46=0,"-"))</f>
        <v>-</v>
      </c>
      <c r="K84" s="45" t="str">
        <f>IF('กรอกรายการ วัสดุ'!H46&gt;0,'กรอกรายการ วัสดุ'!H46,IF('กรอกรายการ วัสดุ'!H46=0,"-"))</f>
        <v>-</v>
      </c>
      <c r="L84" s="45" t="str">
        <f>IF('กรอกรายการ วัสดุ'!I46&gt;0,'กรอกรายการ วัสดุ'!I46,IF('กรอกรายการ วัสดุ'!I46=0,"-"))</f>
        <v>-</v>
      </c>
      <c r="M84" s="10"/>
    </row>
    <row r="85" spans="1:13" x14ac:dyDescent="0.55000000000000004">
      <c r="A85" s="9" t="str">
        <f>IF('กรอกรายการ วัสดุ'!A47&gt;0,'กรอกรายการ วัสดุ'!A47,IF('กรอกรายการ วัสดุ'!A47=0," "))</f>
        <v xml:space="preserve"> </v>
      </c>
      <c r="B85" s="652" t="str">
        <f>IF('กรอกรายการ วัสดุ'!B47&gt;0,'กรอกรายการ วัสดุ'!B47,IF('กรอกรายการ วัสดุ'!B47=0,"-"))</f>
        <v>-</v>
      </c>
      <c r="C85" s="653"/>
      <c r="D85" s="653"/>
      <c r="E85" s="654"/>
      <c r="F85" s="12" t="str">
        <f>IF('กรอกรายการ วัสดุ'!C47&gt;0,'กรอกรายการ วัสดุ'!C47,IF('กรอกรายการ วัสดุ'!C47=0,"-"))</f>
        <v>-</v>
      </c>
      <c r="G85" s="12" t="str">
        <f>IF('กรอกรายการ วัสดุ'!D47&gt;0,'กรอกรายการ วัสดุ'!D47,IF('กรอกรายการ วัสดุ'!D47=0,"-"))</f>
        <v>-</v>
      </c>
      <c r="H85" s="45" t="str">
        <f>IF('กรอกรายการ วัสดุ'!E47&gt;0,'กรอกรายการ วัสดุ'!E47,IF('กรอกรายการ วัสดุ'!E47=0,"-"))</f>
        <v>-</v>
      </c>
      <c r="I85" s="45" t="str">
        <f>IF('กรอกรายการ วัสดุ'!F47&gt;0,'กรอกรายการ วัสดุ'!F47,IF('กรอกรายการ วัสดุ'!F47=0,"-"))</f>
        <v>-</v>
      </c>
      <c r="J85" s="45" t="str">
        <f>IF('กรอกรายการ วัสดุ'!G47&gt;0,'กรอกรายการ วัสดุ'!G47,IF('กรอกรายการ วัสดุ'!G47=0,"-"))</f>
        <v>-</v>
      </c>
      <c r="K85" s="45" t="str">
        <f>IF('กรอกรายการ วัสดุ'!H47&gt;0,'กรอกรายการ วัสดุ'!H47,IF('กรอกรายการ วัสดุ'!H47=0,"-"))</f>
        <v>-</v>
      </c>
      <c r="L85" s="45" t="str">
        <f>IF('กรอกรายการ วัสดุ'!I47&gt;0,'กรอกรายการ วัสดุ'!I47,IF('กรอกรายการ วัสดุ'!I47=0,"-"))</f>
        <v>-</v>
      </c>
      <c r="M85" s="10"/>
    </row>
    <row r="86" spans="1:13" x14ac:dyDescent="0.55000000000000004">
      <c r="A86" s="9" t="str">
        <f>IF('กรอกรายการ วัสดุ'!A48&gt;0,'กรอกรายการ วัสดุ'!A48,IF('กรอกรายการ วัสดุ'!A48=0," "))</f>
        <v xml:space="preserve"> </v>
      </c>
      <c r="B86" s="652" t="str">
        <f>IF('กรอกรายการ วัสดุ'!B48&gt;0,'กรอกรายการ วัสดุ'!B48,IF('กรอกรายการ วัสดุ'!B48=0,"-"))</f>
        <v>-</v>
      </c>
      <c r="C86" s="653"/>
      <c r="D86" s="653"/>
      <c r="E86" s="654"/>
      <c r="F86" s="12" t="str">
        <f>IF('กรอกรายการ วัสดุ'!C48&gt;0,'กรอกรายการ วัสดุ'!C48,IF('กรอกรายการ วัสดุ'!C48=0,"-"))</f>
        <v>-</v>
      </c>
      <c r="G86" s="12" t="str">
        <f>IF('กรอกรายการ วัสดุ'!D48&gt;0,'กรอกรายการ วัสดุ'!D48,IF('กรอกรายการ วัสดุ'!D48=0,"-"))</f>
        <v>-</v>
      </c>
      <c r="H86" s="45" t="str">
        <f>IF('กรอกรายการ วัสดุ'!E48&gt;0,'กรอกรายการ วัสดุ'!E48,IF('กรอกรายการ วัสดุ'!E48=0,"-"))</f>
        <v>-</v>
      </c>
      <c r="I86" s="45" t="str">
        <f>IF('กรอกรายการ วัสดุ'!F48&gt;0,'กรอกรายการ วัสดุ'!F48,IF('กรอกรายการ วัสดุ'!F48=0,"-"))</f>
        <v>-</v>
      </c>
      <c r="J86" s="45" t="str">
        <f>IF('กรอกรายการ วัสดุ'!G48&gt;0,'กรอกรายการ วัสดุ'!G48,IF('กรอกรายการ วัสดุ'!G48=0,"-"))</f>
        <v>-</v>
      </c>
      <c r="K86" s="45" t="str">
        <f>IF('กรอกรายการ วัสดุ'!H48&gt;0,'กรอกรายการ วัสดุ'!H48,IF('กรอกรายการ วัสดุ'!H48=0,"-"))</f>
        <v>-</v>
      </c>
      <c r="L86" s="45" t="str">
        <f>IF('กรอกรายการ วัสดุ'!I48&gt;0,'กรอกรายการ วัสดุ'!I48,IF('กรอกรายการ วัสดุ'!I48=0,"-"))</f>
        <v>-</v>
      </c>
      <c r="M86" s="10"/>
    </row>
    <row r="87" spans="1:13" x14ac:dyDescent="0.55000000000000004">
      <c r="A87" s="9">
        <f>IF('กรอกรายการ วัสดุ'!A49&gt;0,'กรอกรายการ วัสดุ'!A49,IF('กรอกรายการ วัสดุ'!A49=0," "))</f>
        <v>2</v>
      </c>
      <c r="B87" s="652" t="str">
        <f>IF('กรอกรายการ วัสดุ'!B49&gt;0,'กรอกรายการ วัสดุ'!B49,IF('กรอกรายการ วัสดุ'!B49=0,"-"))</f>
        <v>-</v>
      </c>
      <c r="C87" s="653"/>
      <c r="D87" s="653"/>
      <c r="E87" s="654"/>
      <c r="F87" s="12" t="str">
        <f>IF('กรอกรายการ วัสดุ'!C49&gt;0,'กรอกรายการ วัสดุ'!C49,IF('กรอกรายการ วัสดุ'!C49=0,"-"))</f>
        <v>-</v>
      </c>
      <c r="G87" s="12" t="str">
        <f>IF('กรอกรายการ วัสดุ'!D49&gt;0,'กรอกรายการ วัสดุ'!D49,IF('กรอกรายการ วัสดุ'!D49=0,"-"))</f>
        <v>-</v>
      </c>
      <c r="H87" s="45" t="str">
        <f>IF('กรอกรายการ วัสดุ'!E49&gt;0,'กรอกรายการ วัสดุ'!E49,IF('กรอกรายการ วัสดุ'!E49=0,"-"))</f>
        <v>-</v>
      </c>
      <c r="I87" s="45" t="str">
        <f>IF('กรอกรายการ วัสดุ'!F49&gt;0,'กรอกรายการ วัสดุ'!F49,IF('กรอกรายการ วัสดุ'!F49=0,"-"))</f>
        <v>-</v>
      </c>
      <c r="J87" s="45" t="str">
        <f>IF('กรอกรายการ วัสดุ'!G49&gt;0,'กรอกรายการ วัสดุ'!G49,IF('กรอกรายการ วัสดุ'!G49=0,"-"))</f>
        <v>-</v>
      </c>
      <c r="K87" s="45" t="str">
        <f>IF('กรอกรายการ วัสดุ'!H49&gt;0,'กรอกรายการ วัสดุ'!H49,IF('กรอกรายการ วัสดุ'!H49=0,"-"))</f>
        <v>-</v>
      </c>
      <c r="L87" s="45" t="str">
        <f>IF('กรอกรายการ วัสดุ'!I49&gt;0,'กรอกรายการ วัสดุ'!I49,IF('กรอกรายการ วัสดุ'!I49=0,"-"))</f>
        <v>-</v>
      </c>
      <c r="M87" s="10"/>
    </row>
    <row r="88" spans="1:13" ht="24.75" thickBot="1" x14ac:dyDescent="0.6">
      <c r="A88" s="17" t="str">
        <f>IF('กรอกรายการ วัสดุ'!A50&gt;0,'กรอกรายการ วัสดุ'!A50,IF('กรอกรายการ วัสดุ'!A50=0," "))</f>
        <v xml:space="preserve"> </v>
      </c>
      <c r="B88" s="652" t="str">
        <f>IF('กรอกรายการ วัสดุ'!B50&gt;0,'กรอกรายการ วัสดุ'!B50,IF('กรอกรายการ วัสดุ'!B50=0,"-"))</f>
        <v>-</v>
      </c>
      <c r="C88" s="653"/>
      <c r="D88" s="653"/>
      <c r="E88" s="654"/>
      <c r="F88" s="12" t="str">
        <f>IF('กรอกรายการ วัสดุ'!C50&gt;0,'กรอกรายการ วัสดุ'!C50,IF('กรอกรายการ วัสดุ'!C50=0,"-"))</f>
        <v>-</v>
      </c>
      <c r="G88" s="12" t="str">
        <f>IF('กรอกรายการ วัสดุ'!D50&gt;0,'กรอกรายการ วัสดุ'!D50,IF('กรอกรายการ วัสดุ'!D50=0,"-"))</f>
        <v>-</v>
      </c>
      <c r="H88" s="45" t="str">
        <f>IF('กรอกรายการ วัสดุ'!E50&gt;0,'กรอกรายการ วัสดุ'!E50,IF('กรอกรายการ วัสดุ'!E50=0,"-"))</f>
        <v>-</v>
      </c>
      <c r="I88" s="45" t="str">
        <f>IF('กรอกรายการ วัสดุ'!F50&gt;0,'กรอกรายการ วัสดุ'!F50,IF('กรอกรายการ วัสดุ'!F50=0,"-"))</f>
        <v>-</v>
      </c>
      <c r="J88" s="45" t="str">
        <f>IF('กรอกรายการ วัสดุ'!G50&gt;0,'กรอกรายการ วัสดุ'!G50,IF('กรอกรายการ วัสดุ'!G50=0,"-"))</f>
        <v>-</v>
      </c>
      <c r="K88" s="45" t="str">
        <f>IF('กรอกรายการ วัสดุ'!H50&gt;0,'กรอกรายการ วัสดุ'!H50,IF('กรอกรายการ วัสดุ'!H50=0,"-"))</f>
        <v>-</v>
      </c>
      <c r="L88" s="45" t="str">
        <f>IF('กรอกรายการ วัสดุ'!I50&gt;0,'กรอกรายการ วัสดุ'!I50,IF('กรอกรายการ วัสดุ'!I50=0,"-"))</f>
        <v>-</v>
      </c>
      <c r="M88" s="11"/>
    </row>
    <row r="89" spans="1:13" ht="24.75" thickBot="1" x14ac:dyDescent="0.6">
      <c r="A89" s="657" t="s">
        <v>49</v>
      </c>
      <c r="B89" s="658"/>
      <c r="C89" s="658"/>
      <c r="D89" s="658"/>
      <c r="E89" s="658"/>
      <c r="F89" s="658"/>
      <c r="G89" s="658"/>
      <c r="H89" s="659"/>
      <c r="I89" s="153">
        <f>SUM(I79:I88)</f>
        <v>0</v>
      </c>
      <c r="J89" s="19"/>
      <c r="K89" s="46">
        <f t="shared" ref="K89:L89" si="2">SUM(K79:K88)</f>
        <v>0</v>
      </c>
      <c r="L89" s="46">
        <f t="shared" si="2"/>
        <v>0</v>
      </c>
      <c r="M89" s="14"/>
    </row>
    <row r="90" spans="1:13" ht="24.75" thickBot="1" x14ac:dyDescent="0.6">
      <c r="A90" s="657" t="s">
        <v>50</v>
      </c>
      <c r="B90" s="658"/>
      <c r="C90" s="658"/>
      <c r="D90" s="658"/>
      <c r="E90" s="658"/>
      <c r="F90" s="658"/>
      <c r="G90" s="658"/>
      <c r="H90" s="659"/>
      <c r="I90" s="153">
        <f>I89+I78</f>
        <v>236226</v>
      </c>
      <c r="J90" s="19"/>
      <c r="K90" s="46">
        <f t="shared" ref="K90:L90" si="3">K89+K78</f>
        <v>43986.5</v>
      </c>
      <c r="L90" s="46">
        <f t="shared" si="3"/>
        <v>280212.5</v>
      </c>
      <c r="M90" s="14"/>
    </row>
    <row r="91" spans="1:13" s="2" customFormat="1" ht="15" customHeight="1" x14ac:dyDescent="0.55000000000000004">
      <c r="A91" s="13"/>
      <c r="B91" s="13"/>
      <c r="C91" s="13"/>
      <c r="D91" s="13"/>
      <c r="E91" s="13"/>
      <c r="F91" s="13"/>
      <c r="G91" s="13"/>
      <c r="H91" s="13"/>
      <c r="I91" s="6"/>
      <c r="J91" s="6"/>
      <c r="K91" s="6"/>
      <c r="L91" s="6"/>
      <c r="M91" s="6"/>
    </row>
    <row r="92" spans="1:13" s="2" customFormat="1" x14ac:dyDescent="0.55000000000000004">
      <c r="A92" s="147"/>
      <c r="B92" s="13" t="s">
        <v>28</v>
      </c>
      <c r="C92" s="13"/>
      <c r="D92" s="13"/>
      <c r="E92" s="13"/>
      <c r="F92" s="13"/>
      <c r="G92" s="13"/>
      <c r="H92" s="13" t="s">
        <v>28</v>
      </c>
      <c r="I92" s="6"/>
      <c r="J92" s="6"/>
      <c r="K92" s="6" t="s">
        <v>333</v>
      </c>
      <c r="L92" s="6"/>
      <c r="M92" s="6"/>
    </row>
    <row r="93" spans="1:13" s="2" customFormat="1" x14ac:dyDescent="0.55000000000000004">
      <c r="A93" s="147"/>
      <c r="C93" s="668" t="str">
        <f>C70</f>
        <v>(นายชาติชาย  สมศักดิ์)</v>
      </c>
      <c r="D93" s="668"/>
      <c r="E93" s="668"/>
      <c r="H93" s="13" t="s">
        <v>28</v>
      </c>
      <c r="I93" s="118"/>
      <c r="K93" s="6" t="s">
        <v>333</v>
      </c>
    </row>
    <row r="94" spans="1:13" s="2" customFormat="1" x14ac:dyDescent="0.55000000000000004">
      <c r="A94" s="147"/>
      <c r="B94" s="118"/>
      <c r="C94" s="668" t="str">
        <f>C71</f>
        <v>ประธานกรรมการกำหนดราคากลาง</v>
      </c>
      <c r="D94" s="668"/>
      <c r="E94" s="668"/>
      <c r="H94" s="13" t="s">
        <v>28</v>
      </c>
      <c r="I94" s="118"/>
      <c r="J94" s="118"/>
      <c r="K94" s="6" t="s">
        <v>333</v>
      </c>
    </row>
    <row r="95" spans="1:13" s="2" customFormat="1" ht="21.75" customHeight="1" x14ac:dyDescent="0.55000000000000004">
      <c r="A95" s="147"/>
      <c r="C95" s="118"/>
      <c r="D95" s="655"/>
      <c r="E95" s="655"/>
      <c r="F95" s="655"/>
      <c r="H95" s="13" t="s">
        <v>28</v>
      </c>
      <c r="I95" s="118"/>
      <c r="J95" s="118"/>
      <c r="K95" s="6" t="s">
        <v>335</v>
      </c>
    </row>
    <row r="96" spans="1:13" s="2" customFormat="1" ht="27.75" x14ac:dyDescent="0.65">
      <c r="C96" s="636" t="s">
        <v>23</v>
      </c>
      <c r="D96" s="636"/>
      <c r="E96" s="636"/>
      <c r="F96" s="636"/>
      <c r="G96" s="636"/>
      <c r="H96" s="636"/>
      <c r="I96" s="636"/>
      <c r="J96" s="636"/>
      <c r="K96" s="636"/>
      <c r="L96" s="135" t="s">
        <v>25</v>
      </c>
      <c r="M96" s="136"/>
    </row>
    <row r="97" spans="1:13" s="2" customFormat="1" x14ac:dyDescent="0.55000000000000004">
      <c r="A97" s="639" t="str">
        <f>A74</f>
        <v>ซ่อมแซมสำนักงาน สพป.ลำปาง เขต 3</v>
      </c>
      <c r="B97" s="639"/>
      <c r="C97" s="639"/>
      <c r="D97" s="667" t="str">
        <f>D74</f>
        <v>รางระบายน้ำ โรงเรียน</v>
      </c>
      <c r="E97" s="667"/>
      <c r="F97" s="667"/>
      <c r="G97" s="667"/>
      <c r="H97" s="667"/>
      <c r="I97" s="2" t="s">
        <v>26</v>
      </c>
      <c r="J97" s="144">
        <f>J72</f>
        <v>0</v>
      </c>
      <c r="M97" s="2" t="s">
        <v>84</v>
      </c>
    </row>
    <row r="98" spans="1:13" ht="24.75" thickBot="1" x14ac:dyDescent="0.6">
      <c r="A98" s="145" t="s">
        <v>0</v>
      </c>
      <c r="D98" s="640" t="str">
        <f>D75</f>
        <v>โรงเรียนร่องเคาะวิทยา</v>
      </c>
      <c r="E98" s="640"/>
      <c r="F98" s="640"/>
      <c r="G98" s="640"/>
      <c r="H98" s="640"/>
      <c r="K98" s="641"/>
      <c r="L98" s="641"/>
    </row>
    <row r="99" spans="1:13" x14ac:dyDescent="0.55000000000000004">
      <c r="A99" s="642" t="s">
        <v>2</v>
      </c>
      <c r="B99" s="644" t="s">
        <v>3</v>
      </c>
      <c r="C99" s="645"/>
      <c r="D99" s="645"/>
      <c r="E99" s="646"/>
      <c r="F99" s="650" t="s">
        <v>4</v>
      </c>
      <c r="G99" s="650" t="s">
        <v>5</v>
      </c>
      <c r="H99" s="650" t="s">
        <v>6</v>
      </c>
      <c r="I99" s="650"/>
      <c r="J99" s="650" t="s">
        <v>7</v>
      </c>
      <c r="K99" s="650"/>
      <c r="L99" s="650" t="s">
        <v>24</v>
      </c>
      <c r="M99" s="661" t="s">
        <v>9</v>
      </c>
    </row>
    <row r="100" spans="1:13" x14ac:dyDescent="0.55000000000000004">
      <c r="A100" s="643"/>
      <c r="B100" s="647"/>
      <c r="C100" s="648"/>
      <c r="D100" s="648"/>
      <c r="E100" s="649"/>
      <c r="F100" s="651"/>
      <c r="G100" s="651"/>
      <c r="H100" s="148" t="s">
        <v>10</v>
      </c>
      <c r="I100" s="148" t="s">
        <v>11</v>
      </c>
      <c r="J100" s="148" t="s">
        <v>10</v>
      </c>
      <c r="K100" s="148" t="s">
        <v>11</v>
      </c>
      <c r="L100" s="651"/>
      <c r="M100" s="662"/>
    </row>
    <row r="101" spans="1:13" x14ac:dyDescent="0.55000000000000004">
      <c r="A101" s="685" t="s">
        <v>51</v>
      </c>
      <c r="B101" s="686"/>
      <c r="C101" s="686"/>
      <c r="D101" s="686"/>
      <c r="E101" s="686"/>
      <c r="F101" s="686"/>
      <c r="G101" s="686"/>
      <c r="H101" s="687"/>
      <c r="I101" s="152">
        <f>I90</f>
        <v>236226</v>
      </c>
      <c r="J101" s="18"/>
      <c r="K101" s="48">
        <f>K90</f>
        <v>43986.5</v>
      </c>
      <c r="L101" s="48">
        <f>L90</f>
        <v>280212.5</v>
      </c>
      <c r="M101" s="8"/>
    </row>
    <row r="102" spans="1:13" x14ac:dyDescent="0.55000000000000004">
      <c r="A102" s="7" t="str">
        <f>IF('กรอกรายการ วัสดุ'!A51&gt;0,'กรอกรายการ วัสดุ'!A51,IF('กรอกรายการ วัสดุ'!A51=0," "))</f>
        <v xml:space="preserve"> </v>
      </c>
      <c r="B102" s="656" t="str">
        <f>IF('กรอกรายการ วัสดุ'!B51&gt;0,'กรอกรายการ วัสดุ'!B51,IF('กรอกรายการ วัสดุ'!B51=0,"-"))</f>
        <v>-</v>
      </c>
      <c r="C102" s="656"/>
      <c r="D102" s="656"/>
      <c r="E102" s="656"/>
      <c r="F102" s="12" t="str">
        <f>IF('กรอกรายการ วัสดุ'!C51&gt;0,'กรอกรายการ วัสดุ'!C51,IF('กรอกรายการ วัสดุ'!C51=0,"-"))</f>
        <v>-</v>
      </c>
      <c r="G102" s="12" t="str">
        <f>IF('กรอกรายการ วัสดุ'!D51&gt;0,'กรอกรายการ วัสดุ'!D51,IF('กรอกรายการ วัสดุ'!D51=0,"-"))</f>
        <v>-</v>
      </c>
      <c r="H102" s="45" t="str">
        <f>IF('กรอกรายการ วัสดุ'!E51&gt;0,'กรอกรายการ วัสดุ'!E51,IF('กรอกรายการ วัสดุ'!E51=0,"-"))</f>
        <v>-</v>
      </c>
      <c r="I102" s="45" t="str">
        <f>IF('กรอกรายการ วัสดุ'!F51&gt;0,'กรอกรายการ วัสดุ'!F51,IF('กรอกรายการ วัสดุ'!F51=0,"-"))</f>
        <v>-</v>
      </c>
      <c r="J102" s="45" t="str">
        <f>IF('กรอกรายการ วัสดุ'!G51&gt;0,'กรอกรายการ วัสดุ'!G51,IF('กรอกรายการ วัสดุ'!G51=0,"-"))</f>
        <v>-</v>
      </c>
      <c r="K102" s="45" t="str">
        <f>IF('กรอกรายการ วัสดุ'!H51&gt;0,'กรอกรายการ วัสดุ'!H51,IF('กรอกรายการ วัสดุ'!H51=0,"-"))</f>
        <v>-</v>
      </c>
      <c r="L102" s="45" t="str">
        <f>IF('กรอกรายการ วัสดุ'!I51&gt;0,'กรอกรายการ วัสดุ'!I51,IF('กรอกรายการ วัสดุ'!I51=0,"-"))</f>
        <v>-</v>
      </c>
      <c r="M102" s="76"/>
    </row>
    <row r="103" spans="1:13" x14ac:dyDescent="0.55000000000000004">
      <c r="A103" s="9" t="str">
        <f>IF('กรอกรายการ วัสดุ'!A52&gt;0,'กรอกรายการ วัสดุ'!A52,IF('กรอกรายการ วัสดุ'!A52=0," "))</f>
        <v xml:space="preserve"> </v>
      </c>
      <c r="B103" s="637" t="str">
        <f>IF('กรอกรายการ วัสดุ'!B52&gt;0,'กรอกรายการ วัสดุ'!B52,IF('กรอกรายการ วัสดุ'!B52=0,"-"))</f>
        <v>-</v>
      </c>
      <c r="C103" s="637"/>
      <c r="D103" s="637"/>
      <c r="E103" s="637"/>
      <c r="F103" s="77" t="str">
        <f>IF('กรอกรายการ วัสดุ'!C52&gt;0,'กรอกรายการ วัสดุ'!C52,IF('กรอกรายการ วัสดุ'!C52=0,"-"))</f>
        <v>-</v>
      </c>
      <c r="G103" s="77" t="str">
        <f>IF('กรอกรายการ วัสดุ'!D52&gt;0,'กรอกรายการ วัสดุ'!D52,IF('กรอกรายการ วัสดุ'!D52=0,"-"))</f>
        <v>-</v>
      </c>
      <c r="H103" s="78" t="str">
        <f>IF('กรอกรายการ วัสดุ'!E52&gt;0,'กรอกรายการ วัสดุ'!E52,IF('กรอกรายการ วัสดุ'!E52=0,"-"))</f>
        <v>-</v>
      </c>
      <c r="I103" s="78" t="str">
        <f>IF('กรอกรายการ วัสดุ'!F52&gt;0,'กรอกรายการ วัสดุ'!F52,IF('กรอกรายการ วัสดุ'!F52=0,"-"))</f>
        <v>-</v>
      </c>
      <c r="J103" s="78" t="str">
        <f>IF('กรอกรายการ วัสดุ'!G52&gt;0,'กรอกรายการ วัสดุ'!G52,IF('กรอกรายการ วัสดุ'!G52=0,"-"))</f>
        <v>-</v>
      </c>
      <c r="K103" s="78" t="str">
        <f>IF('กรอกรายการ วัสดุ'!H52&gt;0,'กรอกรายการ วัสดุ'!H52,IF('กรอกรายการ วัสดุ'!H52=0,"-"))</f>
        <v>-</v>
      </c>
      <c r="L103" s="78" t="str">
        <f>IF('กรอกรายการ วัสดุ'!I52&gt;0,'กรอกรายการ วัสดุ'!I52,IF('กรอกรายการ วัสดุ'!I52=0,"-"))</f>
        <v>-</v>
      </c>
      <c r="M103" s="76"/>
    </row>
    <row r="104" spans="1:13" x14ac:dyDescent="0.55000000000000004">
      <c r="A104" s="9" t="str">
        <f>IF('กรอกรายการ วัสดุ'!A53&gt;0,'กรอกรายการ วัสดุ'!A53,IF('กรอกรายการ วัสดุ'!A53=0," "))</f>
        <v xml:space="preserve"> </v>
      </c>
      <c r="B104" s="637" t="str">
        <f>IF('กรอกรายการ วัสดุ'!B53&gt;0,'กรอกรายการ วัสดุ'!B53,IF('กรอกรายการ วัสดุ'!B53=0,"-"))</f>
        <v>-</v>
      </c>
      <c r="C104" s="637"/>
      <c r="D104" s="637"/>
      <c r="E104" s="637"/>
      <c r="F104" s="77" t="str">
        <f>IF('กรอกรายการ วัสดุ'!C53&gt;0,'กรอกรายการ วัสดุ'!C53,IF('กรอกรายการ วัสดุ'!C53=0,"-"))</f>
        <v>-</v>
      </c>
      <c r="G104" s="77" t="str">
        <f>IF('กรอกรายการ วัสดุ'!D53&gt;0,'กรอกรายการ วัสดุ'!D53,IF('กรอกรายการ วัสดุ'!D53=0,"-"))</f>
        <v>-</v>
      </c>
      <c r="H104" s="78" t="str">
        <f>IF('กรอกรายการ วัสดุ'!E53&gt;0,'กรอกรายการ วัสดุ'!E53,IF('กรอกรายการ วัสดุ'!E53=0,"-"))</f>
        <v>-</v>
      </c>
      <c r="I104" s="78" t="str">
        <f>IF('กรอกรายการ วัสดุ'!F53&gt;0,'กรอกรายการ วัสดุ'!F53,IF('กรอกรายการ วัสดุ'!F53=0,"-"))</f>
        <v>-</v>
      </c>
      <c r="J104" s="78" t="str">
        <f>IF('กรอกรายการ วัสดุ'!G53&gt;0,'กรอกรายการ วัสดุ'!G53,IF('กรอกรายการ วัสดุ'!G53=0,"-"))</f>
        <v>-</v>
      </c>
      <c r="K104" s="78" t="str">
        <f>IF('กรอกรายการ วัสดุ'!H53&gt;0,'กรอกรายการ วัสดุ'!H53,IF('กรอกรายการ วัสดุ'!H53=0,"-"))</f>
        <v>-</v>
      </c>
      <c r="L104" s="78" t="str">
        <f>IF('กรอกรายการ วัสดุ'!I53&gt;0,'กรอกรายการ วัสดุ'!I53,IF('กรอกรายการ วัสดุ'!I53=0,"-"))</f>
        <v>-</v>
      </c>
      <c r="M104" s="76"/>
    </row>
    <row r="105" spans="1:13" x14ac:dyDescent="0.55000000000000004">
      <c r="A105" s="9" t="str">
        <f>IF('กรอกรายการ วัสดุ'!A54&gt;0,'กรอกรายการ วัสดุ'!A54,IF('กรอกรายการ วัสดุ'!A54=0," "))</f>
        <v xml:space="preserve"> </v>
      </c>
      <c r="B105" s="637" t="str">
        <f>IF('กรอกรายการ วัสดุ'!B54&gt;0,'กรอกรายการ วัสดุ'!B54,IF('กรอกรายการ วัสดุ'!B54=0,"-"))</f>
        <v>-</v>
      </c>
      <c r="C105" s="637"/>
      <c r="D105" s="637"/>
      <c r="E105" s="637"/>
      <c r="F105" s="77" t="str">
        <f>IF('กรอกรายการ วัสดุ'!C54&gt;0,'กรอกรายการ วัสดุ'!C54,IF('กรอกรายการ วัสดุ'!C54=0,"-"))</f>
        <v>-</v>
      </c>
      <c r="G105" s="77" t="str">
        <f>IF('กรอกรายการ วัสดุ'!D54&gt;0,'กรอกรายการ วัสดุ'!D54,IF('กรอกรายการ วัสดุ'!D54=0,"-"))</f>
        <v>-</v>
      </c>
      <c r="H105" s="78" t="str">
        <f>IF('กรอกรายการ วัสดุ'!E54&gt;0,'กรอกรายการ วัสดุ'!E54,IF('กรอกรายการ วัสดุ'!E54=0,"-"))</f>
        <v>-</v>
      </c>
      <c r="I105" s="78" t="str">
        <f>IF('กรอกรายการ วัสดุ'!F54&gt;0,'กรอกรายการ วัสดุ'!F54,IF('กรอกรายการ วัสดุ'!F54=0,"-"))</f>
        <v>-</v>
      </c>
      <c r="J105" s="78" t="str">
        <f>IF('กรอกรายการ วัสดุ'!G54&gt;0,'กรอกรายการ วัสดุ'!G54,IF('กรอกรายการ วัสดุ'!G54=0,"-"))</f>
        <v>-</v>
      </c>
      <c r="K105" s="78" t="str">
        <f>IF('กรอกรายการ วัสดุ'!H54&gt;0,'กรอกรายการ วัสดุ'!H54,IF('กรอกรายการ วัสดุ'!H54=0,"-"))</f>
        <v>-</v>
      </c>
      <c r="L105" s="78" t="str">
        <f>IF('กรอกรายการ วัสดุ'!I54&gt;0,'กรอกรายการ วัสดุ'!I54,IF('กรอกรายการ วัสดุ'!I54=0,"-"))</f>
        <v>-</v>
      </c>
      <c r="M105" s="76"/>
    </row>
    <row r="106" spans="1:13" x14ac:dyDescent="0.55000000000000004">
      <c r="A106" s="9" t="str">
        <f>IF('กรอกรายการ วัสดุ'!A55&gt;0,'กรอกรายการ วัสดุ'!A55,IF('กรอกรายการ วัสดุ'!A55=0," "))</f>
        <v xml:space="preserve"> </v>
      </c>
      <c r="B106" s="637" t="str">
        <f>IF('กรอกรายการ วัสดุ'!B55&gt;0,'กรอกรายการ วัสดุ'!B55,IF('กรอกรายการ วัสดุ'!B55=0,"-"))</f>
        <v>-</v>
      </c>
      <c r="C106" s="637"/>
      <c r="D106" s="637"/>
      <c r="E106" s="637"/>
      <c r="F106" s="77" t="str">
        <f>IF('กรอกรายการ วัสดุ'!C55&gt;0,'กรอกรายการ วัสดุ'!C55,IF('กรอกรายการ วัสดุ'!C55=0,"-"))</f>
        <v>-</v>
      </c>
      <c r="G106" s="77" t="str">
        <f>IF('กรอกรายการ วัสดุ'!D55&gt;0,'กรอกรายการ วัสดุ'!D55,IF('กรอกรายการ วัสดุ'!D55=0,"-"))</f>
        <v>-</v>
      </c>
      <c r="H106" s="78" t="str">
        <f>IF('กรอกรายการ วัสดุ'!E55&gt;0,'กรอกรายการ วัสดุ'!E55,IF('กรอกรายการ วัสดุ'!E55=0,"-"))</f>
        <v>-</v>
      </c>
      <c r="I106" s="78" t="str">
        <f>IF('กรอกรายการ วัสดุ'!F55&gt;0,'กรอกรายการ วัสดุ'!F55,IF('กรอกรายการ วัสดุ'!F55=0,"-"))</f>
        <v>-</v>
      </c>
      <c r="J106" s="78" t="str">
        <f>IF('กรอกรายการ วัสดุ'!G55&gt;0,'กรอกรายการ วัสดุ'!G55,IF('กรอกรายการ วัสดุ'!G55=0,"-"))</f>
        <v>-</v>
      </c>
      <c r="K106" s="78" t="str">
        <f>IF('กรอกรายการ วัสดุ'!H55&gt;0,'กรอกรายการ วัสดุ'!H55,IF('กรอกรายการ วัสดุ'!H55=0,"-"))</f>
        <v>-</v>
      </c>
      <c r="L106" s="78" t="str">
        <f>IF('กรอกรายการ วัสดุ'!I55&gt;0,'กรอกรายการ วัสดุ'!I55,IF('กรอกรายการ วัสดุ'!I55=0,"-"))</f>
        <v>-</v>
      </c>
      <c r="M106" s="76"/>
    </row>
    <row r="107" spans="1:13" x14ac:dyDescent="0.55000000000000004">
      <c r="A107" s="9" t="str">
        <f>IF('กรอกรายการ วัสดุ'!A56&gt;0,'กรอกรายการ วัสดุ'!A56,IF('กรอกรายการ วัสดุ'!A56=0," "))</f>
        <v xml:space="preserve"> </v>
      </c>
      <c r="B107" s="637" t="str">
        <f>IF('กรอกรายการ วัสดุ'!B56&gt;0,'กรอกรายการ วัสดุ'!B56,IF('กรอกรายการ วัสดุ'!B56=0,"-"))</f>
        <v>-</v>
      </c>
      <c r="C107" s="637"/>
      <c r="D107" s="637"/>
      <c r="E107" s="637"/>
      <c r="F107" s="77" t="str">
        <f>IF('กรอกรายการ วัสดุ'!C56&gt;0,'กรอกรายการ วัสดุ'!C56,IF('กรอกรายการ วัสดุ'!C56=0,"-"))</f>
        <v>-</v>
      </c>
      <c r="G107" s="77" t="str">
        <f>IF('กรอกรายการ วัสดุ'!D56&gt;0,'กรอกรายการ วัสดุ'!D56,IF('กรอกรายการ วัสดุ'!D56=0,"-"))</f>
        <v>-</v>
      </c>
      <c r="H107" s="78" t="str">
        <f>IF('กรอกรายการ วัสดุ'!E56&gt;0,'กรอกรายการ วัสดุ'!E56,IF('กรอกรายการ วัสดุ'!E56=0,"-"))</f>
        <v>-</v>
      </c>
      <c r="I107" s="78" t="str">
        <f>IF('กรอกรายการ วัสดุ'!F56&gt;0,'กรอกรายการ วัสดุ'!F56,IF('กรอกรายการ วัสดุ'!F56=0,"-"))</f>
        <v>-</v>
      </c>
      <c r="J107" s="78" t="str">
        <f>IF('กรอกรายการ วัสดุ'!G56&gt;0,'กรอกรายการ วัสดุ'!G56,IF('กรอกรายการ วัสดุ'!G56=0,"-"))</f>
        <v>-</v>
      </c>
      <c r="K107" s="78" t="str">
        <f>IF('กรอกรายการ วัสดุ'!H56&gt;0,'กรอกรายการ วัสดุ'!H56,IF('กรอกรายการ วัสดุ'!H56=0,"-"))</f>
        <v>-</v>
      </c>
      <c r="L107" s="78" t="str">
        <f>IF('กรอกรายการ วัสดุ'!I56&gt;0,'กรอกรายการ วัสดุ'!I56,IF('กรอกรายการ วัสดุ'!I56=0,"-"))</f>
        <v>-</v>
      </c>
      <c r="M107" s="76"/>
    </row>
    <row r="108" spans="1:13" x14ac:dyDescent="0.55000000000000004">
      <c r="A108" s="9" t="str">
        <f>IF('กรอกรายการ วัสดุ'!A57&gt;0,'กรอกรายการ วัสดุ'!A57,IF('กรอกรายการ วัสดุ'!A57=0," "))</f>
        <v xml:space="preserve"> </v>
      </c>
      <c r="B108" s="637" t="str">
        <f>IF('กรอกรายการ วัสดุ'!B57&gt;0,'กรอกรายการ วัสดุ'!B57,IF('กรอกรายการ วัสดุ'!B57=0,"-"))</f>
        <v>-</v>
      </c>
      <c r="C108" s="637"/>
      <c r="D108" s="637"/>
      <c r="E108" s="637"/>
      <c r="F108" s="77" t="str">
        <f>IF('กรอกรายการ วัสดุ'!C57&gt;0,'กรอกรายการ วัสดุ'!C57,IF('กรอกรายการ วัสดุ'!C57=0,"-"))</f>
        <v>-</v>
      </c>
      <c r="G108" s="77" t="str">
        <f>IF('กรอกรายการ วัสดุ'!D57&gt;0,'กรอกรายการ วัสดุ'!D57,IF('กรอกรายการ วัสดุ'!D57=0,"-"))</f>
        <v>-</v>
      </c>
      <c r="H108" s="78" t="str">
        <f>IF('กรอกรายการ วัสดุ'!E57&gt;0,'กรอกรายการ วัสดุ'!E57,IF('กรอกรายการ วัสดุ'!E57=0,"-"))</f>
        <v>-</v>
      </c>
      <c r="I108" s="78" t="str">
        <f>IF('กรอกรายการ วัสดุ'!F57&gt;0,'กรอกรายการ วัสดุ'!F57,IF('กรอกรายการ วัสดุ'!F57=0,"-"))</f>
        <v>-</v>
      </c>
      <c r="J108" s="78" t="str">
        <f>IF('กรอกรายการ วัสดุ'!G57&gt;0,'กรอกรายการ วัสดุ'!G57,IF('กรอกรายการ วัสดุ'!G57=0,"-"))</f>
        <v>-</v>
      </c>
      <c r="K108" s="78" t="str">
        <f>IF('กรอกรายการ วัสดุ'!H57&gt;0,'กรอกรายการ วัสดุ'!H57,IF('กรอกรายการ วัสดุ'!H57=0,"-"))</f>
        <v>-</v>
      </c>
      <c r="L108" s="78" t="str">
        <f>IF('กรอกรายการ วัสดุ'!I57&gt;0,'กรอกรายการ วัสดุ'!I57,IF('กรอกรายการ วัสดุ'!I57=0,"-"))</f>
        <v>-</v>
      </c>
      <c r="M108" s="76"/>
    </row>
    <row r="109" spans="1:13" x14ac:dyDescent="0.55000000000000004">
      <c r="A109" s="9" t="str">
        <f>IF('กรอกรายการ วัสดุ'!A58&gt;0,'กรอกรายการ วัสดุ'!A58,IF('กรอกรายการ วัสดุ'!A58=0," "))</f>
        <v xml:space="preserve"> </v>
      </c>
      <c r="B109" s="637" t="str">
        <f>IF('กรอกรายการ วัสดุ'!B58&gt;0,'กรอกรายการ วัสดุ'!B58,IF('กรอกรายการ วัสดุ'!B58=0,"-"))</f>
        <v>-</v>
      </c>
      <c r="C109" s="637"/>
      <c r="D109" s="637"/>
      <c r="E109" s="637"/>
      <c r="F109" s="77" t="str">
        <f>IF('กรอกรายการ วัสดุ'!C58&gt;0,'กรอกรายการ วัสดุ'!C58,IF('กรอกรายการ วัสดุ'!C58=0,"-"))</f>
        <v>-</v>
      </c>
      <c r="G109" s="77" t="str">
        <f>IF('กรอกรายการ วัสดุ'!D58&gt;0,'กรอกรายการ วัสดุ'!D58,IF('กรอกรายการ วัสดุ'!D58=0,"-"))</f>
        <v>-</v>
      </c>
      <c r="H109" s="78" t="str">
        <f>IF('กรอกรายการ วัสดุ'!E58&gt;0,'กรอกรายการ วัสดุ'!E58,IF('กรอกรายการ วัสดุ'!E58=0,"-"))</f>
        <v>-</v>
      </c>
      <c r="I109" s="78" t="str">
        <f>IF('กรอกรายการ วัสดุ'!F58&gt;0,'กรอกรายการ วัสดุ'!F58,IF('กรอกรายการ วัสดุ'!F58=0,"-"))</f>
        <v>-</v>
      </c>
      <c r="J109" s="78" t="str">
        <f>IF('กรอกรายการ วัสดุ'!G58&gt;0,'กรอกรายการ วัสดุ'!G58,IF('กรอกรายการ วัสดุ'!G58=0,"-"))</f>
        <v>-</v>
      </c>
      <c r="K109" s="78" t="str">
        <f>IF('กรอกรายการ วัสดุ'!H58&gt;0,'กรอกรายการ วัสดุ'!H58,IF('กรอกรายการ วัสดุ'!H58=0,"-"))</f>
        <v>-</v>
      </c>
      <c r="L109" s="78" t="str">
        <f>IF('กรอกรายการ วัสดุ'!I58&gt;0,'กรอกรายการ วัสดุ'!I58,IF('กรอกรายการ วัสดุ'!I58=0,"-"))</f>
        <v>-</v>
      </c>
      <c r="M109" s="76"/>
    </row>
    <row r="110" spans="1:13" ht="24.75" thickBot="1" x14ac:dyDescent="0.6">
      <c r="A110" s="17" t="str">
        <f>IF('กรอกรายการ วัสดุ'!A59&gt;0,'กรอกรายการ วัสดุ'!A59,IF('กรอกรายการ วัสดุ'!A59=0," "))</f>
        <v xml:space="preserve"> </v>
      </c>
      <c r="B110" s="652" t="str">
        <f>IF('กรอกรายการ วัสดุ'!B59&gt;0,'กรอกรายการ วัสดุ'!B59,IF('กรอกรายการ วัสดุ'!B59=0,"-"))</f>
        <v>-</v>
      </c>
      <c r="C110" s="653"/>
      <c r="D110" s="653"/>
      <c r="E110" s="654"/>
      <c r="F110" s="12" t="str">
        <f>IF('กรอกรายการ วัสดุ'!C59&gt;0,'กรอกรายการ วัสดุ'!C59,IF('กรอกรายการ วัสดุ'!C59=0,"-"))</f>
        <v>-</v>
      </c>
      <c r="G110" s="12" t="str">
        <f>IF('กรอกรายการ วัสดุ'!D59&gt;0,'กรอกรายการ วัสดุ'!D59,IF('กรอกรายการ วัสดุ'!D59=0,"-"))</f>
        <v>-</v>
      </c>
      <c r="H110" s="45" t="str">
        <f>IF('กรอกรายการ วัสดุ'!E59&gt;0,'กรอกรายการ วัสดุ'!E59,IF('กรอกรายการ วัสดุ'!E59=0,"-"))</f>
        <v>-</v>
      </c>
      <c r="I110" s="45" t="str">
        <f>IF('กรอกรายการ วัสดุ'!F59&gt;0,'กรอกรายการ วัสดุ'!F59,IF('กรอกรายการ วัสดุ'!F59=0,"-"))</f>
        <v>-</v>
      </c>
      <c r="J110" s="45" t="str">
        <f>IF('กรอกรายการ วัสดุ'!G59&gt;0,'กรอกรายการ วัสดุ'!G59,IF('กรอกรายการ วัสดุ'!G59=0,"-"))</f>
        <v>-</v>
      </c>
      <c r="K110" s="45" t="str">
        <f>IF('กรอกรายการ วัสดุ'!H59&gt;0,'กรอกรายการ วัสดุ'!H59,IF('กรอกรายการ วัสดุ'!H59=0,"-"))</f>
        <v>-</v>
      </c>
      <c r="L110" s="45" t="str">
        <f>IF('กรอกรายการ วัสดุ'!I59&gt;0,'กรอกรายการ วัสดุ'!I59,IF('กรอกรายการ วัสดุ'!I59=0,"-"))</f>
        <v>-</v>
      </c>
      <c r="M110" s="75"/>
    </row>
    <row r="111" spans="1:13" ht="28.5" customHeight="1" thickBot="1" x14ac:dyDescent="0.6">
      <c r="A111" s="657" t="s">
        <v>52</v>
      </c>
      <c r="B111" s="658"/>
      <c r="C111" s="658"/>
      <c r="D111" s="658"/>
      <c r="E111" s="658"/>
      <c r="F111" s="658"/>
      <c r="G111" s="658"/>
      <c r="H111" s="659"/>
      <c r="I111" s="153">
        <f>SUM(I102:I110)</f>
        <v>0</v>
      </c>
      <c r="J111" s="19"/>
      <c r="K111" s="46">
        <f>SUM(K102:K110)</f>
        <v>0</v>
      </c>
      <c r="L111" s="46">
        <f>SUM(L102:L110)</f>
        <v>0</v>
      </c>
      <c r="M111" s="14"/>
    </row>
    <row r="112" spans="1:13" ht="28.5" customHeight="1" thickBot="1" x14ac:dyDescent="0.6">
      <c r="A112" s="657" t="s">
        <v>53</v>
      </c>
      <c r="B112" s="658"/>
      <c r="C112" s="658"/>
      <c r="D112" s="658"/>
      <c r="E112" s="658"/>
      <c r="F112" s="658"/>
      <c r="G112" s="658"/>
      <c r="H112" s="659"/>
      <c r="I112" s="153">
        <f>I111+I101</f>
        <v>236226</v>
      </c>
      <c r="J112" s="19"/>
      <c r="K112" s="46">
        <f>K111+K101</f>
        <v>43986.5</v>
      </c>
      <c r="L112" s="46">
        <f>L111+L101</f>
        <v>280212.5</v>
      </c>
      <c r="M112" s="14"/>
    </row>
    <row r="113" spans="1:13" s="2" customFormat="1" x14ac:dyDescent="0.55000000000000004">
      <c r="A113" s="13"/>
      <c r="B113" s="13" t="s">
        <v>28</v>
      </c>
      <c r="C113" s="13"/>
      <c r="D113" s="13"/>
      <c r="E113" s="13"/>
      <c r="F113" s="13"/>
      <c r="G113" s="13"/>
      <c r="H113" s="13" t="s">
        <v>28</v>
      </c>
      <c r="I113" s="6"/>
      <c r="J113" s="6"/>
      <c r="K113" s="6" t="s">
        <v>333</v>
      </c>
      <c r="L113" s="6"/>
      <c r="M113" s="6"/>
    </row>
    <row r="114" spans="1:13" s="2" customFormat="1" x14ac:dyDescent="0.55000000000000004">
      <c r="A114" s="147"/>
      <c r="C114" s="668" t="str">
        <f>C93</f>
        <v>(นายชาติชาย  สมศักดิ์)</v>
      </c>
      <c r="D114" s="668"/>
      <c r="E114" s="668"/>
      <c r="H114" s="13" t="s">
        <v>28</v>
      </c>
      <c r="I114" s="118"/>
      <c r="K114" s="6" t="s">
        <v>333</v>
      </c>
    </row>
    <row r="115" spans="1:13" s="2" customFormat="1" x14ac:dyDescent="0.55000000000000004">
      <c r="A115" s="147"/>
      <c r="B115" s="118"/>
      <c r="C115" s="668" t="str">
        <f>C94</f>
        <v>ประธานกรรมการกำหนดราคากลาง</v>
      </c>
      <c r="D115" s="668"/>
      <c r="E115" s="668"/>
      <c r="H115" s="13" t="s">
        <v>28</v>
      </c>
      <c r="I115" s="118"/>
      <c r="J115" s="118"/>
      <c r="K115" s="6" t="s">
        <v>333</v>
      </c>
    </row>
    <row r="116" spans="1:13" s="2" customFormat="1" x14ac:dyDescent="0.55000000000000004">
      <c r="A116" s="279"/>
      <c r="C116" s="118"/>
      <c r="D116" s="655"/>
      <c r="E116" s="655"/>
      <c r="F116" s="655"/>
      <c r="H116" s="13" t="s">
        <v>28</v>
      </c>
      <c r="I116" s="118"/>
      <c r="J116" s="118"/>
      <c r="K116" s="6" t="s">
        <v>335</v>
      </c>
    </row>
    <row r="117" spans="1:13" s="2" customFormat="1" ht="12.75" customHeight="1" x14ac:dyDescent="0.55000000000000004">
      <c r="A117" s="147"/>
      <c r="C117" s="118"/>
      <c r="D117" s="147"/>
      <c r="E117" s="147"/>
      <c r="F117" s="147"/>
      <c r="H117" s="147"/>
      <c r="I117" s="147"/>
      <c r="J117" s="147"/>
      <c r="K117" s="147"/>
    </row>
    <row r="118" spans="1:13" s="2" customFormat="1" ht="27.75" x14ac:dyDescent="0.65">
      <c r="C118" s="636" t="s">
        <v>23</v>
      </c>
      <c r="D118" s="636"/>
      <c r="E118" s="636"/>
      <c r="F118" s="636"/>
      <c r="G118" s="636"/>
      <c r="H118" s="636"/>
      <c r="I118" s="636"/>
      <c r="J118" s="636"/>
      <c r="K118" s="636"/>
      <c r="L118" s="135" t="s">
        <v>25</v>
      </c>
      <c r="M118" s="136"/>
    </row>
    <row r="119" spans="1:13" x14ac:dyDescent="0.55000000000000004">
      <c r="A119" s="639" t="str">
        <f>A97</f>
        <v>ซ่อมแซมสำนักงาน สพป.ลำปาง เขต 3</v>
      </c>
      <c r="B119" s="639"/>
      <c r="C119" s="639"/>
      <c r="D119" s="640" t="str">
        <f>D74</f>
        <v>รางระบายน้ำ โรงเรียน</v>
      </c>
      <c r="E119" s="640"/>
      <c r="F119" s="640"/>
      <c r="G119" s="640"/>
      <c r="H119" s="640"/>
      <c r="I119" s="1" t="s">
        <v>26</v>
      </c>
      <c r="J119" s="145" t="str">
        <f>J74</f>
        <v>ลำปาง เขต  3</v>
      </c>
      <c r="M119" s="1" t="s">
        <v>37</v>
      </c>
    </row>
    <row r="120" spans="1:13" ht="24.75" thickBot="1" x14ac:dyDescent="0.6">
      <c r="A120" s="145" t="s">
        <v>0</v>
      </c>
      <c r="D120" s="640" t="str">
        <f>D75</f>
        <v>โรงเรียนร่องเคาะวิทยา</v>
      </c>
      <c r="E120" s="640"/>
      <c r="F120" s="640"/>
      <c r="G120" s="640"/>
      <c r="H120" s="640"/>
      <c r="K120" s="641"/>
      <c r="L120" s="641"/>
    </row>
    <row r="121" spans="1:13" x14ac:dyDescent="0.55000000000000004">
      <c r="A121" s="642" t="s">
        <v>2</v>
      </c>
      <c r="B121" s="644" t="s">
        <v>3</v>
      </c>
      <c r="C121" s="645"/>
      <c r="D121" s="645"/>
      <c r="E121" s="646"/>
      <c r="F121" s="650" t="s">
        <v>4</v>
      </c>
      <c r="G121" s="650" t="s">
        <v>5</v>
      </c>
      <c r="H121" s="650" t="s">
        <v>6</v>
      </c>
      <c r="I121" s="650"/>
      <c r="J121" s="650" t="s">
        <v>7</v>
      </c>
      <c r="K121" s="650"/>
      <c r="L121" s="650" t="s">
        <v>24</v>
      </c>
      <c r="M121" s="661" t="s">
        <v>9</v>
      </c>
    </row>
    <row r="122" spans="1:13" x14ac:dyDescent="0.55000000000000004">
      <c r="A122" s="643"/>
      <c r="B122" s="647"/>
      <c r="C122" s="648"/>
      <c r="D122" s="648"/>
      <c r="E122" s="649"/>
      <c r="F122" s="651"/>
      <c r="G122" s="651"/>
      <c r="H122" s="148" t="s">
        <v>10</v>
      </c>
      <c r="I122" s="148" t="s">
        <v>11</v>
      </c>
      <c r="J122" s="148" t="s">
        <v>10</v>
      </c>
      <c r="K122" s="148" t="s">
        <v>11</v>
      </c>
      <c r="L122" s="651"/>
      <c r="M122" s="662"/>
    </row>
    <row r="123" spans="1:13" x14ac:dyDescent="0.55000000000000004">
      <c r="A123" s="685" t="s">
        <v>54</v>
      </c>
      <c r="B123" s="686"/>
      <c r="C123" s="686"/>
      <c r="D123" s="686"/>
      <c r="E123" s="686"/>
      <c r="F123" s="686"/>
      <c r="G123" s="686"/>
      <c r="H123" s="687"/>
      <c r="I123" s="152">
        <f>I112</f>
        <v>236226</v>
      </c>
      <c r="J123" s="49"/>
      <c r="K123" s="48">
        <f>K112</f>
        <v>43986.5</v>
      </c>
      <c r="L123" s="48">
        <f>L112</f>
        <v>280212.5</v>
      </c>
      <c r="M123" s="8"/>
    </row>
    <row r="124" spans="1:13" x14ac:dyDescent="0.55000000000000004">
      <c r="A124" s="7" t="str">
        <f>IF('กรอกรายการ วัสดุ'!A60&gt;0,'กรอกรายการ วัสดุ'!A60,IF('กรอกรายการ วัสดุ'!A60=0," "))</f>
        <v xml:space="preserve"> </v>
      </c>
      <c r="B124" s="656" t="str">
        <f>IF('กรอกรายการ วัสดุ'!B60&gt;0,'กรอกรายการ วัสดุ'!B60,IF('กรอกรายการ วัสดุ'!B60=0,"-"))</f>
        <v>-</v>
      </c>
      <c r="C124" s="656"/>
      <c r="D124" s="656"/>
      <c r="E124" s="656"/>
      <c r="F124" s="12" t="str">
        <f>IF('กรอกรายการ วัสดุ'!C60&gt;0,'กรอกรายการ วัสดุ'!C60,IF('กรอกรายการ วัสดุ'!C60=0,"-"))</f>
        <v>-</v>
      </c>
      <c r="G124" s="12" t="str">
        <f>IF('กรอกรายการ วัสดุ'!D60&gt;0,'กรอกรายการ วัสดุ'!D60,IF('กรอกรายการ วัสดุ'!D60=0,"-"))</f>
        <v>-</v>
      </c>
      <c r="H124" s="45" t="str">
        <f>IF('กรอกรายการ วัสดุ'!E60&gt;0,'กรอกรายการ วัสดุ'!E60,IF('กรอกรายการ วัสดุ'!E60=0,"-"))</f>
        <v>-</v>
      </c>
      <c r="I124" s="45" t="str">
        <f>IF('กรอกรายการ วัสดุ'!F60&gt;0,'กรอกรายการ วัสดุ'!F60,IF('กรอกรายการ วัสดุ'!F60=0,"-"))</f>
        <v>-</v>
      </c>
      <c r="J124" s="45" t="str">
        <f>IF('กรอกรายการ วัสดุ'!G60&gt;0,'กรอกรายการ วัสดุ'!G60,IF('กรอกรายการ วัสดุ'!G60=0,"-"))</f>
        <v>-</v>
      </c>
      <c r="K124" s="45" t="str">
        <f>IF('กรอกรายการ วัสดุ'!H60&gt;0,'กรอกรายการ วัสดุ'!H60,IF('กรอกรายการ วัสดุ'!H60=0,"-"))</f>
        <v>-</v>
      </c>
      <c r="L124" s="45" t="str">
        <f>IF('กรอกรายการ วัสดุ'!I60&gt;0,'กรอกรายการ วัสดุ'!I60,IF('กรอกรายการ วัสดุ'!I60=0,"-"))</f>
        <v>-</v>
      </c>
      <c r="M124" s="76"/>
    </row>
    <row r="125" spans="1:13" x14ac:dyDescent="0.55000000000000004">
      <c r="A125" s="9" t="str">
        <f>IF('กรอกรายการ วัสดุ'!A61&gt;0,'กรอกรายการ วัสดุ'!A61,IF('กรอกรายการ วัสดุ'!A61=0," "))</f>
        <v xml:space="preserve"> </v>
      </c>
      <c r="B125" s="637" t="str">
        <f>IF('กรอกรายการ วัสดุ'!B61&gt;0,'กรอกรายการ วัสดุ'!B61,IF('กรอกรายการ วัสดุ'!B61=0,"-"))</f>
        <v>-</v>
      </c>
      <c r="C125" s="637"/>
      <c r="D125" s="637"/>
      <c r="E125" s="637"/>
      <c r="F125" s="77" t="str">
        <f>IF('กรอกรายการ วัสดุ'!C61&gt;0,'กรอกรายการ วัสดุ'!C61,IF('กรอกรายการ วัสดุ'!C61=0,"-"))</f>
        <v>-</v>
      </c>
      <c r="G125" s="77" t="str">
        <f>IF('กรอกรายการ วัสดุ'!D61&gt;0,'กรอกรายการ วัสดุ'!D61,IF('กรอกรายการ วัสดุ'!D61=0,"-"))</f>
        <v>-</v>
      </c>
      <c r="H125" s="78" t="str">
        <f>IF('กรอกรายการ วัสดุ'!E61&gt;0,'กรอกรายการ วัสดุ'!E61,IF('กรอกรายการ วัสดุ'!E61=0,"-"))</f>
        <v>-</v>
      </c>
      <c r="I125" s="78" t="str">
        <f>IF('กรอกรายการ วัสดุ'!F61&gt;0,'กรอกรายการ วัสดุ'!F61,IF('กรอกรายการ วัสดุ'!F61=0,"-"))</f>
        <v>-</v>
      </c>
      <c r="J125" s="78" t="str">
        <f>IF('กรอกรายการ วัสดุ'!G61&gt;0,'กรอกรายการ วัสดุ'!G61,IF('กรอกรายการ วัสดุ'!G61=0,"-"))</f>
        <v>-</v>
      </c>
      <c r="K125" s="78" t="str">
        <f>IF('กรอกรายการ วัสดุ'!H61&gt;0,'กรอกรายการ วัสดุ'!H61,IF('กรอกรายการ วัสดุ'!H61=0,"-"))</f>
        <v>-</v>
      </c>
      <c r="L125" s="78" t="str">
        <f>IF('กรอกรายการ วัสดุ'!I61&gt;0,'กรอกรายการ วัสดุ'!I61,IF('กรอกรายการ วัสดุ'!I61=0,"-"))</f>
        <v>-</v>
      </c>
      <c r="M125" s="76"/>
    </row>
    <row r="126" spans="1:13" x14ac:dyDescent="0.55000000000000004">
      <c r="A126" s="9" t="str">
        <f>IF('กรอกรายการ วัสดุ'!A62&gt;0,'กรอกรายการ วัสดุ'!A62,IF('กรอกรายการ วัสดุ'!A62=0," "))</f>
        <v xml:space="preserve"> </v>
      </c>
      <c r="B126" s="637" t="str">
        <f>IF('กรอกรายการ วัสดุ'!B62&gt;0,'กรอกรายการ วัสดุ'!B62,IF('กรอกรายการ วัสดุ'!B62=0,"-"))</f>
        <v>-</v>
      </c>
      <c r="C126" s="637"/>
      <c r="D126" s="637"/>
      <c r="E126" s="637"/>
      <c r="F126" s="77" t="str">
        <f>IF('กรอกรายการ วัสดุ'!C62&gt;0,'กรอกรายการ วัสดุ'!C62,IF('กรอกรายการ วัสดุ'!C62=0,"-"))</f>
        <v>-</v>
      </c>
      <c r="G126" s="77" t="str">
        <f>IF('กรอกรายการ วัสดุ'!D62&gt;0,'กรอกรายการ วัสดุ'!D62,IF('กรอกรายการ วัสดุ'!D62=0,"-"))</f>
        <v>-</v>
      </c>
      <c r="H126" s="78" t="str">
        <f>IF('กรอกรายการ วัสดุ'!E62&gt;0,'กรอกรายการ วัสดุ'!E62,IF('กรอกรายการ วัสดุ'!E62=0,"-"))</f>
        <v>-</v>
      </c>
      <c r="I126" s="78" t="str">
        <f>IF('กรอกรายการ วัสดุ'!F62&gt;0,'กรอกรายการ วัสดุ'!F62,IF('กรอกรายการ วัสดุ'!F62=0,"-"))</f>
        <v>-</v>
      </c>
      <c r="J126" s="78" t="str">
        <f>IF('กรอกรายการ วัสดุ'!G62&gt;0,'กรอกรายการ วัสดุ'!G62,IF('กรอกรายการ วัสดุ'!G62=0,"-"))</f>
        <v>-</v>
      </c>
      <c r="K126" s="78" t="str">
        <f>IF('กรอกรายการ วัสดุ'!H62&gt;0,'กรอกรายการ วัสดุ'!H62,IF('กรอกรายการ วัสดุ'!H62=0,"-"))</f>
        <v>-</v>
      </c>
      <c r="L126" s="78" t="str">
        <f>IF('กรอกรายการ วัสดุ'!I62&gt;0,'กรอกรายการ วัสดุ'!I62,IF('กรอกรายการ วัสดุ'!I62=0,"-"))</f>
        <v>-</v>
      </c>
      <c r="M126" s="76"/>
    </row>
    <row r="127" spans="1:13" x14ac:dyDescent="0.55000000000000004">
      <c r="A127" s="9" t="str">
        <f>IF('กรอกรายการ วัสดุ'!A63&gt;0,'กรอกรายการ วัสดุ'!A63,IF('กรอกรายการ วัสดุ'!A63=0," "))</f>
        <v xml:space="preserve"> </v>
      </c>
      <c r="B127" s="637" t="str">
        <f>IF('กรอกรายการ วัสดุ'!B63&gt;0,'กรอกรายการ วัสดุ'!B63,IF('กรอกรายการ วัสดุ'!B63=0,"-"))</f>
        <v>-</v>
      </c>
      <c r="C127" s="637"/>
      <c r="D127" s="637"/>
      <c r="E127" s="637"/>
      <c r="F127" s="77" t="str">
        <f>IF('กรอกรายการ วัสดุ'!C63&gt;0,'กรอกรายการ วัสดุ'!C63,IF('กรอกรายการ วัสดุ'!C63=0,"-"))</f>
        <v>-</v>
      </c>
      <c r="G127" s="77" t="str">
        <f>IF('กรอกรายการ วัสดุ'!D63&gt;0,'กรอกรายการ วัสดุ'!D63,IF('กรอกรายการ วัสดุ'!D63=0,"-"))</f>
        <v>-</v>
      </c>
      <c r="H127" s="78" t="str">
        <f>IF('กรอกรายการ วัสดุ'!E63&gt;0,'กรอกรายการ วัสดุ'!E63,IF('กรอกรายการ วัสดุ'!E63=0,"-"))</f>
        <v>-</v>
      </c>
      <c r="I127" s="78" t="str">
        <f>IF('กรอกรายการ วัสดุ'!F63&gt;0,'กรอกรายการ วัสดุ'!F63,IF('กรอกรายการ วัสดุ'!F63=0,"-"))</f>
        <v>-</v>
      </c>
      <c r="J127" s="78" t="str">
        <f>IF('กรอกรายการ วัสดุ'!G63&gt;0,'กรอกรายการ วัสดุ'!G63,IF('กรอกรายการ วัสดุ'!G63=0,"-"))</f>
        <v>-</v>
      </c>
      <c r="K127" s="78" t="str">
        <f>IF('กรอกรายการ วัสดุ'!H63&gt;0,'กรอกรายการ วัสดุ'!H63,IF('กรอกรายการ วัสดุ'!H63=0,"-"))</f>
        <v>-</v>
      </c>
      <c r="L127" s="78" t="str">
        <f>IF('กรอกรายการ วัสดุ'!I63&gt;0,'กรอกรายการ วัสดุ'!I63,IF('กรอกรายการ วัสดุ'!I63=0,"-"))</f>
        <v>-</v>
      </c>
      <c r="M127" s="76"/>
    </row>
    <row r="128" spans="1:13" x14ac:dyDescent="0.55000000000000004">
      <c r="A128" s="9" t="str">
        <f>IF('กรอกรายการ วัสดุ'!A64&gt;0,'กรอกรายการ วัสดุ'!A64,IF('กรอกรายการ วัสดุ'!A64=0," "))</f>
        <v xml:space="preserve"> </v>
      </c>
      <c r="B128" s="637" t="str">
        <f>IF('กรอกรายการ วัสดุ'!B64&gt;0,'กรอกรายการ วัสดุ'!B64,IF('กรอกรายการ วัสดุ'!B64=0,"-"))</f>
        <v>-</v>
      </c>
      <c r="C128" s="637"/>
      <c r="D128" s="637"/>
      <c r="E128" s="637"/>
      <c r="F128" s="77" t="str">
        <f>IF('กรอกรายการ วัสดุ'!C64&gt;0,'กรอกรายการ วัสดุ'!C64,IF('กรอกรายการ วัสดุ'!C64=0,"-"))</f>
        <v>-</v>
      </c>
      <c r="G128" s="77" t="str">
        <f>IF('กรอกรายการ วัสดุ'!D64&gt;0,'กรอกรายการ วัสดุ'!D64,IF('กรอกรายการ วัสดุ'!D64=0,"-"))</f>
        <v>-</v>
      </c>
      <c r="H128" s="78" t="str">
        <f>IF('กรอกรายการ วัสดุ'!E64&gt;0,'กรอกรายการ วัสดุ'!E64,IF('กรอกรายการ วัสดุ'!E64=0,"-"))</f>
        <v>-</v>
      </c>
      <c r="I128" s="78" t="str">
        <f>IF('กรอกรายการ วัสดุ'!F64&gt;0,'กรอกรายการ วัสดุ'!F64,IF('กรอกรายการ วัสดุ'!F64=0,"-"))</f>
        <v>-</v>
      </c>
      <c r="J128" s="78" t="str">
        <f>IF('กรอกรายการ วัสดุ'!G64&gt;0,'กรอกรายการ วัสดุ'!G64,IF('กรอกรายการ วัสดุ'!G64=0,"-"))</f>
        <v>-</v>
      </c>
      <c r="K128" s="78" t="str">
        <f>IF('กรอกรายการ วัสดุ'!H64&gt;0,'กรอกรายการ วัสดุ'!H64,IF('กรอกรายการ วัสดุ'!H64=0,"-"))</f>
        <v>-</v>
      </c>
      <c r="L128" s="78" t="str">
        <f>IF('กรอกรายการ วัสดุ'!I64&gt;0,'กรอกรายการ วัสดุ'!I64,IF('กรอกรายการ วัสดุ'!I64=0,"-"))</f>
        <v>-</v>
      </c>
      <c r="M128" s="76"/>
    </row>
    <row r="129" spans="1:13" x14ac:dyDescent="0.55000000000000004">
      <c r="A129" s="9" t="str">
        <f>IF('กรอกรายการ วัสดุ'!A65&gt;0,'กรอกรายการ วัสดุ'!A65,IF('กรอกรายการ วัสดุ'!A65=0," "))</f>
        <v xml:space="preserve"> </v>
      </c>
      <c r="B129" s="637" t="str">
        <f>IF('กรอกรายการ วัสดุ'!B65&gt;0,'กรอกรายการ วัสดุ'!B65,IF('กรอกรายการ วัสดุ'!B65=0,"-"))</f>
        <v>-</v>
      </c>
      <c r="C129" s="637"/>
      <c r="D129" s="637"/>
      <c r="E129" s="637"/>
      <c r="F129" s="77" t="str">
        <f>IF('กรอกรายการ วัสดุ'!C65&gt;0,'กรอกรายการ วัสดุ'!C65,IF('กรอกรายการ วัสดุ'!C65=0,"-"))</f>
        <v>-</v>
      </c>
      <c r="G129" s="77" t="str">
        <f>IF('กรอกรายการ วัสดุ'!D65&gt;0,'กรอกรายการ วัสดุ'!D65,IF('กรอกรายการ วัสดุ'!D65=0,"-"))</f>
        <v>-</v>
      </c>
      <c r="H129" s="78" t="str">
        <f>IF('กรอกรายการ วัสดุ'!E65&gt;0,'กรอกรายการ วัสดุ'!E65,IF('กรอกรายการ วัสดุ'!E65=0,"-"))</f>
        <v>-</v>
      </c>
      <c r="I129" s="78" t="str">
        <f>IF('กรอกรายการ วัสดุ'!F65&gt;0,'กรอกรายการ วัสดุ'!F65,IF('กรอกรายการ วัสดุ'!F65=0,"-"))</f>
        <v>-</v>
      </c>
      <c r="J129" s="78" t="str">
        <f>IF('กรอกรายการ วัสดุ'!G65&gt;0,'กรอกรายการ วัสดุ'!G65,IF('กรอกรายการ วัสดุ'!G65=0,"-"))</f>
        <v>-</v>
      </c>
      <c r="K129" s="78" t="str">
        <f>IF('กรอกรายการ วัสดุ'!H65&gt;0,'กรอกรายการ วัสดุ'!H65,IF('กรอกรายการ วัสดุ'!H65=0,"-"))</f>
        <v>-</v>
      </c>
      <c r="L129" s="78" t="str">
        <f>IF('กรอกรายการ วัสดุ'!I65&gt;0,'กรอกรายการ วัสดุ'!I65,IF('กรอกรายการ วัสดุ'!I65=0,"-"))</f>
        <v>-</v>
      </c>
      <c r="M129" s="76"/>
    </row>
    <row r="130" spans="1:13" x14ac:dyDescent="0.55000000000000004">
      <c r="A130" s="9" t="str">
        <f>IF('กรอกรายการ วัสดุ'!A66&gt;0,'กรอกรายการ วัสดุ'!A66,IF('กรอกรายการ วัสดุ'!A66=0," "))</f>
        <v xml:space="preserve"> </v>
      </c>
      <c r="B130" s="637" t="str">
        <f>IF('กรอกรายการ วัสดุ'!B66&gt;0,'กรอกรายการ วัสดุ'!B66,IF('กรอกรายการ วัสดุ'!B66=0,"-"))</f>
        <v>-</v>
      </c>
      <c r="C130" s="637"/>
      <c r="D130" s="637"/>
      <c r="E130" s="637"/>
      <c r="F130" s="77" t="str">
        <f>IF('กรอกรายการ วัสดุ'!C66&gt;0,'กรอกรายการ วัสดุ'!C66,IF('กรอกรายการ วัสดุ'!C66=0,"-"))</f>
        <v>-</v>
      </c>
      <c r="G130" s="77" t="str">
        <f>IF('กรอกรายการ วัสดุ'!D66&gt;0,'กรอกรายการ วัสดุ'!D66,IF('กรอกรายการ วัสดุ'!D66=0,"-"))</f>
        <v>-</v>
      </c>
      <c r="H130" s="78" t="str">
        <f>IF('กรอกรายการ วัสดุ'!E66&gt;0,'กรอกรายการ วัสดุ'!E66,IF('กรอกรายการ วัสดุ'!E66=0,"-"))</f>
        <v>-</v>
      </c>
      <c r="I130" s="78" t="str">
        <f>IF('กรอกรายการ วัสดุ'!F66&gt;0,'กรอกรายการ วัสดุ'!F66,IF('กรอกรายการ วัสดุ'!F66=0,"-"))</f>
        <v>-</v>
      </c>
      <c r="J130" s="78" t="str">
        <f>IF('กรอกรายการ วัสดุ'!G66&gt;0,'กรอกรายการ วัสดุ'!G66,IF('กรอกรายการ วัสดุ'!G66=0,"-"))</f>
        <v>-</v>
      </c>
      <c r="K130" s="78" t="str">
        <f>IF('กรอกรายการ วัสดุ'!H66&gt;0,'กรอกรายการ วัสดุ'!H66,IF('กรอกรายการ วัสดุ'!H66=0,"-"))</f>
        <v>-</v>
      </c>
      <c r="L130" s="78" t="str">
        <f>IF('กรอกรายการ วัสดุ'!I66&gt;0,'กรอกรายการ วัสดุ'!I66,IF('กรอกรายการ วัสดุ'!I66=0,"-"))</f>
        <v>-</v>
      </c>
      <c r="M130" s="76"/>
    </row>
    <row r="131" spans="1:13" x14ac:dyDescent="0.55000000000000004">
      <c r="A131" s="9" t="str">
        <f>IF('กรอกรายการ วัสดุ'!A67&gt;0,'กรอกรายการ วัสดุ'!A67,IF('กรอกรายการ วัสดุ'!A67=0," "))</f>
        <v xml:space="preserve"> </v>
      </c>
      <c r="B131" s="637" t="str">
        <f>IF('กรอกรายการ วัสดุ'!B67&gt;0,'กรอกรายการ วัสดุ'!B67,IF('กรอกรายการ วัสดุ'!B67=0,"-"))</f>
        <v>-</v>
      </c>
      <c r="C131" s="637"/>
      <c r="D131" s="637"/>
      <c r="E131" s="637"/>
      <c r="F131" s="77" t="str">
        <f>IF('กรอกรายการ วัสดุ'!C67&gt;0,'กรอกรายการ วัสดุ'!C67,IF('กรอกรายการ วัสดุ'!C67=0,"-"))</f>
        <v>-</v>
      </c>
      <c r="G131" s="77" t="str">
        <f>IF('กรอกรายการ วัสดุ'!D67&gt;0,'กรอกรายการ วัสดุ'!D67,IF('กรอกรายการ วัสดุ'!D67=0,"-"))</f>
        <v>-</v>
      </c>
      <c r="H131" s="78" t="str">
        <f>IF('กรอกรายการ วัสดุ'!E67&gt;0,'กรอกรายการ วัสดุ'!E67,IF('กรอกรายการ วัสดุ'!E67=0,"-"))</f>
        <v>-</v>
      </c>
      <c r="I131" s="78" t="str">
        <f>IF('กรอกรายการ วัสดุ'!F67&gt;0,'กรอกรายการ วัสดุ'!F67,IF('กรอกรายการ วัสดุ'!F67=0,"-"))</f>
        <v>-</v>
      </c>
      <c r="J131" s="78" t="str">
        <f>IF('กรอกรายการ วัสดุ'!G67&gt;0,'กรอกรายการ วัสดุ'!G67,IF('กรอกรายการ วัสดุ'!G67=0,"-"))</f>
        <v>-</v>
      </c>
      <c r="K131" s="78" t="str">
        <f>IF('กรอกรายการ วัสดุ'!H67&gt;0,'กรอกรายการ วัสดุ'!H67,IF('กรอกรายการ วัสดุ'!H67=0,"-"))</f>
        <v>-</v>
      </c>
      <c r="L131" s="78" t="str">
        <f>IF('กรอกรายการ วัสดุ'!I67&gt;0,'กรอกรายการ วัสดุ'!I67,IF('กรอกรายการ วัสดุ'!I67=0,"-"))</f>
        <v>-</v>
      </c>
      <c r="M131" s="76"/>
    </row>
    <row r="132" spans="1:13" x14ac:dyDescent="0.55000000000000004">
      <c r="A132" s="9" t="str">
        <f>IF('กรอกรายการ วัสดุ'!A68&gt;0,'กรอกรายการ วัสดุ'!A68,IF('กรอกรายการ วัสดุ'!A68=0," "))</f>
        <v xml:space="preserve"> </v>
      </c>
      <c r="B132" s="637" t="str">
        <f>IF('กรอกรายการ วัสดุ'!B68&gt;0,'กรอกรายการ วัสดุ'!B68,IF('กรอกรายการ วัสดุ'!B68=0,"-"))</f>
        <v>-</v>
      </c>
      <c r="C132" s="637"/>
      <c r="D132" s="637"/>
      <c r="E132" s="637"/>
      <c r="F132" s="77" t="str">
        <f>IF('กรอกรายการ วัสดุ'!C68&gt;0,'กรอกรายการ วัสดุ'!C68,IF('กรอกรายการ วัสดุ'!C68=0,"-"))</f>
        <v>-</v>
      </c>
      <c r="G132" s="77" t="str">
        <f>IF('กรอกรายการ วัสดุ'!D68&gt;0,'กรอกรายการ วัสดุ'!D68,IF('กรอกรายการ วัสดุ'!D68=0,"-"))</f>
        <v>-</v>
      </c>
      <c r="H132" s="78" t="str">
        <f>IF('กรอกรายการ วัสดุ'!E68&gt;0,'กรอกรายการ วัสดุ'!E68,IF('กรอกรายการ วัสดุ'!E68=0,"-"))</f>
        <v>-</v>
      </c>
      <c r="I132" s="78" t="str">
        <f>IF('กรอกรายการ วัสดุ'!F68&gt;0,'กรอกรายการ วัสดุ'!F68,IF('กรอกรายการ วัสดุ'!F68=0,"-"))</f>
        <v>-</v>
      </c>
      <c r="J132" s="78" t="str">
        <f>IF('กรอกรายการ วัสดุ'!G68&gt;0,'กรอกรายการ วัสดุ'!G68,IF('กรอกรายการ วัสดุ'!G68=0,"-"))</f>
        <v>-</v>
      </c>
      <c r="K132" s="78" t="str">
        <f>IF('กรอกรายการ วัสดุ'!H68&gt;0,'กรอกรายการ วัสดุ'!H68,IF('กรอกรายการ วัสดุ'!H68=0,"-"))</f>
        <v>-</v>
      </c>
      <c r="L132" s="78" t="str">
        <f>IF('กรอกรายการ วัสดุ'!I68&gt;0,'กรอกรายการ วัสดุ'!I68,IF('กรอกรายการ วัสดุ'!I68=0,"-"))</f>
        <v>-</v>
      </c>
      <c r="M132" s="76"/>
    </row>
    <row r="133" spans="1:13" ht="24.75" thickBot="1" x14ac:dyDescent="0.6">
      <c r="A133" s="17" t="str">
        <f>IF('กรอกรายการ วัสดุ'!A69&gt;0,'กรอกรายการ วัสดุ'!A69,IF('กรอกรายการ วัสดุ'!A69=0," "))</f>
        <v xml:space="preserve"> </v>
      </c>
      <c r="B133" s="652" t="str">
        <f>IF('กรอกรายการ วัสดุ'!B69&gt;0,'กรอกรายการ วัสดุ'!B69,IF('กรอกรายการ วัสดุ'!B69=0,"-"))</f>
        <v>-</v>
      </c>
      <c r="C133" s="653"/>
      <c r="D133" s="653"/>
      <c r="E133" s="654"/>
      <c r="F133" s="12" t="str">
        <f>IF('กรอกรายการ วัสดุ'!C69&gt;0,'กรอกรายการ วัสดุ'!C69,IF('กรอกรายการ วัสดุ'!C69=0,"-"))</f>
        <v>-</v>
      </c>
      <c r="G133" s="12" t="str">
        <f>IF('กรอกรายการ วัสดุ'!D69&gt;0,'กรอกรายการ วัสดุ'!D69,IF('กรอกรายการ วัสดุ'!D69=0,"-"))</f>
        <v>-</v>
      </c>
      <c r="H133" s="45" t="str">
        <f>IF('กรอกรายการ วัสดุ'!E69&gt;0,'กรอกรายการ วัสดุ'!E69,IF('กรอกรายการ วัสดุ'!E69=0,"-"))</f>
        <v>-</v>
      </c>
      <c r="I133" s="45" t="str">
        <f>IF('กรอกรายการ วัสดุ'!F69&gt;0,'กรอกรายการ วัสดุ'!F69,IF('กรอกรายการ วัสดุ'!F69=0,"-"))</f>
        <v>-</v>
      </c>
      <c r="J133" s="45" t="str">
        <f>IF('กรอกรายการ วัสดุ'!G69&gt;0,'กรอกรายการ วัสดุ'!G69,IF('กรอกรายการ วัสดุ'!G69=0,"-"))</f>
        <v>-</v>
      </c>
      <c r="K133" s="45" t="str">
        <f>IF('กรอกรายการ วัสดุ'!H69&gt;0,'กรอกรายการ วัสดุ'!H69,IF('กรอกรายการ วัสดุ'!H69=0,"-"))</f>
        <v>-</v>
      </c>
      <c r="L133" s="45" t="str">
        <f>IF('กรอกรายการ วัสดุ'!I69&gt;0,'กรอกรายการ วัสดุ'!I69,IF('กรอกรายการ วัสดุ'!I69=0,"-"))</f>
        <v>-</v>
      </c>
      <c r="M133" s="75"/>
    </row>
    <row r="134" spans="1:13" ht="24.75" thickBot="1" x14ac:dyDescent="0.6">
      <c r="A134" s="657" t="s">
        <v>55</v>
      </c>
      <c r="B134" s="658"/>
      <c r="C134" s="658"/>
      <c r="D134" s="658"/>
      <c r="E134" s="658"/>
      <c r="F134" s="658"/>
      <c r="G134" s="658"/>
      <c r="H134" s="659"/>
      <c r="I134" s="153">
        <f>SUM(I124:I133)</f>
        <v>0</v>
      </c>
      <c r="J134" s="19"/>
      <c r="K134" s="46">
        <f t="shared" ref="K134:L134" si="4">SUM(K124:K133)</f>
        <v>0</v>
      </c>
      <c r="L134" s="46">
        <f t="shared" si="4"/>
        <v>0</v>
      </c>
      <c r="M134" s="14"/>
    </row>
    <row r="135" spans="1:13" ht="24.75" thickBot="1" x14ac:dyDescent="0.6">
      <c r="A135" s="657" t="s">
        <v>56</v>
      </c>
      <c r="B135" s="658"/>
      <c r="C135" s="658"/>
      <c r="D135" s="658"/>
      <c r="E135" s="658"/>
      <c r="F135" s="658"/>
      <c r="G135" s="658"/>
      <c r="H135" s="659"/>
      <c r="I135" s="153">
        <f>I134+I123</f>
        <v>236226</v>
      </c>
      <c r="J135" s="15"/>
      <c r="K135" s="46">
        <f t="shared" ref="K135:L135" si="5">K134+K123</f>
        <v>43986.5</v>
      </c>
      <c r="L135" s="46">
        <f t="shared" si="5"/>
        <v>280212.5</v>
      </c>
      <c r="M135" s="14"/>
    </row>
    <row r="136" spans="1:13" s="2" customFormat="1" x14ac:dyDescent="0.55000000000000004">
      <c r="A136" s="13"/>
      <c r="B136" s="13" t="s">
        <v>28</v>
      </c>
      <c r="C136" s="13"/>
      <c r="D136" s="13"/>
      <c r="E136" s="13"/>
      <c r="F136" s="13"/>
      <c r="G136" s="13"/>
      <c r="H136" s="13" t="s">
        <v>28</v>
      </c>
      <c r="I136" s="6"/>
      <c r="J136" s="6"/>
      <c r="K136" s="6" t="s">
        <v>333</v>
      </c>
      <c r="L136" s="6"/>
      <c r="M136" s="6"/>
    </row>
    <row r="137" spans="1:13" s="2" customFormat="1" x14ac:dyDescent="0.55000000000000004">
      <c r="A137" s="147"/>
      <c r="C137" s="668" t="str">
        <f>C114</f>
        <v>(นายชาติชาย  สมศักดิ์)</v>
      </c>
      <c r="D137" s="668"/>
      <c r="E137" s="668"/>
      <c r="H137" s="13" t="s">
        <v>28</v>
      </c>
      <c r="I137" s="118"/>
      <c r="K137" s="6" t="s">
        <v>333</v>
      </c>
    </row>
    <row r="138" spans="1:13" s="2" customFormat="1" x14ac:dyDescent="0.55000000000000004">
      <c r="A138" s="147"/>
      <c r="B138" s="118"/>
      <c r="C138" s="668" t="str">
        <f>C115</f>
        <v>ประธานกรรมการกำหนดราคากลาง</v>
      </c>
      <c r="D138" s="668"/>
      <c r="E138" s="668"/>
      <c r="H138" s="13" t="s">
        <v>28</v>
      </c>
      <c r="I138" s="118"/>
      <c r="J138" s="118"/>
      <c r="K138" s="6" t="s">
        <v>333</v>
      </c>
    </row>
    <row r="139" spans="1:13" s="2" customFormat="1" x14ac:dyDescent="0.55000000000000004">
      <c r="A139" s="147"/>
      <c r="C139" s="118"/>
      <c r="D139" s="655"/>
      <c r="E139" s="655"/>
      <c r="F139" s="655"/>
      <c r="H139" s="13" t="s">
        <v>28</v>
      </c>
      <c r="I139" s="118"/>
      <c r="J139" s="118"/>
      <c r="K139" s="6" t="s">
        <v>335</v>
      </c>
    </row>
    <row r="140" spans="1:13" s="2" customFormat="1" ht="27.75" x14ac:dyDescent="0.65">
      <c r="C140" s="636" t="s">
        <v>23</v>
      </c>
      <c r="D140" s="636"/>
      <c r="E140" s="636"/>
      <c r="F140" s="636"/>
      <c r="G140" s="636"/>
      <c r="H140" s="636"/>
      <c r="I140" s="636"/>
      <c r="J140" s="636"/>
      <c r="K140" s="636"/>
      <c r="L140" s="135" t="s">
        <v>25</v>
      </c>
      <c r="M140" s="136"/>
    </row>
    <row r="141" spans="1:13" x14ac:dyDescent="0.55000000000000004">
      <c r="A141" s="639" t="str">
        <f>A119</f>
        <v>ซ่อมแซมสำนักงาน สพป.ลำปาง เขต 3</v>
      </c>
      <c r="B141" s="639"/>
      <c r="C141" s="639"/>
      <c r="D141" s="640" t="str">
        <f>D97</f>
        <v>รางระบายน้ำ โรงเรียน</v>
      </c>
      <c r="E141" s="640"/>
      <c r="F141" s="640"/>
      <c r="G141" s="640"/>
      <c r="H141" s="640"/>
      <c r="I141" s="1" t="s">
        <v>26</v>
      </c>
      <c r="J141" s="145" t="str">
        <f>J119</f>
        <v>ลำปาง เขต  3</v>
      </c>
      <c r="M141" s="1" t="s">
        <v>97</v>
      </c>
    </row>
    <row r="142" spans="1:13" ht="24.75" thickBot="1" x14ac:dyDescent="0.6">
      <c r="A142" s="145" t="s">
        <v>0</v>
      </c>
      <c r="D142" s="640" t="str">
        <f>D98</f>
        <v>โรงเรียนร่องเคาะวิทยา</v>
      </c>
      <c r="E142" s="640"/>
      <c r="F142" s="640"/>
      <c r="G142" s="640"/>
      <c r="H142" s="640"/>
      <c r="K142" s="641"/>
      <c r="L142" s="641"/>
    </row>
    <row r="143" spans="1:13" x14ac:dyDescent="0.55000000000000004">
      <c r="A143" s="642" t="s">
        <v>2</v>
      </c>
      <c r="B143" s="644" t="s">
        <v>3</v>
      </c>
      <c r="C143" s="645"/>
      <c r="D143" s="645"/>
      <c r="E143" s="646"/>
      <c r="F143" s="650" t="s">
        <v>4</v>
      </c>
      <c r="G143" s="650" t="s">
        <v>5</v>
      </c>
      <c r="H143" s="650" t="s">
        <v>6</v>
      </c>
      <c r="I143" s="650"/>
      <c r="J143" s="650" t="s">
        <v>7</v>
      </c>
      <c r="K143" s="650"/>
      <c r="L143" s="650" t="s">
        <v>24</v>
      </c>
      <c r="M143" s="661" t="s">
        <v>9</v>
      </c>
    </row>
    <row r="144" spans="1:13" x14ac:dyDescent="0.55000000000000004">
      <c r="A144" s="643"/>
      <c r="B144" s="647"/>
      <c r="C144" s="648"/>
      <c r="D144" s="648"/>
      <c r="E144" s="649"/>
      <c r="F144" s="651"/>
      <c r="G144" s="651"/>
      <c r="H144" s="148" t="s">
        <v>10</v>
      </c>
      <c r="I144" s="148" t="s">
        <v>11</v>
      </c>
      <c r="J144" s="148" t="s">
        <v>10</v>
      </c>
      <c r="K144" s="148" t="s">
        <v>11</v>
      </c>
      <c r="L144" s="651"/>
      <c r="M144" s="662"/>
    </row>
    <row r="145" spans="1:13" x14ac:dyDescent="0.55000000000000004">
      <c r="A145" s="685" t="s">
        <v>98</v>
      </c>
      <c r="B145" s="686"/>
      <c r="C145" s="686"/>
      <c r="D145" s="686"/>
      <c r="E145" s="686"/>
      <c r="F145" s="686"/>
      <c r="G145" s="686"/>
      <c r="H145" s="687"/>
      <c r="I145" s="152">
        <f>I135</f>
        <v>236226</v>
      </c>
      <c r="J145" s="49"/>
      <c r="K145" s="48">
        <f>K135</f>
        <v>43986.5</v>
      </c>
      <c r="L145" s="48">
        <f>L135</f>
        <v>280212.5</v>
      </c>
      <c r="M145" s="8"/>
    </row>
    <row r="146" spans="1:13" x14ac:dyDescent="0.55000000000000004">
      <c r="A146" s="7" t="str">
        <f>IF('กรอกรายการ วัสดุ'!A70&gt;0,'กรอกรายการ วัสดุ'!A82,IF('กรอกรายการ วัสดุ'!A82=0," "))</f>
        <v xml:space="preserve"> </v>
      </c>
      <c r="B146" s="638" t="str">
        <f>IF('กรอกรายการ วัสดุ'!B70&gt;0,'กรอกรายการ วัสดุ'!B70,IF('กรอกรายการ วัสดุ'!B70=0,"-"))</f>
        <v>-</v>
      </c>
      <c r="C146" s="638"/>
      <c r="D146" s="638"/>
      <c r="E146" s="638"/>
      <c r="F146" s="12" t="str">
        <f>IF('กรอกรายการ วัสดุ'!C70&gt;0,'กรอกรายการ วัสดุ'!C70,IF('กรอกรายการ วัสดุ'!C70=0,"-"))</f>
        <v>-</v>
      </c>
      <c r="G146" s="12" t="str">
        <f>IF('กรอกรายการ วัสดุ'!D70&gt;0,'กรอกรายการ วัสดุ'!D70,IF('กรอกรายการ วัสดุ'!D70=0,"-"))</f>
        <v>-</v>
      </c>
      <c r="H146" s="45" t="str">
        <f>IF('กรอกรายการ วัสดุ'!E70&gt;0,'กรอกรายการ วัสดุ'!E70,IF('กรอกรายการ วัสดุ'!E70=0,"-"))</f>
        <v>-</v>
      </c>
      <c r="I146" s="45" t="str">
        <f>IF('กรอกรายการ วัสดุ'!F70&gt;0,'กรอกรายการ วัสดุ'!F70,IF('กรอกรายการ วัสดุ'!F70=0,"-"))</f>
        <v>-</v>
      </c>
      <c r="J146" s="45" t="str">
        <f>IF('กรอกรายการ วัสดุ'!G70&gt;0,'กรอกรายการ วัสดุ'!G70,IF('กรอกรายการ วัสดุ'!G70=0,"-"))</f>
        <v>-</v>
      </c>
      <c r="K146" s="45" t="str">
        <f>IF('กรอกรายการ วัสดุ'!H70&gt;0,'กรอกรายการ วัสดุ'!H70,IF('กรอกรายการ วัสดุ'!H70=0,"-"))</f>
        <v>-</v>
      </c>
      <c r="L146" s="45" t="str">
        <f>IF('กรอกรายการ วัสดุ'!I70&gt;0,'กรอกรายการ วัสดุ'!I70,IF('กรอกรายการ วัสดุ'!I999=0,"-"))</f>
        <v>-</v>
      </c>
      <c r="M146" s="76"/>
    </row>
    <row r="147" spans="1:13" x14ac:dyDescent="0.55000000000000004">
      <c r="A147" s="9" t="str">
        <f>IF('กรอกรายการ วัสดุ'!A71&gt;0,'กรอกรายการ วัสดุ'!A83,IF('กรอกรายการ วัสดุ'!A83=0," "))</f>
        <v xml:space="preserve"> </v>
      </c>
      <c r="B147" s="637" t="str">
        <f>IF('กรอกรายการ วัสดุ'!B71&gt;0,'กรอกรายการ วัสดุ'!B71,IF('กรอกรายการ วัสดุ'!B71=0,"-"))</f>
        <v>-</v>
      </c>
      <c r="C147" s="637"/>
      <c r="D147" s="637"/>
      <c r="E147" s="637"/>
      <c r="F147" s="12" t="str">
        <f>IF('กรอกรายการ วัสดุ'!C71&gt;0,'กรอกรายการ วัสดุ'!C71,IF('กรอกรายการ วัสดุ'!C71=0,"-"))</f>
        <v>-</v>
      </c>
      <c r="G147" s="12" t="str">
        <f>IF('กรอกรายการ วัสดุ'!D71&gt;0,'กรอกรายการ วัสดุ'!D71,IF('กรอกรายการ วัสดุ'!D71=0,"-"))</f>
        <v>-</v>
      </c>
      <c r="H147" s="45" t="str">
        <f>IF('กรอกรายการ วัสดุ'!E71&gt;0,'กรอกรายการ วัสดุ'!E71,IF('กรอกรายการ วัสดุ'!E71=0,"-"))</f>
        <v>-</v>
      </c>
      <c r="I147" s="45" t="str">
        <f>IF('กรอกรายการ วัสดุ'!F71&gt;0,'กรอกรายการ วัสดุ'!F71,IF('กรอกรายการ วัสดุ'!F71=0,"-"))</f>
        <v>-</v>
      </c>
      <c r="J147" s="45" t="str">
        <f>IF('กรอกรายการ วัสดุ'!G71&gt;0,'กรอกรายการ วัสดุ'!G71,IF('กรอกรายการ วัสดุ'!G71=0,"-"))</f>
        <v>-</v>
      </c>
      <c r="K147" s="45" t="str">
        <f>IF('กรอกรายการ วัสดุ'!H71&gt;0,'กรอกรายการ วัสดุ'!H71,IF('กรอกรายการ วัสดุ'!H71=0,"-"))</f>
        <v>-</v>
      </c>
      <c r="L147" s="45" t="str">
        <f>IF('กรอกรายการ วัสดุ'!I71&gt;0,'กรอกรายการ วัสดุ'!I71,IF('กรอกรายการ วัสดุ'!I1000=0,"-"))</f>
        <v>-</v>
      </c>
      <c r="M147" s="76"/>
    </row>
    <row r="148" spans="1:13" x14ac:dyDescent="0.55000000000000004">
      <c r="A148" s="9" t="str">
        <f>IF('กรอกรายการ วัสดุ'!A72&gt;0,'กรอกรายการ วัสดุ'!A84,IF('กรอกรายการ วัสดุ'!A84=0," "))</f>
        <v xml:space="preserve"> </v>
      </c>
      <c r="B148" s="637" t="str">
        <f>IF('กรอกรายการ วัสดุ'!B72&gt;0,'กรอกรายการ วัสดุ'!B72,IF('กรอกรายการ วัสดุ'!B72=0,"-"))</f>
        <v>-</v>
      </c>
      <c r="C148" s="637"/>
      <c r="D148" s="637"/>
      <c r="E148" s="637"/>
      <c r="F148" s="12" t="str">
        <f>IF('กรอกรายการ วัสดุ'!C72&gt;0,'กรอกรายการ วัสดุ'!C72,IF('กรอกรายการ วัสดุ'!C72=0,"-"))</f>
        <v>-</v>
      </c>
      <c r="G148" s="12" t="str">
        <f>IF('กรอกรายการ วัสดุ'!D72&gt;0,'กรอกรายการ วัสดุ'!D72,IF('กรอกรายการ วัสดุ'!D72=0,"-"))</f>
        <v>-</v>
      </c>
      <c r="H148" s="45" t="str">
        <f>IF('กรอกรายการ วัสดุ'!E72&gt;0,'กรอกรายการ วัสดุ'!E72,IF('กรอกรายการ วัสดุ'!E72=0,"-"))</f>
        <v>-</v>
      </c>
      <c r="I148" s="45" t="str">
        <f>IF('กรอกรายการ วัสดุ'!F72&gt;0,'กรอกรายการ วัสดุ'!F72,IF('กรอกรายการ วัสดุ'!F72=0,"-"))</f>
        <v>-</v>
      </c>
      <c r="J148" s="45" t="str">
        <f>IF('กรอกรายการ วัสดุ'!G72&gt;0,'กรอกรายการ วัสดุ'!G72,IF('กรอกรายการ วัสดุ'!G72=0,"-"))</f>
        <v>-</v>
      </c>
      <c r="K148" s="45" t="str">
        <f>IF('กรอกรายการ วัสดุ'!H72&gt;0,'กรอกรายการ วัสดุ'!H72,IF('กรอกรายการ วัสดุ'!H72=0,"-"))</f>
        <v>-</v>
      </c>
      <c r="L148" s="45" t="str">
        <f>IF('กรอกรายการ วัสดุ'!I72&gt;0,'กรอกรายการ วัสดุ'!I72,IF('กรอกรายการ วัสดุ'!I1001=0,"-"))</f>
        <v>-</v>
      </c>
      <c r="M148" s="76"/>
    </row>
    <row r="149" spans="1:13" x14ac:dyDescent="0.55000000000000004">
      <c r="A149" s="9" t="str">
        <f>IF('กรอกรายการ วัสดุ'!A73&gt;0,'กรอกรายการ วัสดุ'!A85,IF('กรอกรายการ วัสดุ'!A85=0," "))</f>
        <v xml:space="preserve"> </v>
      </c>
      <c r="B149" s="637" t="str">
        <f>IF('กรอกรายการ วัสดุ'!B73&gt;0,'กรอกรายการ วัสดุ'!B73,IF('กรอกรายการ วัสดุ'!B73=0,"-"))</f>
        <v>-</v>
      </c>
      <c r="C149" s="637"/>
      <c r="D149" s="637"/>
      <c r="E149" s="637"/>
      <c r="F149" s="12" t="str">
        <f>IF('กรอกรายการ วัสดุ'!C73&gt;0,'กรอกรายการ วัสดุ'!C73,IF('กรอกรายการ วัสดุ'!C73=0,"-"))</f>
        <v>-</v>
      </c>
      <c r="G149" s="12" t="str">
        <f>IF('กรอกรายการ วัสดุ'!D73&gt;0,'กรอกรายการ วัสดุ'!D73,IF('กรอกรายการ วัสดุ'!D73=0,"-"))</f>
        <v>-</v>
      </c>
      <c r="H149" s="45" t="str">
        <f>IF('กรอกรายการ วัสดุ'!E73&gt;0,'กรอกรายการ วัสดุ'!E73,IF('กรอกรายการ วัสดุ'!E73=0,"-"))</f>
        <v>-</v>
      </c>
      <c r="I149" s="45" t="str">
        <f>IF('กรอกรายการ วัสดุ'!F73&gt;0,'กรอกรายการ วัสดุ'!F73,IF('กรอกรายการ วัสดุ'!F73=0,"-"))</f>
        <v>-</v>
      </c>
      <c r="J149" s="45" t="str">
        <f>IF('กรอกรายการ วัสดุ'!G73&gt;0,'กรอกรายการ วัสดุ'!G73,IF('กรอกรายการ วัสดุ'!G73=0,"-"))</f>
        <v>-</v>
      </c>
      <c r="K149" s="45" t="str">
        <f>IF('กรอกรายการ วัสดุ'!H73&gt;0,'กรอกรายการ วัสดุ'!H73,IF('กรอกรายการ วัสดุ'!H73=0,"-"))</f>
        <v>-</v>
      </c>
      <c r="L149" s="45" t="str">
        <f>IF('กรอกรายการ วัสดุ'!I73&gt;0,'กรอกรายการ วัสดุ'!I73,IF('กรอกรายการ วัสดุ'!I1002=0,"-"))</f>
        <v>-</v>
      </c>
      <c r="M149" s="76"/>
    </row>
    <row r="150" spans="1:13" x14ac:dyDescent="0.55000000000000004">
      <c r="A150" s="9" t="str">
        <f>IF('กรอกรายการ วัสดุ'!A74&gt;0,'กรอกรายการ วัสดุ'!A86,IF('กรอกรายการ วัสดุ'!A86=0," "))</f>
        <v xml:space="preserve"> </v>
      </c>
      <c r="B150" s="637" t="str">
        <f>IF('กรอกรายการ วัสดุ'!B74&gt;0,'กรอกรายการ วัสดุ'!B74,IF('กรอกรายการ วัสดุ'!B74=0,"-"))</f>
        <v>-</v>
      </c>
      <c r="C150" s="637"/>
      <c r="D150" s="637"/>
      <c r="E150" s="637"/>
      <c r="F150" s="12" t="str">
        <f>IF('กรอกรายการ วัสดุ'!C74&gt;0,'กรอกรายการ วัสดุ'!C74,IF('กรอกรายการ วัสดุ'!C74=0,"-"))</f>
        <v>-</v>
      </c>
      <c r="G150" s="12" t="str">
        <f>IF('กรอกรายการ วัสดุ'!D74&gt;0,'กรอกรายการ วัสดุ'!D74,IF('กรอกรายการ วัสดุ'!D74=0,"-"))</f>
        <v>-</v>
      </c>
      <c r="H150" s="45" t="str">
        <f>IF('กรอกรายการ วัสดุ'!E74&gt;0,'กรอกรายการ วัสดุ'!E74,IF('กรอกรายการ วัสดุ'!E74=0,"-"))</f>
        <v>-</v>
      </c>
      <c r="I150" s="45" t="str">
        <f>IF('กรอกรายการ วัสดุ'!F74&gt;0,'กรอกรายการ วัสดุ'!F74,IF('กรอกรายการ วัสดุ'!F74=0,"-"))</f>
        <v>-</v>
      </c>
      <c r="J150" s="45" t="str">
        <f>IF('กรอกรายการ วัสดุ'!G74&gt;0,'กรอกรายการ วัสดุ'!G74,IF('กรอกรายการ วัสดุ'!G74=0,"-"))</f>
        <v>-</v>
      </c>
      <c r="K150" s="45" t="str">
        <f>IF('กรอกรายการ วัสดุ'!H74&gt;0,'กรอกรายการ วัสดุ'!H74,IF('กรอกรายการ วัสดุ'!H74=0,"-"))</f>
        <v>-</v>
      </c>
      <c r="L150" s="45" t="str">
        <f>IF('กรอกรายการ วัสดุ'!I74&gt;0,'กรอกรายการ วัสดุ'!I74,IF('กรอกรายการ วัสดุ'!I1003=0,"-"))</f>
        <v>-</v>
      </c>
      <c r="M150" s="76"/>
    </row>
    <row r="151" spans="1:13" x14ac:dyDescent="0.55000000000000004">
      <c r="A151" s="9" t="str">
        <f>IF('กรอกรายการ วัสดุ'!A75&gt;0,'กรอกรายการ วัสดุ'!A87,IF('กรอกรายการ วัสดุ'!A87=0," "))</f>
        <v xml:space="preserve"> </v>
      </c>
      <c r="B151" s="637" t="str">
        <f>IF('กรอกรายการ วัสดุ'!B75&gt;0,'กรอกรายการ วัสดุ'!B75,IF('กรอกรายการ วัสดุ'!B75=0,"-"))</f>
        <v>-</v>
      </c>
      <c r="C151" s="637"/>
      <c r="D151" s="637"/>
      <c r="E151" s="637"/>
      <c r="F151" s="12" t="str">
        <f>IF('กรอกรายการ วัสดุ'!C75&gt;0,'กรอกรายการ วัสดุ'!C75,IF('กรอกรายการ วัสดุ'!C75=0,"-"))</f>
        <v>-</v>
      </c>
      <c r="G151" s="12" t="str">
        <f>IF('กรอกรายการ วัสดุ'!D75&gt;0,'กรอกรายการ วัสดุ'!D75,IF('กรอกรายการ วัสดุ'!D75=0,"-"))</f>
        <v>-</v>
      </c>
      <c r="H151" s="45" t="str">
        <f>IF('กรอกรายการ วัสดุ'!E75&gt;0,'กรอกรายการ วัสดุ'!E75,IF('กรอกรายการ วัสดุ'!E75=0,"-"))</f>
        <v>-</v>
      </c>
      <c r="I151" s="45" t="str">
        <f>IF('กรอกรายการ วัสดุ'!F75&gt;0,'กรอกรายการ วัสดุ'!F75,IF('กรอกรายการ วัสดุ'!F75=0,"-"))</f>
        <v>-</v>
      </c>
      <c r="J151" s="45" t="str">
        <f>IF('กรอกรายการ วัสดุ'!G75&gt;0,'กรอกรายการ วัสดุ'!G75,IF('กรอกรายการ วัสดุ'!G75=0,"-"))</f>
        <v>-</v>
      </c>
      <c r="K151" s="45" t="str">
        <f>IF('กรอกรายการ วัสดุ'!H75&gt;0,'กรอกรายการ วัสดุ'!H75,IF('กรอกรายการ วัสดุ'!H75=0,"-"))</f>
        <v>-</v>
      </c>
      <c r="L151" s="45" t="str">
        <f>IF('กรอกรายการ วัสดุ'!I75&gt;0,'กรอกรายการ วัสดุ'!I75,IF('กรอกรายการ วัสดุ'!I1004=0,"-"))</f>
        <v>-</v>
      </c>
      <c r="M151" s="76"/>
    </row>
    <row r="152" spans="1:13" x14ac:dyDescent="0.55000000000000004">
      <c r="A152" s="9"/>
      <c r="B152" s="637" t="str">
        <f>IF('กรอกรายการ วัสดุ'!B76&gt;0,'กรอกรายการ วัสดุ'!B76,IF('กรอกรายการ วัสดุ'!B76=0,"-"))</f>
        <v>-</v>
      </c>
      <c r="C152" s="637"/>
      <c r="D152" s="637"/>
      <c r="E152" s="637"/>
      <c r="F152" s="12" t="str">
        <f>IF('กรอกรายการ วัสดุ'!C76&gt;0,'กรอกรายการ วัสดุ'!C76,IF('กรอกรายการ วัสดุ'!C76=0,"-"))</f>
        <v>-</v>
      </c>
      <c r="G152" s="12" t="str">
        <f>IF('กรอกรายการ วัสดุ'!D76&gt;0,'กรอกรายการ วัสดุ'!D76,IF('กรอกรายการ วัสดุ'!D76=0,"-"))</f>
        <v>-</v>
      </c>
      <c r="H152" s="45" t="str">
        <f>IF('กรอกรายการ วัสดุ'!E76&gt;0,'กรอกรายการ วัสดุ'!E76,IF('กรอกรายการ วัสดุ'!E76=0,"-"))</f>
        <v>-</v>
      </c>
      <c r="I152" s="45" t="str">
        <f>IF('กรอกรายการ วัสดุ'!F76&gt;0,'กรอกรายการ วัสดุ'!F76,IF('กรอกรายการ วัสดุ'!F76=0,"-"))</f>
        <v>-</v>
      </c>
      <c r="J152" s="45" t="str">
        <f>IF('กรอกรายการ วัสดุ'!G76&gt;0,'กรอกรายการ วัสดุ'!G76,IF('กรอกรายการ วัสดุ'!G76=0,"-"))</f>
        <v>-</v>
      </c>
      <c r="K152" s="45" t="str">
        <f>IF('กรอกรายการ วัสดุ'!H76&gt;0,'กรอกรายการ วัสดุ'!H76,IF('กรอกรายการ วัสดุ'!H76=0,"-"))</f>
        <v>-</v>
      </c>
      <c r="L152" s="45" t="str">
        <f>IF('กรอกรายการ วัสดุ'!I76&gt;0,'กรอกรายการ วัสดุ'!I76,IF('กรอกรายการ วัสดุ'!I1005=0,"-"))</f>
        <v>-</v>
      </c>
      <c r="M152" s="76"/>
    </row>
    <row r="153" spans="1:13" x14ac:dyDescent="0.55000000000000004">
      <c r="A153" s="9"/>
      <c r="B153" s="637" t="str">
        <f>IF('กรอกรายการ วัสดุ'!B77&gt;0,'กรอกรายการ วัสดุ'!B77,IF('กรอกรายการ วัสดุ'!B77=0,"-"))</f>
        <v>-</v>
      </c>
      <c r="C153" s="637"/>
      <c r="D153" s="637"/>
      <c r="E153" s="637"/>
      <c r="F153" s="12" t="str">
        <f>IF('กรอกรายการ วัสดุ'!C77&gt;0,'กรอกรายการ วัสดุ'!C77,IF('กรอกรายการ วัสดุ'!C77=0,"-"))</f>
        <v>-</v>
      </c>
      <c r="G153" s="12" t="str">
        <f>IF('กรอกรายการ วัสดุ'!D77&gt;0,'กรอกรายการ วัสดุ'!D77,IF('กรอกรายการ วัสดุ'!D77=0,"-"))</f>
        <v>-</v>
      </c>
      <c r="H153" s="45" t="str">
        <f>IF('กรอกรายการ วัสดุ'!E77&gt;0,'กรอกรายการ วัสดุ'!E77,IF('กรอกรายการ วัสดุ'!E77=0,"-"))</f>
        <v>-</v>
      </c>
      <c r="I153" s="45" t="str">
        <f>IF('กรอกรายการ วัสดุ'!F77&gt;0,'กรอกรายการ วัสดุ'!F77,IF('กรอกรายการ วัสดุ'!F77=0,"-"))</f>
        <v>-</v>
      </c>
      <c r="J153" s="45" t="str">
        <f>IF('กรอกรายการ วัสดุ'!G77&gt;0,'กรอกรายการ วัสดุ'!G77,IF('กรอกรายการ วัสดุ'!G77=0,"-"))</f>
        <v>-</v>
      </c>
      <c r="K153" s="45" t="str">
        <f>IF('กรอกรายการ วัสดุ'!H77&gt;0,'กรอกรายการ วัสดุ'!H77,IF('กรอกรายการ วัสดุ'!H77=0,"-"))</f>
        <v>-</v>
      </c>
      <c r="L153" s="45" t="str">
        <f>IF('กรอกรายการ วัสดุ'!I77&gt;0,'กรอกรายการ วัสดุ'!I77,IF('กรอกรายการ วัสดุ'!I1006=0,"-"))</f>
        <v>-</v>
      </c>
      <c r="M153" s="76"/>
    </row>
    <row r="154" spans="1:13" ht="22.5" customHeight="1" x14ac:dyDescent="0.55000000000000004">
      <c r="A154" s="9"/>
      <c r="B154" s="637" t="str">
        <f>IF('กรอกรายการ วัสดุ'!B78&gt;0,'กรอกรายการ วัสดุ'!B78,IF('กรอกรายการ วัสดุ'!B78=0,"-"))</f>
        <v>-</v>
      </c>
      <c r="C154" s="637"/>
      <c r="D154" s="637"/>
      <c r="E154" s="637"/>
      <c r="F154" s="12" t="str">
        <f>IF('กรอกรายการ วัสดุ'!C78&gt;0,'กรอกรายการ วัสดุ'!C78,IF('กรอกรายการ วัสดุ'!C78=0,"-"))</f>
        <v>-</v>
      </c>
      <c r="G154" s="12" t="str">
        <f>IF('กรอกรายการ วัสดุ'!D78&gt;0,'กรอกรายการ วัสดุ'!D78,IF('กรอกรายการ วัสดุ'!D78=0,"-"))</f>
        <v>-</v>
      </c>
      <c r="H154" s="45" t="str">
        <f>IF('กรอกรายการ วัสดุ'!E78&gt;0,'กรอกรายการ วัสดุ'!E78,IF('กรอกรายการ วัสดุ'!E78=0,"-"))</f>
        <v>-</v>
      </c>
      <c r="I154" s="45" t="str">
        <f>IF('กรอกรายการ วัสดุ'!F78&gt;0,'กรอกรายการ วัสดุ'!F78,IF('กรอกรายการ วัสดุ'!F78=0,"-"))</f>
        <v>-</v>
      </c>
      <c r="J154" s="45" t="str">
        <f>IF('กรอกรายการ วัสดุ'!G78&gt;0,'กรอกรายการ วัสดุ'!G78,IF('กรอกรายการ วัสดุ'!G78=0,"-"))</f>
        <v>-</v>
      </c>
      <c r="K154" s="45" t="str">
        <f>IF('กรอกรายการ วัสดุ'!H78&gt;0,'กรอกรายการ วัสดุ'!H78,IF('กรอกรายการ วัสดุ'!H78=0,"-"))</f>
        <v>-</v>
      </c>
      <c r="L154" s="45" t="str">
        <f>IF('กรอกรายการ วัสดุ'!I78&gt;0,'กรอกรายการ วัสดุ'!I78,IF('กรอกรายการ วัสดุ'!I1007=0,"-"))</f>
        <v>-</v>
      </c>
      <c r="M154" s="76"/>
    </row>
    <row r="155" spans="1:13" ht="24.75" thickBot="1" x14ac:dyDescent="0.6">
      <c r="A155" s="117"/>
      <c r="B155" s="688" t="str">
        <f>IF('กรอกรายการ วัสดุ'!B79&gt;0,'กรอกรายการ วัสดุ'!B79,IF('กรอกรายการ วัสดุ'!B79=0,"-"))</f>
        <v>-</v>
      </c>
      <c r="C155" s="688"/>
      <c r="D155" s="688"/>
      <c r="E155" s="688"/>
      <c r="F155" s="12" t="str">
        <f>IF('กรอกรายการ วัสดุ'!C79&gt;0,'กรอกรายการ วัสดุ'!C79,IF('กรอกรายการ วัสดุ'!C79=0,"-"))</f>
        <v>-</v>
      </c>
      <c r="G155" s="12" t="str">
        <f>IF('กรอกรายการ วัสดุ'!D79&gt;0,'กรอกรายการ วัสดุ'!D79,IF('กรอกรายการ วัสดุ'!D79=0,"-"))</f>
        <v>-</v>
      </c>
      <c r="H155" s="45" t="str">
        <f>IF('กรอกรายการ วัสดุ'!E79&gt;0,'กรอกรายการ วัสดุ'!E79,IF('กรอกรายการ วัสดุ'!E79=0,"-"))</f>
        <v>-</v>
      </c>
      <c r="I155" s="45" t="str">
        <f>IF('กรอกรายการ วัสดุ'!F79&gt;0,'กรอกรายการ วัสดุ'!F79,IF('กรอกรายการ วัสดุ'!F79=0,"-"))</f>
        <v>-</v>
      </c>
      <c r="J155" s="45" t="str">
        <f>IF('กรอกรายการ วัสดุ'!G79&gt;0,'กรอกรายการ วัสดุ'!G79,IF('กรอกรายการ วัสดุ'!G79=0,"-"))</f>
        <v>-</v>
      </c>
      <c r="K155" s="45" t="str">
        <f>IF('กรอกรายการ วัสดุ'!H79&gt;0,'กรอกรายการ วัสดุ'!H79,IF('กรอกรายการ วัสดุ'!H79=0,"-"))</f>
        <v>-</v>
      </c>
      <c r="L155" s="45" t="str">
        <f>IF('กรอกรายการ วัสดุ'!I79&gt;0,'กรอกรายการ วัสดุ'!I79,IF('กรอกรายการ วัสดุ'!I1008=0,"-"))</f>
        <v>-</v>
      </c>
      <c r="M155" s="75"/>
    </row>
    <row r="156" spans="1:13" ht="24.75" thickBot="1" x14ac:dyDescent="0.6">
      <c r="A156" s="657" t="s">
        <v>99</v>
      </c>
      <c r="B156" s="658"/>
      <c r="C156" s="658"/>
      <c r="D156" s="658"/>
      <c r="E156" s="658"/>
      <c r="F156" s="658"/>
      <c r="G156" s="658"/>
      <c r="H156" s="659"/>
      <c r="I156" s="153">
        <f>SUM(I146:I155)</f>
        <v>0</v>
      </c>
      <c r="J156" s="19"/>
      <c r="K156" s="46">
        <f t="shared" ref="K156:L156" si="6">SUM(K146:K155)</f>
        <v>0</v>
      </c>
      <c r="L156" s="46">
        <f t="shared" si="6"/>
        <v>0</v>
      </c>
      <c r="M156" s="14"/>
    </row>
    <row r="157" spans="1:13" ht="24.75" thickBot="1" x14ac:dyDescent="0.6">
      <c r="A157" s="657" t="s">
        <v>100</v>
      </c>
      <c r="B157" s="658"/>
      <c r="C157" s="658"/>
      <c r="D157" s="658"/>
      <c r="E157" s="658"/>
      <c r="F157" s="658"/>
      <c r="G157" s="658"/>
      <c r="H157" s="659"/>
      <c r="I157" s="153">
        <f>I156+I145</f>
        <v>236226</v>
      </c>
      <c r="J157" s="15"/>
      <c r="K157" s="46">
        <f t="shared" ref="K157:L157" si="7">K156+K145</f>
        <v>43986.5</v>
      </c>
      <c r="L157" s="46">
        <f t="shared" si="7"/>
        <v>280212.5</v>
      </c>
      <c r="M157" s="14"/>
    </row>
    <row r="158" spans="1:13" x14ac:dyDescent="0.55000000000000004">
      <c r="A158" s="13"/>
      <c r="B158" s="13" t="s">
        <v>28</v>
      </c>
      <c r="C158" s="13"/>
      <c r="D158" s="13"/>
      <c r="E158" s="13"/>
      <c r="F158" s="13"/>
      <c r="G158" s="13"/>
      <c r="H158" s="13" t="s">
        <v>28</v>
      </c>
      <c r="I158" s="6"/>
      <c r="J158" s="6"/>
      <c r="K158" s="6" t="s">
        <v>333</v>
      </c>
      <c r="L158" s="6"/>
      <c r="M158" s="6"/>
    </row>
    <row r="159" spans="1:13" x14ac:dyDescent="0.55000000000000004">
      <c r="A159" s="147"/>
      <c r="B159" s="2"/>
      <c r="C159" s="668" t="str">
        <f>C137</f>
        <v>(นายชาติชาย  สมศักดิ์)</v>
      </c>
      <c r="D159" s="668"/>
      <c r="E159" s="668"/>
      <c r="F159" s="2"/>
      <c r="G159" s="2"/>
      <c r="H159" s="13" t="s">
        <v>28</v>
      </c>
      <c r="I159" s="118"/>
      <c r="J159" s="2"/>
      <c r="K159" s="6" t="s">
        <v>333</v>
      </c>
      <c r="L159" s="2"/>
      <c r="M159" s="2"/>
    </row>
    <row r="160" spans="1:13" x14ac:dyDescent="0.55000000000000004">
      <c r="A160" s="147"/>
      <c r="B160" s="118"/>
      <c r="C160" s="668" t="str">
        <f>C138</f>
        <v>ประธานกรรมการกำหนดราคากลาง</v>
      </c>
      <c r="D160" s="668"/>
      <c r="E160" s="668"/>
      <c r="F160" s="2"/>
      <c r="G160" s="2"/>
      <c r="H160" s="13" t="s">
        <v>28</v>
      </c>
      <c r="I160" s="118"/>
      <c r="J160" s="118"/>
      <c r="K160" s="6" t="s">
        <v>333</v>
      </c>
      <c r="L160" s="2"/>
      <c r="M160" s="2"/>
    </row>
    <row r="161" spans="1:13" s="2" customFormat="1" x14ac:dyDescent="0.55000000000000004">
      <c r="A161" s="279"/>
      <c r="C161" s="118"/>
      <c r="D161" s="655"/>
      <c r="E161" s="655"/>
      <c r="F161" s="655"/>
      <c r="H161" s="13" t="s">
        <v>28</v>
      </c>
      <c r="I161" s="118"/>
      <c r="J161" s="118"/>
      <c r="K161" s="6" t="s">
        <v>335</v>
      </c>
    </row>
    <row r="162" spans="1:13" ht="27.75" x14ac:dyDescent="0.65">
      <c r="A162" s="2"/>
      <c r="B162" s="2"/>
      <c r="C162" s="636" t="s">
        <v>23</v>
      </c>
      <c r="D162" s="636"/>
      <c r="E162" s="636"/>
      <c r="F162" s="636"/>
      <c r="G162" s="636"/>
      <c r="H162" s="636"/>
      <c r="I162" s="636"/>
      <c r="J162" s="636"/>
      <c r="K162" s="636"/>
      <c r="L162" s="135" t="s">
        <v>25</v>
      </c>
      <c r="M162" s="136"/>
    </row>
    <row r="163" spans="1:13" x14ac:dyDescent="0.55000000000000004">
      <c r="A163" s="639" t="str">
        <f>A141</f>
        <v>ซ่อมแซมสำนักงาน สพป.ลำปาง เขต 3</v>
      </c>
      <c r="B163" s="639"/>
      <c r="C163" s="639"/>
      <c r="D163" s="640" t="str">
        <f>D119</f>
        <v>รางระบายน้ำ โรงเรียน</v>
      </c>
      <c r="E163" s="640"/>
      <c r="F163" s="640"/>
      <c r="G163" s="640"/>
      <c r="H163" s="640"/>
      <c r="I163" s="1" t="s">
        <v>26</v>
      </c>
      <c r="J163" s="145" t="str">
        <f>J141</f>
        <v>ลำปาง เขต  3</v>
      </c>
      <c r="M163" s="1" t="s">
        <v>107</v>
      </c>
    </row>
    <row r="164" spans="1:13" ht="24.75" thickBot="1" x14ac:dyDescent="0.6">
      <c r="A164" s="145" t="s">
        <v>0</v>
      </c>
      <c r="D164" s="640" t="str">
        <f>D120</f>
        <v>โรงเรียนร่องเคาะวิทยา</v>
      </c>
      <c r="E164" s="640"/>
      <c r="F164" s="640"/>
      <c r="G164" s="640"/>
      <c r="H164" s="640"/>
      <c r="K164" s="641"/>
      <c r="L164" s="641"/>
    </row>
    <row r="165" spans="1:13" x14ac:dyDescent="0.55000000000000004">
      <c r="A165" s="642" t="s">
        <v>2</v>
      </c>
      <c r="B165" s="644" t="s">
        <v>3</v>
      </c>
      <c r="C165" s="645"/>
      <c r="D165" s="645"/>
      <c r="E165" s="646"/>
      <c r="F165" s="650" t="s">
        <v>4</v>
      </c>
      <c r="G165" s="650" t="s">
        <v>5</v>
      </c>
      <c r="H165" s="650" t="s">
        <v>6</v>
      </c>
      <c r="I165" s="650"/>
      <c r="J165" s="650" t="s">
        <v>7</v>
      </c>
      <c r="K165" s="650"/>
      <c r="L165" s="650" t="s">
        <v>24</v>
      </c>
      <c r="M165" s="661" t="s">
        <v>9</v>
      </c>
    </row>
    <row r="166" spans="1:13" x14ac:dyDescent="0.55000000000000004">
      <c r="A166" s="643"/>
      <c r="B166" s="647"/>
      <c r="C166" s="648"/>
      <c r="D166" s="648"/>
      <c r="E166" s="649"/>
      <c r="F166" s="651"/>
      <c r="G166" s="651"/>
      <c r="H166" s="148" t="s">
        <v>10</v>
      </c>
      <c r="I166" s="148" t="s">
        <v>11</v>
      </c>
      <c r="J166" s="148" t="s">
        <v>10</v>
      </c>
      <c r="K166" s="148" t="s">
        <v>11</v>
      </c>
      <c r="L166" s="651"/>
      <c r="M166" s="662"/>
    </row>
    <row r="167" spans="1:13" x14ac:dyDescent="0.55000000000000004">
      <c r="A167" s="685" t="s">
        <v>108</v>
      </c>
      <c r="B167" s="686"/>
      <c r="C167" s="686"/>
      <c r="D167" s="686"/>
      <c r="E167" s="686"/>
      <c r="F167" s="686"/>
      <c r="G167" s="686"/>
      <c r="H167" s="687"/>
      <c r="I167" s="152">
        <f>I157</f>
        <v>236226</v>
      </c>
      <c r="J167" s="49"/>
      <c r="K167" s="48">
        <f>K157</f>
        <v>43986.5</v>
      </c>
      <c r="L167" s="48">
        <f>L157</f>
        <v>280212.5</v>
      </c>
      <c r="M167" s="8"/>
    </row>
    <row r="168" spans="1:13" x14ac:dyDescent="0.55000000000000004">
      <c r="A168" s="7" t="str">
        <f>IF('กรอกรายการ วัสดุ'!A230&gt;0,'กรอกรายการ วัสดุ'!A242,IF('กรอกรายการ วัสดุ'!A242=0," "))</f>
        <v xml:space="preserve"> </v>
      </c>
      <c r="B168" s="638" t="str">
        <f>IF('กรอกรายการ วัสดุ'!B80&gt;0,'กรอกรายการ วัสดุ'!B80,IF('กรอกรายการ วัสดุ'!B80=0,"-"))</f>
        <v>-</v>
      </c>
      <c r="C168" s="638"/>
      <c r="D168" s="638"/>
      <c r="E168" s="638"/>
      <c r="F168" s="12" t="str">
        <f>IF('กรอกรายการ วัสดุ'!C80&gt;0,'กรอกรายการ วัสดุ'!C80,IF('กรอกรายการ วัสดุ'!C80=0,"-"))</f>
        <v>-</v>
      </c>
      <c r="G168" s="12" t="str">
        <f>IF('กรอกรายการ วัสดุ'!D80&gt;0,'กรอกรายการ วัสดุ'!D80,IF('กรอกรายการ วัสดุ'!D80=0,"-"))</f>
        <v>-</v>
      </c>
      <c r="H168" s="12" t="str">
        <f>IF('กรอกรายการ วัสดุ'!E80&gt;0,'กรอกรายการ วัสดุ'!E80,IF('กรอกรายการ วัสดุ'!E80=0,"-"))</f>
        <v>-</v>
      </c>
      <c r="I168" s="45" t="str">
        <f>IF('กรอกรายการ วัสดุ'!F80&gt;0,'กรอกรายการ วัสดุ'!F80,IF('กรอกรายการ วัสดุ'!F80=0,"-"))</f>
        <v>-</v>
      </c>
      <c r="J168" s="12" t="str">
        <f>IF('กรอกรายการ วัสดุ'!G80&gt;0,'กรอกรายการ วัสดุ'!G80,IF('กรอกรายการ วัสดุ'!G80=0,"-"))</f>
        <v>-</v>
      </c>
      <c r="K168" s="12" t="str">
        <f>IF('กรอกรายการ วัสดุ'!H80&gt;0,'กรอกรายการ วัสดุ'!H80,IF('กรอกรายการ วัสดุ'!H80=0,"-"))</f>
        <v>-</v>
      </c>
      <c r="L168" s="45" t="str">
        <f>IF('กรอกรายการ วัสดุ'!I80&gt;0,'กรอกรายการ วัสดุ'!I80,IF('กรอกรายการ วัสดุ'!I80=0,"-"))</f>
        <v>-</v>
      </c>
      <c r="M168" s="76"/>
    </row>
    <row r="169" spans="1:13" x14ac:dyDescent="0.55000000000000004">
      <c r="A169" s="9" t="str">
        <f>IF('กรอกรายการ วัสดุ'!A231&gt;0,'กรอกรายการ วัสดุ'!A243,IF('กรอกรายการ วัสดุ'!A243=0," "))</f>
        <v xml:space="preserve"> </v>
      </c>
      <c r="B169" s="637" t="str">
        <f>IF('กรอกรายการ วัสดุ'!B81&gt;0,'กรอกรายการ วัสดุ'!B81,IF('กรอกรายการ วัสดุ'!B81=0,"-"))</f>
        <v>-</v>
      </c>
      <c r="C169" s="637"/>
      <c r="D169" s="637"/>
      <c r="E169" s="637"/>
      <c r="F169" s="12" t="str">
        <f>IF('กรอกรายการ วัสดุ'!C81&gt;0,'กรอกรายการ วัสดุ'!C81,IF('กรอกรายการ วัสดุ'!C81=0,"-"))</f>
        <v>-</v>
      </c>
      <c r="G169" s="12" t="str">
        <f>IF('กรอกรายการ วัสดุ'!D81&gt;0,'กรอกรายการ วัสดุ'!D81,IF('กรอกรายการ วัสดุ'!D81=0,"-"))</f>
        <v>-</v>
      </c>
      <c r="H169" s="12" t="str">
        <f>IF('กรอกรายการ วัสดุ'!E81&gt;0,'กรอกรายการ วัสดุ'!E81,IF('กรอกรายการ วัสดุ'!E81=0,"-"))</f>
        <v>-</v>
      </c>
      <c r="I169" s="45" t="str">
        <f>IF('กรอกรายการ วัสดุ'!F81&gt;0,'กรอกรายการ วัสดุ'!F81,IF('กรอกรายการ วัสดุ'!F81=0,"-"))</f>
        <v>-</v>
      </c>
      <c r="J169" s="12" t="str">
        <f>IF('กรอกรายการ วัสดุ'!G81&gt;0,'กรอกรายการ วัสดุ'!G81,IF('กรอกรายการ วัสดุ'!G81=0,"-"))</f>
        <v>-</v>
      </c>
      <c r="K169" s="12" t="str">
        <f>IF('กรอกรายการ วัสดุ'!H81&gt;0,'กรอกรายการ วัสดุ'!H81,IF('กรอกรายการ วัสดุ'!H81=0,"-"))</f>
        <v>-</v>
      </c>
      <c r="L169" s="45" t="str">
        <f>IF('กรอกรายการ วัสดุ'!I81&gt;0,'กรอกรายการ วัสดุ'!I81,IF('กรอกรายการ วัสดุ'!I81=0,"-"))</f>
        <v>-</v>
      </c>
      <c r="M169" s="76"/>
    </row>
    <row r="170" spans="1:13" x14ac:dyDescent="0.55000000000000004">
      <c r="A170" s="9" t="str">
        <f>IF('กรอกรายการ วัสดุ'!A232&gt;0,'กรอกรายการ วัสดุ'!A244,IF('กรอกรายการ วัสดุ'!A244=0," "))</f>
        <v xml:space="preserve"> </v>
      </c>
      <c r="B170" s="637" t="str">
        <f>IF('กรอกรายการ วัสดุ'!B82&gt;0,'กรอกรายการ วัสดุ'!B82,IF('กรอกรายการ วัสดุ'!B82=0,"-"))</f>
        <v>-</v>
      </c>
      <c r="C170" s="637"/>
      <c r="D170" s="637"/>
      <c r="E170" s="637"/>
      <c r="F170" s="12" t="str">
        <f>IF('กรอกรายการ วัสดุ'!C82&gt;0,'กรอกรายการ วัสดุ'!C82,IF('กรอกรายการ วัสดุ'!C82=0,"-"))</f>
        <v>-</v>
      </c>
      <c r="G170" s="12" t="str">
        <f>IF('กรอกรายการ วัสดุ'!D82&gt;0,'กรอกรายการ วัสดุ'!D82,IF('กรอกรายการ วัสดุ'!D82=0,"-"))</f>
        <v>-</v>
      </c>
      <c r="H170" s="12" t="str">
        <f>IF('กรอกรายการ วัสดุ'!E82&gt;0,'กรอกรายการ วัสดุ'!E82,IF('กรอกรายการ วัสดุ'!E82=0,"-"))</f>
        <v>-</v>
      </c>
      <c r="I170" s="45" t="str">
        <f>IF('กรอกรายการ วัสดุ'!F82&gt;0,'กรอกรายการ วัสดุ'!F82,IF('กรอกรายการ วัสดุ'!F82=0,"-"))</f>
        <v>-</v>
      </c>
      <c r="J170" s="12" t="str">
        <f>IF('กรอกรายการ วัสดุ'!G82&gt;0,'กรอกรายการ วัสดุ'!G82,IF('กรอกรายการ วัสดุ'!G82=0,"-"))</f>
        <v>-</v>
      </c>
      <c r="K170" s="12" t="str">
        <f>IF('กรอกรายการ วัสดุ'!H82&gt;0,'กรอกรายการ วัสดุ'!H82,IF('กรอกรายการ วัสดุ'!H82=0,"-"))</f>
        <v>-</v>
      </c>
      <c r="L170" s="45" t="str">
        <f>IF('กรอกรายการ วัสดุ'!I82&gt;0,'กรอกรายการ วัสดุ'!I82,IF('กรอกรายการ วัสดุ'!I82=0,"-"))</f>
        <v>-</v>
      </c>
      <c r="M170" s="76"/>
    </row>
    <row r="171" spans="1:13" x14ac:dyDescent="0.55000000000000004">
      <c r="A171" s="9" t="str">
        <f>IF('กรอกรายการ วัสดุ'!A233&gt;0,'กรอกรายการ วัสดุ'!A245,IF('กรอกรายการ วัสดุ'!A245=0," "))</f>
        <v xml:space="preserve"> </v>
      </c>
      <c r="B171" s="637" t="str">
        <f>IF('กรอกรายการ วัสดุ'!B83&gt;0,'กรอกรายการ วัสดุ'!B83,IF('กรอกรายการ วัสดุ'!B83=0,"-"))</f>
        <v>-</v>
      </c>
      <c r="C171" s="637"/>
      <c r="D171" s="637"/>
      <c r="E171" s="637"/>
      <c r="F171" s="12" t="str">
        <f>IF('กรอกรายการ วัสดุ'!C83&gt;0,'กรอกรายการ วัสดุ'!C83,IF('กรอกรายการ วัสดุ'!C83=0,"-"))</f>
        <v>-</v>
      </c>
      <c r="G171" s="12" t="str">
        <f>IF('กรอกรายการ วัสดุ'!D83&gt;0,'กรอกรายการ วัสดุ'!D83,IF('กรอกรายการ วัสดุ'!D83=0,"-"))</f>
        <v>-</v>
      </c>
      <c r="H171" s="12" t="str">
        <f>IF('กรอกรายการ วัสดุ'!E83&gt;0,'กรอกรายการ วัสดุ'!E83,IF('กรอกรายการ วัสดุ'!E83=0,"-"))</f>
        <v>-</v>
      </c>
      <c r="I171" s="45" t="str">
        <f>IF('กรอกรายการ วัสดุ'!F83&gt;0,'กรอกรายการ วัสดุ'!F83,IF('กรอกรายการ วัสดุ'!F83=0,"-"))</f>
        <v>-</v>
      </c>
      <c r="J171" s="12" t="str">
        <f>IF('กรอกรายการ วัสดุ'!G83&gt;0,'กรอกรายการ วัสดุ'!G83,IF('กรอกรายการ วัสดุ'!G83=0,"-"))</f>
        <v>-</v>
      </c>
      <c r="K171" s="12" t="str">
        <f>IF('กรอกรายการ วัสดุ'!H83&gt;0,'กรอกรายการ วัสดุ'!H83,IF('กรอกรายการ วัสดุ'!H83=0,"-"))</f>
        <v>-</v>
      </c>
      <c r="L171" s="45" t="str">
        <f>IF('กรอกรายการ วัสดุ'!I83&gt;0,'กรอกรายการ วัสดุ'!I83,IF('กรอกรายการ วัสดุ'!I83=0,"-"))</f>
        <v>-</v>
      </c>
      <c r="M171" s="76"/>
    </row>
    <row r="172" spans="1:13" x14ac:dyDescent="0.55000000000000004">
      <c r="A172" s="9" t="str">
        <f>IF('กรอกรายการ วัสดุ'!A234&gt;0,'กรอกรายการ วัสดุ'!A246,IF('กรอกรายการ วัสดุ'!A246=0," "))</f>
        <v xml:space="preserve"> </v>
      </c>
      <c r="B172" s="637" t="str">
        <f>IF('กรอกรายการ วัสดุ'!B84&gt;0,'กรอกรายการ วัสดุ'!B84,IF('กรอกรายการ วัสดุ'!B84=0,"-"))</f>
        <v>-</v>
      </c>
      <c r="C172" s="637"/>
      <c r="D172" s="637"/>
      <c r="E172" s="637"/>
      <c r="F172" s="12" t="str">
        <f>IF('กรอกรายการ วัสดุ'!C84&gt;0,'กรอกรายการ วัสดุ'!C84,IF('กรอกรายการ วัสดุ'!C84=0,"-"))</f>
        <v>-</v>
      </c>
      <c r="G172" s="12" t="str">
        <f>IF('กรอกรายการ วัสดุ'!D84&gt;0,'กรอกรายการ วัสดุ'!D84,IF('กรอกรายการ วัสดุ'!D84=0,"-"))</f>
        <v>-</v>
      </c>
      <c r="H172" s="12" t="str">
        <f>IF('กรอกรายการ วัสดุ'!E84&gt;0,'กรอกรายการ วัสดุ'!E84,IF('กรอกรายการ วัสดุ'!E84=0,"-"))</f>
        <v>-</v>
      </c>
      <c r="I172" s="45" t="str">
        <f>IF('กรอกรายการ วัสดุ'!F84&gt;0,'กรอกรายการ วัสดุ'!F84,IF('กรอกรายการ วัสดุ'!F84=0,"-"))</f>
        <v>-</v>
      </c>
      <c r="J172" s="12" t="str">
        <f>IF('กรอกรายการ วัสดุ'!G84&gt;0,'กรอกรายการ วัสดุ'!G84,IF('กรอกรายการ วัสดุ'!G84=0,"-"))</f>
        <v>-</v>
      </c>
      <c r="K172" s="12" t="str">
        <f>IF('กรอกรายการ วัสดุ'!H84&gt;0,'กรอกรายการ วัสดุ'!H84,IF('กรอกรายการ วัสดุ'!H84=0,"-"))</f>
        <v>-</v>
      </c>
      <c r="L172" s="45" t="str">
        <f>IF('กรอกรายการ วัสดุ'!I84&gt;0,'กรอกรายการ วัสดุ'!I84,IF('กรอกรายการ วัสดุ'!I84=0,"-"))</f>
        <v>-</v>
      </c>
      <c r="M172" s="76"/>
    </row>
    <row r="173" spans="1:13" x14ac:dyDescent="0.55000000000000004">
      <c r="A173" s="9" t="str">
        <f>IF('กรอกรายการ วัสดุ'!A235&gt;0,'กรอกรายการ วัสดุ'!A247,IF('กรอกรายการ วัสดุ'!A247=0," "))</f>
        <v xml:space="preserve"> </v>
      </c>
      <c r="B173" s="637" t="str">
        <f>IF('กรอกรายการ วัสดุ'!B85&gt;0,'กรอกรายการ วัสดุ'!B85,IF('กรอกรายการ วัสดุ'!B85=0,"-"))</f>
        <v>-</v>
      </c>
      <c r="C173" s="637"/>
      <c r="D173" s="637"/>
      <c r="E173" s="637"/>
      <c r="F173" s="12" t="str">
        <f>IF('กรอกรายการ วัสดุ'!C85&gt;0,'กรอกรายการ วัสดุ'!C85,IF('กรอกรายการ วัสดุ'!C85=0,"-"))</f>
        <v>-</v>
      </c>
      <c r="G173" s="12" t="str">
        <f>IF('กรอกรายการ วัสดุ'!D85&gt;0,'กรอกรายการ วัสดุ'!D85,IF('กรอกรายการ วัสดุ'!D85=0,"-"))</f>
        <v>-</v>
      </c>
      <c r="H173" s="12" t="str">
        <f>IF('กรอกรายการ วัสดุ'!E85&gt;0,'กรอกรายการ วัสดุ'!E85,IF('กรอกรายการ วัสดุ'!E85=0,"-"))</f>
        <v>-</v>
      </c>
      <c r="I173" s="45" t="str">
        <f>IF('กรอกรายการ วัสดุ'!F85&gt;0,'กรอกรายการ วัสดุ'!F85,IF('กรอกรายการ วัสดุ'!F85=0,"-"))</f>
        <v>-</v>
      </c>
      <c r="J173" s="12" t="str">
        <f>IF('กรอกรายการ วัสดุ'!G85&gt;0,'กรอกรายการ วัสดุ'!G85,IF('กรอกรายการ วัสดุ'!G85=0,"-"))</f>
        <v>-</v>
      </c>
      <c r="K173" s="12" t="str">
        <f>IF('กรอกรายการ วัสดุ'!H85&gt;0,'กรอกรายการ วัสดุ'!H85,IF('กรอกรายการ วัสดุ'!H85=0,"-"))</f>
        <v>-</v>
      </c>
      <c r="L173" s="45" t="str">
        <f>IF('กรอกรายการ วัสดุ'!I85&gt;0,'กรอกรายการ วัสดุ'!I85,IF('กรอกรายการ วัสดุ'!I85=0,"-"))</f>
        <v>-</v>
      </c>
      <c r="M173" s="76"/>
    </row>
    <row r="174" spans="1:13" x14ac:dyDescent="0.55000000000000004">
      <c r="A174" s="9" t="str">
        <f>IF('กรอกรายการ วัสดุ'!A236&gt;0,'กรอกรายการ วัสดุ'!A248,IF('กรอกรายการ วัสดุ'!A248=0," "))</f>
        <v xml:space="preserve"> </v>
      </c>
      <c r="B174" s="637" t="str">
        <f>IF('กรอกรายการ วัสดุ'!B86&gt;0,'กรอกรายการ วัสดุ'!B86,IF('กรอกรายการ วัสดุ'!B86=0,"-"))</f>
        <v>-</v>
      </c>
      <c r="C174" s="637"/>
      <c r="D174" s="637"/>
      <c r="E174" s="637"/>
      <c r="F174" s="12" t="str">
        <f>IF('กรอกรายการ วัสดุ'!C86&gt;0,'กรอกรายการ วัสดุ'!C86,IF('กรอกรายการ วัสดุ'!C86=0,"-"))</f>
        <v>-</v>
      </c>
      <c r="G174" s="12" t="str">
        <f>IF('กรอกรายการ วัสดุ'!D86&gt;0,'กรอกรายการ วัสดุ'!D86,IF('กรอกรายการ วัสดุ'!D86=0,"-"))</f>
        <v>-</v>
      </c>
      <c r="H174" s="12" t="str">
        <f>IF('กรอกรายการ วัสดุ'!E86&gt;0,'กรอกรายการ วัสดุ'!E86,IF('กรอกรายการ วัสดุ'!E86=0,"-"))</f>
        <v>-</v>
      </c>
      <c r="I174" s="45" t="str">
        <f>IF('กรอกรายการ วัสดุ'!F86&gt;0,'กรอกรายการ วัสดุ'!F86,IF('กรอกรายการ วัสดุ'!F86=0,"-"))</f>
        <v>-</v>
      </c>
      <c r="J174" s="12" t="str">
        <f>IF('กรอกรายการ วัสดุ'!G86&gt;0,'กรอกรายการ วัสดุ'!G86,IF('กรอกรายการ วัสดุ'!G86=0,"-"))</f>
        <v>-</v>
      </c>
      <c r="K174" s="12" t="str">
        <f>IF('กรอกรายการ วัสดุ'!H86&gt;0,'กรอกรายการ วัสดุ'!H86,IF('กรอกรายการ วัสดุ'!H86=0,"-"))</f>
        <v>-</v>
      </c>
      <c r="L174" s="45" t="str">
        <f>IF('กรอกรายการ วัสดุ'!I86&gt;0,'กรอกรายการ วัสดุ'!I86,IF('กรอกรายการ วัสดุ'!I86=0,"-"))</f>
        <v>-</v>
      </c>
      <c r="M174" s="76"/>
    </row>
    <row r="175" spans="1:13" x14ac:dyDescent="0.55000000000000004">
      <c r="A175" s="9" t="str">
        <f>IF('กรอกรายการ วัสดุ'!A237&gt;0,'กรอกรายการ วัสดุ'!A249,IF('กรอกรายการ วัสดุ'!A249=0," "))</f>
        <v xml:space="preserve"> </v>
      </c>
      <c r="B175" s="637" t="str">
        <f>IF('กรอกรายการ วัสดุ'!B87&gt;0,'กรอกรายการ วัสดุ'!B87,IF('กรอกรายการ วัสดุ'!B87=0,"-"))</f>
        <v>-</v>
      </c>
      <c r="C175" s="637"/>
      <c r="D175" s="637"/>
      <c r="E175" s="637"/>
      <c r="F175" s="12" t="str">
        <f>IF('กรอกรายการ วัสดุ'!C87&gt;0,'กรอกรายการ วัสดุ'!C87,IF('กรอกรายการ วัสดุ'!C87=0,"-"))</f>
        <v>-</v>
      </c>
      <c r="G175" s="12" t="str">
        <f>IF('กรอกรายการ วัสดุ'!D87&gt;0,'กรอกรายการ วัสดุ'!D87,IF('กรอกรายการ วัสดุ'!D87=0,"-"))</f>
        <v>-</v>
      </c>
      <c r="H175" s="12" t="str">
        <f>IF('กรอกรายการ วัสดุ'!E87&gt;0,'กรอกรายการ วัสดุ'!E87,IF('กรอกรายการ วัสดุ'!E87=0,"-"))</f>
        <v>-</v>
      </c>
      <c r="I175" s="45" t="str">
        <f>IF('กรอกรายการ วัสดุ'!F87&gt;0,'กรอกรายการ วัสดุ'!F87,IF('กรอกรายการ วัสดุ'!F87=0,"-"))</f>
        <v>-</v>
      </c>
      <c r="J175" s="12" t="str">
        <f>IF('กรอกรายการ วัสดุ'!G87&gt;0,'กรอกรายการ วัสดุ'!G87,IF('กรอกรายการ วัสดุ'!G87=0,"-"))</f>
        <v>-</v>
      </c>
      <c r="K175" s="12" t="str">
        <f>IF('กรอกรายการ วัสดุ'!H87&gt;0,'กรอกรายการ วัสดุ'!H87,IF('กรอกรายการ วัสดุ'!H87=0,"-"))</f>
        <v>-</v>
      </c>
      <c r="L175" s="45" t="str">
        <f>IF('กรอกรายการ วัสดุ'!I87&gt;0,'กรอกรายการ วัสดุ'!I87,IF('กรอกรายการ วัสดุ'!I87=0,"-"))</f>
        <v>-</v>
      </c>
      <c r="M175" s="76"/>
    </row>
    <row r="176" spans="1:13" x14ac:dyDescent="0.55000000000000004">
      <c r="A176" s="9" t="str">
        <f>IF('กรอกรายการ วัสดุ'!A238&gt;0,'กรอกรายการ วัสดุ'!A250,IF('กรอกรายการ วัสดุ'!A250=0," "))</f>
        <v xml:space="preserve"> </v>
      </c>
      <c r="B176" s="637" t="str">
        <f>IF('กรอกรายการ วัสดุ'!B88&gt;0,'กรอกรายการ วัสดุ'!B88,IF('กรอกรายการ วัสดุ'!B88=0,"-"))</f>
        <v>-</v>
      </c>
      <c r="C176" s="637"/>
      <c r="D176" s="637"/>
      <c r="E176" s="637"/>
      <c r="F176" s="12" t="str">
        <f>IF('กรอกรายการ วัสดุ'!C88&gt;0,'กรอกรายการ วัสดุ'!C88,IF('กรอกรายการ วัสดุ'!C88=0,"-"))</f>
        <v>-</v>
      </c>
      <c r="G176" s="12" t="str">
        <f>IF('กรอกรายการ วัสดุ'!D88&gt;0,'กรอกรายการ วัสดุ'!D88,IF('กรอกรายการ วัสดุ'!D88=0,"-"))</f>
        <v>-</v>
      </c>
      <c r="H176" s="12" t="str">
        <f>IF('กรอกรายการ วัสดุ'!E88&gt;0,'กรอกรายการ วัสดุ'!E88,IF('กรอกรายการ วัสดุ'!E88=0,"-"))</f>
        <v>-</v>
      </c>
      <c r="I176" s="45" t="str">
        <f>IF('กรอกรายการ วัสดุ'!F88&gt;0,'กรอกรายการ วัสดุ'!F88,IF('กรอกรายการ วัสดุ'!F88=0,"-"))</f>
        <v>-</v>
      </c>
      <c r="J176" s="12" t="str">
        <f>IF('กรอกรายการ วัสดุ'!G88&gt;0,'กรอกรายการ วัสดุ'!G88,IF('กรอกรายการ วัสดุ'!G88=0,"-"))</f>
        <v>-</v>
      </c>
      <c r="K176" s="12" t="str">
        <f>IF('กรอกรายการ วัสดุ'!H88&gt;0,'กรอกรายการ วัสดุ'!H88,IF('กรอกรายการ วัสดุ'!H88=0,"-"))</f>
        <v>-</v>
      </c>
      <c r="L176" s="45" t="str">
        <f>IF('กรอกรายการ วัสดุ'!I88&gt;0,'กรอกรายการ วัสดุ'!I88,IF('กรอกรายการ วัสดุ'!I88=0,"-"))</f>
        <v>-</v>
      </c>
      <c r="M176" s="76"/>
    </row>
    <row r="177" spans="1:13" ht="24.75" thickBot="1" x14ac:dyDescent="0.6">
      <c r="A177" s="117" t="str">
        <f>IF('กรอกรายการ วัสดุ'!A239&gt;0,'กรอกรายการ วัสดุ'!A251,IF('กรอกรายการ วัสดุ'!A251=0," "))</f>
        <v xml:space="preserve"> </v>
      </c>
      <c r="B177" s="688" t="str">
        <f>IF('กรอกรายการ วัสดุ'!B89&gt;0,'กรอกรายการ วัสดุ'!B89,IF('กรอกรายการ วัสดุ'!B89=0,"-"))</f>
        <v>-</v>
      </c>
      <c r="C177" s="688"/>
      <c r="D177" s="688"/>
      <c r="E177" s="688"/>
      <c r="F177" s="12" t="str">
        <f>IF('กรอกรายการ วัสดุ'!C89&gt;0,'กรอกรายการ วัสดุ'!C89,IF('กรอกรายการ วัสดุ'!C89=0,"-"))</f>
        <v>-</v>
      </c>
      <c r="G177" s="12" t="str">
        <f>IF('กรอกรายการ วัสดุ'!D89&gt;0,'กรอกรายการ วัสดุ'!D89,IF('กรอกรายการ วัสดุ'!D89=0,"-"))</f>
        <v>-</v>
      </c>
      <c r="H177" s="12" t="str">
        <f>IF('กรอกรายการ วัสดุ'!E89&gt;0,'กรอกรายการ วัสดุ'!E89,IF('กรอกรายการ วัสดุ'!E89=0,"-"))</f>
        <v>-</v>
      </c>
      <c r="I177" s="45" t="str">
        <f>IF('กรอกรายการ วัสดุ'!F89&gt;0,'กรอกรายการ วัสดุ'!F89,IF('กรอกรายการ วัสดุ'!F89=0,"-"))</f>
        <v>-</v>
      </c>
      <c r="J177" s="12" t="str">
        <f>IF('กรอกรายการ วัสดุ'!G89&gt;0,'กรอกรายการ วัสดุ'!G89,IF('กรอกรายการ วัสดุ'!G89=0,"-"))</f>
        <v>-</v>
      </c>
      <c r="K177" s="12" t="str">
        <f>IF('กรอกรายการ วัสดุ'!H89&gt;0,'กรอกรายการ วัสดุ'!H89,IF('กรอกรายการ วัสดุ'!H89=0,"-"))</f>
        <v>-</v>
      </c>
      <c r="L177" s="45" t="str">
        <f>IF('กรอกรายการ วัสดุ'!I89&gt;0,'กรอกรายการ วัสดุ'!I89,IF('กรอกรายการ วัสดุ'!I89=0,"-"))</f>
        <v>-</v>
      </c>
      <c r="M177" s="75"/>
    </row>
    <row r="178" spans="1:13" ht="24.75" thickBot="1" x14ac:dyDescent="0.6">
      <c r="A178" s="657" t="s">
        <v>109</v>
      </c>
      <c r="B178" s="658"/>
      <c r="C178" s="658"/>
      <c r="D178" s="658"/>
      <c r="E178" s="658"/>
      <c r="F178" s="658"/>
      <c r="G178" s="658"/>
      <c r="H178" s="659"/>
      <c r="I178" s="153">
        <f>SUM(I168:I177)</f>
        <v>0</v>
      </c>
      <c r="J178" s="19"/>
      <c r="K178" s="46">
        <f t="shared" ref="K178:L178" si="8">SUM(K168:K177)</f>
        <v>0</v>
      </c>
      <c r="L178" s="46">
        <f t="shared" si="8"/>
        <v>0</v>
      </c>
      <c r="M178" s="14"/>
    </row>
    <row r="179" spans="1:13" ht="24.75" thickBot="1" x14ac:dyDescent="0.6">
      <c r="A179" s="657" t="s">
        <v>110</v>
      </c>
      <c r="B179" s="658"/>
      <c r="C179" s="658"/>
      <c r="D179" s="658"/>
      <c r="E179" s="658"/>
      <c r="F179" s="658"/>
      <c r="G179" s="658"/>
      <c r="H179" s="659"/>
      <c r="I179" s="153">
        <f>I178+I167</f>
        <v>236226</v>
      </c>
      <c r="J179" s="15"/>
      <c r="K179" s="46">
        <f t="shared" ref="K179:L179" si="9">K178+K167</f>
        <v>43986.5</v>
      </c>
      <c r="L179" s="46">
        <f t="shared" si="9"/>
        <v>280212.5</v>
      </c>
      <c r="M179" s="14"/>
    </row>
    <row r="180" spans="1:13" x14ac:dyDescent="0.55000000000000004">
      <c r="A180" s="13"/>
      <c r="B180" s="13" t="s">
        <v>28</v>
      </c>
      <c r="C180" s="13"/>
      <c r="D180" s="13"/>
      <c r="E180" s="13"/>
      <c r="F180" s="13"/>
      <c r="G180" s="13"/>
      <c r="H180" s="13" t="s">
        <v>28</v>
      </c>
      <c r="I180" s="6"/>
      <c r="J180" s="6"/>
      <c r="K180" s="6" t="s">
        <v>333</v>
      </c>
      <c r="L180" s="6"/>
      <c r="M180" s="6"/>
    </row>
    <row r="181" spans="1:13" x14ac:dyDescent="0.55000000000000004">
      <c r="A181" s="147"/>
      <c r="B181" s="2"/>
      <c r="C181" s="668" t="str">
        <f>C159</f>
        <v>(นายชาติชาย  สมศักดิ์)</v>
      </c>
      <c r="D181" s="668"/>
      <c r="E181" s="668"/>
      <c r="F181" s="2"/>
      <c r="G181" s="2"/>
      <c r="H181" s="13" t="s">
        <v>28</v>
      </c>
      <c r="I181" s="118"/>
      <c r="J181" s="2"/>
      <c r="K181" s="6" t="s">
        <v>333</v>
      </c>
      <c r="L181" s="2"/>
      <c r="M181" s="2"/>
    </row>
    <row r="182" spans="1:13" x14ac:dyDescent="0.55000000000000004">
      <c r="A182" s="147"/>
      <c r="B182" s="118"/>
      <c r="C182" s="668" t="str">
        <f>C160</f>
        <v>ประธานกรรมการกำหนดราคากลาง</v>
      </c>
      <c r="D182" s="668"/>
      <c r="E182" s="668"/>
      <c r="F182" s="2"/>
      <c r="G182" s="2"/>
      <c r="H182" s="13" t="s">
        <v>28</v>
      </c>
      <c r="I182" s="118"/>
      <c r="J182" s="118"/>
      <c r="K182" s="6" t="s">
        <v>333</v>
      </c>
      <c r="L182" s="2"/>
      <c r="M182" s="2"/>
    </row>
    <row r="183" spans="1:13" s="2" customFormat="1" x14ac:dyDescent="0.55000000000000004">
      <c r="A183" s="279"/>
      <c r="C183" s="118"/>
      <c r="D183" s="655"/>
      <c r="E183" s="655"/>
      <c r="F183" s="655"/>
      <c r="H183" s="13" t="s">
        <v>28</v>
      </c>
      <c r="I183" s="118"/>
      <c r="J183" s="118"/>
      <c r="K183" s="6" t="s">
        <v>335</v>
      </c>
    </row>
    <row r="184" spans="1:13" ht="27.75" x14ac:dyDescent="0.65">
      <c r="A184" s="2"/>
      <c r="B184" s="2"/>
      <c r="C184" s="636" t="s">
        <v>23</v>
      </c>
      <c r="D184" s="636"/>
      <c r="E184" s="636"/>
      <c r="F184" s="636"/>
      <c r="G184" s="636"/>
      <c r="H184" s="636"/>
      <c r="I184" s="636"/>
      <c r="J184" s="636"/>
      <c r="K184" s="636"/>
      <c r="L184" s="135" t="s">
        <v>25</v>
      </c>
      <c r="M184" s="136"/>
    </row>
    <row r="185" spans="1:13" x14ac:dyDescent="0.55000000000000004">
      <c r="A185" s="639" t="str">
        <f>A163</f>
        <v>ซ่อมแซมสำนักงาน สพป.ลำปาง เขต 3</v>
      </c>
      <c r="B185" s="639"/>
      <c r="C185" s="639"/>
      <c r="D185" s="640" t="str">
        <f>D141</f>
        <v>รางระบายน้ำ โรงเรียน</v>
      </c>
      <c r="E185" s="640"/>
      <c r="F185" s="640"/>
      <c r="G185" s="640"/>
      <c r="H185" s="640"/>
      <c r="I185" s="1" t="s">
        <v>26</v>
      </c>
      <c r="J185" s="145" t="str">
        <f>J163</f>
        <v>ลำปาง เขต  3</v>
      </c>
      <c r="M185" s="1" t="s">
        <v>111</v>
      </c>
    </row>
    <row r="186" spans="1:13" ht="24.75" thickBot="1" x14ac:dyDescent="0.6">
      <c r="A186" s="145" t="s">
        <v>0</v>
      </c>
      <c r="D186" s="640" t="str">
        <f>D142</f>
        <v>โรงเรียนร่องเคาะวิทยา</v>
      </c>
      <c r="E186" s="640"/>
      <c r="F186" s="640"/>
      <c r="G186" s="640"/>
      <c r="H186" s="640"/>
      <c r="K186" s="641"/>
      <c r="L186" s="641"/>
    </row>
    <row r="187" spans="1:13" x14ac:dyDescent="0.55000000000000004">
      <c r="A187" s="642" t="s">
        <v>2</v>
      </c>
      <c r="B187" s="644" t="s">
        <v>3</v>
      </c>
      <c r="C187" s="645"/>
      <c r="D187" s="645"/>
      <c r="E187" s="646"/>
      <c r="F187" s="650" t="s">
        <v>4</v>
      </c>
      <c r="G187" s="650" t="s">
        <v>5</v>
      </c>
      <c r="H187" s="650" t="s">
        <v>6</v>
      </c>
      <c r="I187" s="650"/>
      <c r="J187" s="650" t="s">
        <v>7</v>
      </c>
      <c r="K187" s="650"/>
      <c r="L187" s="650" t="s">
        <v>24</v>
      </c>
      <c r="M187" s="661" t="s">
        <v>9</v>
      </c>
    </row>
    <row r="188" spans="1:13" x14ac:dyDescent="0.55000000000000004">
      <c r="A188" s="643"/>
      <c r="B188" s="647"/>
      <c r="C188" s="648"/>
      <c r="D188" s="648"/>
      <c r="E188" s="649"/>
      <c r="F188" s="651"/>
      <c r="G188" s="651"/>
      <c r="H188" s="148" t="s">
        <v>10</v>
      </c>
      <c r="I188" s="148" t="s">
        <v>11</v>
      </c>
      <c r="J188" s="148" t="s">
        <v>10</v>
      </c>
      <c r="K188" s="148" t="s">
        <v>11</v>
      </c>
      <c r="L188" s="651"/>
      <c r="M188" s="662"/>
    </row>
    <row r="189" spans="1:13" x14ac:dyDescent="0.55000000000000004">
      <c r="A189" s="685" t="s">
        <v>112</v>
      </c>
      <c r="B189" s="686"/>
      <c r="C189" s="686"/>
      <c r="D189" s="686"/>
      <c r="E189" s="686"/>
      <c r="F189" s="686"/>
      <c r="G189" s="686"/>
      <c r="H189" s="687"/>
      <c r="I189" s="152">
        <f>I179</f>
        <v>236226</v>
      </c>
      <c r="J189" s="49"/>
      <c r="K189" s="48">
        <f>K179</f>
        <v>43986.5</v>
      </c>
      <c r="L189" s="48">
        <f>L179</f>
        <v>280212.5</v>
      </c>
      <c r="M189" s="8"/>
    </row>
    <row r="190" spans="1:13" x14ac:dyDescent="0.55000000000000004">
      <c r="A190" s="7" t="str">
        <f>IF('กรอกรายการ วัสดุ'!A252&gt;0,'กรอกรายการ วัสดุ'!A264,IF('กรอกรายการ วัสดุ'!A264=0," "))</f>
        <v xml:space="preserve"> </v>
      </c>
      <c r="B190" s="638" t="str">
        <f>IF('กรอกรายการ วัสดุ'!B90&gt;0,'กรอกรายการ วัสดุ'!B90,IF('กรอกรายการ วัสดุ'!B90=0,"-"))</f>
        <v>-</v>
      </c>
      <c r="C190" s="638"/>
      <c r="D190" s="638"/>
      <c r="E190" s="638"/>
      <c r="F190" s="12" t="str">
        <f>IF('กรอกรายการ วัสดุ'!C90&gt;0,'กรอกรายการ วัสดุ'!C90,IF('กรอกรายการ วัสดุ'!C90=0,"-"))</f>
        <v>-</v>
      </c>
      <c r="G190" s="12" t="str">
        <f>IF('กรอกรายการ วัสดุ'!D90&gt;0,'กรอกรายการ วัสดุ'!D90,IF('กรอกรายการ วัสดุ'!D90=0,"-"))</f>
        <v>-</v>
      </c>
      <c r="H190" s="12" t="str">
        <f>IF('กรอกรายการ วัสดุ'!E90&gt;0,'กรอกรายการ วัสดุ'!E90,IF('กรอกรายการ วัสดุ'!E90=0,"-"))</f>
        <v>-</v>
      </c>
      <c r="I190" s="45" t="str">
        <f>IF('กรอกรายการ วัสดุ'!F90&gt;0,'กรอกรายการ วัสดุ'!F90,IF('กรอกรายการ วัสดุ'!F90=0,"-"))</f>
        <v>-</v>
      </c>
      <c r="J190" s="12" t="str">
        <f>IF('กรอกรายการ วัสดุ'!G90&gt;0,'กรอกรายการ วัสดุ'!G90,IF('กรอกรายการ วัสดุ'!G90=0,"-"))</f>
        <v>-</v>
      </c>
      <c r="K190" s="12" t="str">
        <f>IF('กรอกรายการ วัสดุ'!H90&gt;0,'กรอกรายการ วัสดุ'!H90,IF('กรอกรายการ วัสดุ'!H90=0,"-"))</f>
        <v>-</v>
      </c>
      <c r="L190" s="45" t="str">
        <f>IF('กรอกรายการ วัสดุ'!I90&gt;0,'กรอกรายการ วัสดุ'!I90,IF('กรอกรายการ วัสดุ'!I90=0,"-"))</f>
        <v>-</v>
      </c>
      <c r="M190" s="76"/>
    </row>
    <row r="191" spans="1:13" x14ac:dyDescent="0.55000000000000004">
      <c r="A191" s="9" t="str">
        <f>IF('กรอกรายการ วัสดุ'!A253&gt;0,'กรอกรายการ วัสดุ'!A265,IF('กรอกรายการ วัสดุ'!A265=0," "))</f>
        <v xml:space="preserve"> </v>
      </c>
      <c r="B191" s="637" t="str">
        <f>IF('กรอกรายการ วัสดุ'!B91&gt;0,'กรอกรายการ วัสดุ'!B91,IF('กรอกรายการ วัสดุ'!B91=0,"-"))</f>
        <v>-</v>
      </c>
      <c r="C191" s="637"/>
      <c r="D191" s="637"/>
      <c r="E191" s="637"/>
      <c r="F191" s="12" t="str">
        <f>IF('กรอกรายการ วัสดุ'!C91&gt;0,'กรอกรายการ วัสดุ'!C91,IF('กรอกรายการ วัสดุ'!C91=0,"-"))</f>
        <v>-</v>
      </c>
      <c r="G191" s="12" t="str">
        <f>IF('กรอกรายการ วัสดุ'!D91&gt;0,'กรอกรายการ วัสดุ'!D91,IF('กรอกรายการ วัสดุ'!D91=0,"-"))</f>
        <v>-</v>
      </c>
      <c r="H191" s="12" t="str">
        <f>IF('กรอกรายการ วัสดุ'!E91&gt;0,'กรอกรายการ วัสดุ'!E91,IF('กรอกรายการ วัสดุ'!E91=0,"-"))</f>
        <v>-</v>
      </c>
      <c r="I191" s="45" t="str">
        <f>IF('กรอกรายการ วัสดุ'!F91&gt;0,'กรอกรายการ วัสดุ'!F91,IF('กรอกรายการ วัสดุ'!F91=0,"-"))</f>
        <v>-</v>
      </c>
      <c r="J191" s="12" t="str">
        <f>IF('กรอกรายการ วัสดุ'!G91&gt;0,'กรอกรายการ วัสดุ'!G91,IF('กรอกรายการ วัสดุ'!G91=0,"-"))</f>
        <v>-</v>
      </c>
      <c r="K191" s="12" t="str">
        <f>IF('กรอกรายการ วัสดุ'!H91&gt;0,'กรอกรายการ วัสดุ'!H91,IF('กรอกรายการ วัสดุ'!H91=0,"-"))</f>
        <v>-</v>
      </c>
      <c r="L191" s="45" t="str">
        <f>IF('กรอกรายการ วัสดุ'!I91&gt;0,'กรอกรายการ วัสดุ'!I91,IF('กรอกรายการ วัสดุ'!I91=0,"-"))</f>
        <v>-</v>
      </c>
      <c r="M191" s="76"/>
    </row>
    <row r="192" spans="1:13" x14ac:dyDescent="0.55000000000000004">
      <c r="A192" s="9" t="str">
        <f>IF('กรอกรายการ วัสดุ'!A254&gt;0,'กรอกรายการ วัสดุ'!A266,IF('กรอกรายการ วัสดุ'!A266=0," "))</f>
        <v xml:space="preserve"> </v>
      </c>
      <c r="B192" s="637" t="str">
        <f>IF('กรอกรายการ วัสดุ'!B92&gt;0,'กรอกรายการ วัสดุ'!B92,IF('กรอกรายการ วัสดุ'!B92=0,"-"))</f>
        <v>-</v>
      </c>
      <c r="C192" s="637"/>
      <c r="D192" s="637"/>
      <c r="E192" s="637"/>
      <c r="F192" s="12" t="str">
        <f>IF('กรอกรายการ วัสดุ'!C92&gt;0,'กรอกรายการ วัสดุ'!C92,IF('กรอกรายการ วัสดุ'!C92=0,"-"))</f>
        <v>-</v>
      </c>
      <c r="G192" s="12" t="str">
        <f>IF('กรอกรายการ วัสดุ'!D92&gt;0,'กรอกรายการ วัสดุ'!D92,IF('กรอกรายการ วัสดุ'!D92=0,"-"))</f>
        <v>-</v>
      </c>
      <c r="H192" s="12" t="str">
        <f>IF('กรอกรายการ วัสดุ'!E92&gt;0,'กรอกรายการ วัสดุ'!E92,IF('กรอกรายการ วัสดุ'!E92=0,"-"))</f>
        <v>-</v>
      </c>
      <c r="I192" s="45" t="str">
        <f>IF('กรอกรายการ วัสดุ'!F92&gt;0,'กรอกรายการ วัสดุ'!F92,IF('กรอกรายการ วัสดุ'!F92=0,"-"))</f>
        <v>-</v>
      </c>
      <c r="J192" s="12" t="str">
        <f>IF('กรอกรายการ วัสดุ'!G92&gt;0,'กรอกรายการ วัสดุ'!G92,IF('กรอกรายการ วัสดุ'!G92=0,"-"))</f>
        <v>-</v>
      </c>
      <c r="K192" s="12" t="str">
        <f>IF('กรอกรายการ วัสดุ'!H92&gt;0,'กรอกรายการ วัสดุ'!H92,IF('กรอกรายการ วัสดุ'!H92=0,"-"))</f>
        <v>-</v>
      </c>
      <c r="L192" s="45" t="str">
        <f>IF('กรอกรายการ วัสดุ'!I92&gt;0,'กรอกรายการ วัสดุ'!I92,IF('กรอกรายการ วัสดุ'!I92=0,"-"))</f>
        <v>-</v>
      </c>
      <c r="M192" s="76"/>
    </row>
    <row r="193" spans="1:13" x14ac:dyDescent="0.55000000000000004">
      <c r="A193" s="9" t="str">
        <f>IF('กรอกรายการ วัสดุ'!A255&gt;0,'กรอกรายการ วัสดุ'!A267,IF('กรอกรายการ วัสดุ'!A267=0," "))</f>
        <v xml:space="preserve"> </v>
      </c>
      <c r="B193" s="637" t="str">
        <f>IF('กรอกรายการ วัสดุ'!B93&gt;0,'กรอกรายการ วัสดุ'!B93,IF('กรอกรายการ วัสดุ'!B93=0,"-"))</f>
        <v>-</v>
      </c>
      <c r="C193" s="637"/>
      <c r="D193" s="637"/>
      <c r="E193" s="637"/>
      <c r="F193" s="12" t="str">
        <f>IF('กรอกรายการ วัสดุ'!C93&gt;0,'กรอกรายการ วัสดุ'!C93,IF('กรอกรายการ วัสดุ'!C93=0,"-"))</f>
        <v>-</v>
      </c>
      <c r="G193" s="12" t="str">
        <f>IF('กรอกรายการ วัสดุ'!D93&gt;0,'กรอกรายการ วัสดุ'!D93,IF('กรอกรายการ วัสดุ'!D93=0,"-"))</f>
        <v>-</v>
      </c>
      <c r="H193" s="12" t="str">
        <f>IF('กรอกรายการ วัสดุ'!E93&gt;0,'กรอกรายการ วัสดุ'!E93,IF('กรอกรายการ วัสดุ'!E93=0,"-"))</f>
        <v>-</v>
      </c>
      <c r="I193" s="45" t="str">
        <f>IF('กรอกรายการ วัสดุ'!F93&gt;0,'กรอกรายการ วัสดุ'!F93,IF('กรอกรายการ วัสดุ'!F93=0,"-"))</f>
        <v>-</v>
      </c>
      <c r="J193" s="12" t="str">
        <f>IF('กรอกรายการ วัสดุ'!G93&gt;0,'กรอกรายการ วัสดุ'!G93,IF('กรอกรายการ วัสดุ'!G93=0,"-"))</f>
        <v>-</v>
      </c>
      <c r="K193" s="12" t="str">
        <f>IF('กรอกรายการ วัสดุ'!H93&gt;0,'กรอกรายการ วัสดุ'!H93,IF('กรอกรายการ วัสดุ'!H93=0,"-"))</f>
        <v>-</v>
      </c>
      <c r="L193" s="45" t="str">
        <f>IF('กรอกรายการ วัสดุ'!I93&gt;0,'กรอกรายการ วัสดุ'!I93,IF('กรอกรายการ วัสดุ'!I93=0,"-"))</f>
        <v>-</v>
      </c>
      <c r="M193" s="76"/>
    </row>
    <row r="194" spans="1:13" x14ac:dyDescent="0.55000000000000004">
      <c r="A194" s="9" t="str">
        <f>IF('กรอกรายการ วัสดุ'!A256&gt;0,'กรอกรายการ วัสดุ'!A268,IF('กรอกรายการ วัสดุ'!A268=0," "))</f>
        <v xml:space="preserve"> </v>
      </c>
      <c r="B194" s="637" t="str">
        <f>IF('กรอกรายการ วัสดุ'!B94&gt;0,'กรอกรายการ วัสดุ'!B94,IF('กรอกรายการ วัสดุ'!B94=0,"-"))</f>
        <v>-</v>
      </c>
      <c r="C194" s="637"/>
      <c r="D194" s="637"/>
      <c r="E194" s="637"/>
      <c r="F194" s="12" t="str">
        <f>IF('กรอกรายการ วัสดุ'!C94&gt;0,'กรอกรายการ วัสดุ'!C94,IF('กรอกรายการ วัสดุ'!C94=0,"-"))</f>
        <v>-</v>
      </c>
      <c r="G194" s="12" t="str">
        <f>IF('กรอกรายการ วัสดุ'!D94&gt;0,'กรอกรายการ วัสดุ'!D94,IF('กรอกรายการ วัสดุ'!D94=0,"-"))</f>
        <v>-</v>
      </c>
      <c r="H194" s="12" t="str">
        <f>IF('กรอกรายการ วัสดุ'!E94&gt;0,'กรอกรายการ วัสดุ'!E94,IF('กรอกรายการ วัสดุ'!E94=0,"-"))</f>
        <v>-</v>
      </c>
      <c r="I194" s="45" t="str">
        <f>IF('กรอกรายการ วัสดุ'!F94&gt;0,'กรอกรายการ วัสดุ'!F94,IF('กรอกรายการ วัสดุ'!F94=0,"-"))</f>
        <v>-</v>
      </c>
      <c r="J194" s="12" t="str">
        <f>IF('กรอกรายการ วัสดุ'!G94&gt;0,'กรอกรายการ วัสดุ'!G94,IF('กรอกรายการ วัสดุ'!G94=0,"-"))</f>
        <v>-</v>
      </c>
      <c r="K194" s="12" t="str">
        <f>IF('กรอกรายการ วัสดุ'!H94&gt;0,'กรอกรายการ วัสดุ'!H94,IF('กรอกรายการ วัสดุ'!H94=0,"-"))</f>
        <v>-</v>
      </c>
      <c r="L194" s="45" t="str">
        <f>IF('กรอกรายการ วัสดุ'!I94&gt;0,'กรอกรายการ วัสดุ'!I94,IF('กรอกรายการ วัสดุ'!I94=0,"-"))</f>
        <v>-</v>
      </c>
      <c r="M194" s="76"/>
    </row>
    <row r="195" spans="1:13" x14ac:dyDescent="0.55000000000000004">
      <c r="A195" s="9" t="str">
        <f>IF('กรอกรายการ วัสดุ'!A257&gt;0,'กรอกรายการ วัสดุ'!A269,IF('กรอกรายการ วัสดุ'!A269=0," "))</f>
        <v xml:space="preserve"> </v>
      </c>
      <c r="B195" s="637" t="str">
        <f>IF('กรอกรายการ วัสดุ'!B95&gt;0,'กรอกรายการ วัสดุ'!B95,IF('กรอกรายการ วัสดุ'!B95=0,"-"))</f>
        <v>-</v>
      </c>
      <c r="C195" s="637"/>
      <c r="D195" s="637"/>
      <c r="E195" s="637"/>
      <c r="F195" s="12" t="str">
        <f>IF('กรอกรายการ วัสดุ'!C95&gt;0,'กรอกรายการ วัสดุ'!C95,IF('กรอกรายการ วัสดุ'!C95=0,"-"))</f>
        <v>-</v>
      </c>
      <c r="G195" s="12" t="str">
        <f>IF('กรอกรายการ วัสดุ'!D95&gt;0,'กรอกรายการ วัสดุ'!D95,IF('กรอกรายการ วัสดุ'!D95=0,"-"))</f>
        <v>-</v>
      </c>
      <c r="H195" s="12" t="str">
        <f>IF('กรอกรายการ วัสดุ'!E95&gt;0,'กรอกรายการ วัสดุ'!E95,IF('กรอกรายการ วัสดุ'!E95=0,"-"))</f>
        <v>-</v>
      </c>
      <c r="I195" s="45" t="str">
        <f>IF('กรอกรายการ วัสดุ'!F95&gt;0,'กรอกรายการ วัสดุ'!F95,IF('กรอกรายการ วัสดุ'!F95=0,"-"))</f>
        <v>-</v>
      </c>
      <c r="J195" s="12" t="str">
        <f>IF('กรอกรายการ วัสดุ'!G95&gt;0,'กรอกรายการ วัสดุ'!G95,IF('กรอกรายการ วัสดุ'!G95=0,"-"))</f>
        <v>-</v>
      </c>
      <c r="K195" s="12" t="str">
        <f>IF('กรอกรายการ วัสดุ'!H95&gt;0,'กรอกรายการ วัสดุ'!H95,IF('กรอกรายการ วัสดุ'!H95=0,"-"))</f>
        <v>-</v>
      </c>
      <c r="L195" s="45" t="str">
        <f>IF('กรอกรายการ วัสดุ'!I95&gt;0,'กรอกรายการ วัสดุ'!I95,IF('กรอกรายการ วัสดุ'!I95=0,"-"))</f>
        <v>-</v>
      </c>
      <c r="M195" s="76"/>
    </row>
    <row r="196" spans="1:13" x14ac:dyDescent="0.55000000000000004">
      <c r="A196" s="9" t="str">
        <f>IF('กรอกรายการ วัสดุ'!A258&gt;0,'กรอกรายการ วัสดุ'!A270,IF('กรอกรายการ วัสดุ'!A270=0," "))</f>
        <v xml:space="preserve"> </v>
      </c>
      <c r="B196" s="637" t="str">
        <f>IF('กรอกรายการ วัสดุ'!B96&gt;0,'กรอกรายการ วัสดุ'!B96,IF('กรอกรายการ วัสดุ'!B96=0,"-"))</f>
        <v>-</v>
      </c>
      <c r="C196" s="637"/>
      <c r="D196" s="637"/>
      <c r="E196" s="637"/>
      <c r="F196" s="12" t="str">
        <f>IF('กรอกรายการ วัสดุ'!C96&gt;0,'กรอกรายการ วัสดุ'!C96,IF('กรอกรายการ วัสดุ'!C96=0,"-"))</f>
        <v>-</v>
      </c>
      <c r="G196" s="12" t="str">
        <f>IF('กรอกรายการ วัสดุ'!D96&gt;0,'กรอกรายการ วัสดุ'!D96,IF('กรอกรายการ วัสดุ'!D96=0,"-"))</f>
        <v>-</v>
      </c>
      <c r="H196" s="12" t="str">
        <f>IF('กรอกรายการ วัสดุ'!E96&gt;0,'กรอกรายการ วัสดุ'!E96,IF('กรอกรายการ วัสดุ'!E96=0,"-"))</f>
        <v>-</v>
      </c>
      <c r="I196" s="45" t="str">
        <f>IF('กรอกรายการ วัสดุ'!F96&gt;0,'กรอกรายการ วัสดุ'!F96,IF('กรอกรายการ วัสดุ'!F96=0,"-"))</f>
        <v>-</v>
      </c>
      <c r="J196" s="12" t="str">
        <f>IF('กรอกรายการ วัสดุ'!G96&gt;0,'กรอกรายการ วัสดุ'!G96,IF('กรอกรายการ วัสดุ'!G96=0,"-"))</f>
        <v>-</v>
      </c>
      <c r="K196" s="12" t="str">
        <f>IF('กรอกรายการ วัสดุ'!H96&gt;0,'กรอกรายการ วัสดุ'!H96,IF('กรอกรายการ วัสดุ'!H96=0,"-"))</f>
        <v>-</v>
      </c>
      <c r="L196" s="45" t="str">
        <f>IF('กรอกรายการ วัสดุ'!I96&gt;0,'กรอกรายการ วัสดุ'!I96,IF('กรอกรายการ วัสดุ'!I96=0,"-"))</f>
        <v>-</v>
      </c>
      <c r="M196" s="76"/>
    </row>
    <row r="197" spans="1:13" x14ac:dyDescent="0.55000000000000004">
      <c r="A197" s="9" t="str">
        <f>IF('กรอกรายการ วัสดุ'!A259&gt;0,'กรอกรายการ วัสดุ'!A271,IF('กรอกรายการ วัสดุ'!A271=0," "))</f>
        <v xml:space="preserve"> </v>
      </c>
      <c r="B197" s="637" t="str">
        <f>IF('กรอกรายการ วัสดุ'!B97&gt;0,'กรอกรายการ วัสดุ'!B97,IF('กรอกรายการ วัสดุ'!B97=0,"-"))</f>
        <v>-</v>
      </c>
      <c r="C197" s="637"/>
      <c r="D197" s="637"/>
      <c r="E197" s="637"/>
      <c r="F197" s="12" t="str">
        <f>IF('กรอกรายการ วัสดุ'!C97&gt;0,'กรอกรายการ วัสดุ'!C97,IF('กรอกรายการ วัสดุ'!C97=0,"-"))</f>
        <v>-</v>
      </c>
      <c r="G197" s="12" t="str">
        <f>IF('กรอกรายการ วัสดุ'!D97&gt;0,'กรอกรายการ วัสดุ'!D97,IF('กรอกรายการ วัสดุ'!D97=0,"-"))</f>
        <v>-</v>
      </c>
      <c r="H197" s="12" t="str">
        <f>IF('กรอกรายการ วัสดุ'!E97&gt;0,'กรอกรายการ วัสดุ'!E97,IF('กรอกรายการ วัสดุ'!E97=0,"-"))</f>
        <v>-</v>
      </c>
      <c r="I197" s="45" t="str">
        <f>IF('กรอกรายการ วัสดุ'!F97&gt;0,'กรอกรายการ วัสดุ'!F97,IF('กรอกรายการ วัสดุ'!F97=0,"-"))</f>
        <v>-</v>
      </c>
      <c r="J197" s="12" t="str">
        <f>IF('กรอกรายการ วัสดุ'!G97&gt;0,'กรอกรายการ วัสดุ'!G97,IF('กรอกรายการ วัสดุ'!G97=0,"-"))</f>
        <v>-</v>
      </c>
      <c r="K197" s="12" t="str">
        <f>IF('กรอกรายการ วัสดุ'!H97&gt;0,'กรอกรายการ วัสดุ'!H97,IF('กรอกรายการ วัสดุ'!H97=0,"-"))</f>
        <v>-</v>
      </c>
      <c r="L197" s="45" t="str">
        <f>IF('กรอกรายการ วัสดุ'!I97&gt;0,'กรอกรายการ วัสดุ'!I97,IF('กรอกรายการ วัสดุ'!I97=0,"-"))</f>
        <v>-</v>
      </c>
      <c r="M197" s="76"/>
    </row>
    <row r="198" spans="1:13" x14ac:dyDescent="0.55000000000000004">
      <c r="A198" s="9" t="str">
        <f>IF('กรอกรายการ วัสดุ'!A260&gt;0,'กรอกรายการ วัสดุ'!A272,IF('กรอกรายการ วัสดุ'!A272=0," "))</f>
        <v xml:space="preserve"> </v>
      </c>
      <c r="B198" s="637" t="str">
        <f>IF('กรอกรายการ วัสดุ'!B98&gt;0,'กรอกรายการ วัสดุ'!B98,IF('กรอกรายการ วัสดุ'!B98=0,"-"))</f>
        <v>-</v>
      </c>
      <c r="C198" s="637"/>
      <c r="D198" s="637"/>
      <c r="E198" s="637"/>
      <c r="F198" s="12" t="str">
        <f>IF('กรอกรายการ วัสดุ'!C98&gt;0,'กรอกรายการ วัสดุ'!C98,IF('กรอกรายการ วัสดุ'!C98=0,"-"))</f>
        <v>-</v>
      </c>
      <c r="G198" s="12" t="str">
        <f>IF('กรอกรายการ วัสดุ'!D98&gt;0,'กรอกรายการ วัสดุ'!D98,IF('กรอกรายการ วัสดุ'!D98=0,"-"))</f>
        <v>-</v>
      </c>
      <c r="H198" s="12" t="str">
        <f>IF('กรอกรายการ วัสดุ'!E98&gt;0,'กรอกรายการ วัสดุ'!E98,IF('กรอกรายการ วัสดุ'!E98=0,"-"))</f>
        <v>-</v>
      </c>
      <c r="I198" s="45" t="str">
        <f>IF('กรอกรายการ วัสดุ'!F98&gt;0,'กรอกรายการ วัสดุ'!F98,IF('กรอกรายการ วัสดุ'!F98=0,"-"))</f>
        <v>-</v>
      </c>
      <c r="J198" s="12" t="str">
        <f>IF('กรอกรายการ วัสดุ'!G98&gt;0,'กรอกรายการ วัสดุ'!G98,IF('กรอกรายการ วัสดุ'!G98=0,"-"))</f>
        <v>-</v>
      </c>
      <c r="K198" s="12" t="str">
        <f>IF('กรอกรายการ วัสดุ'!H98&gt;0,'กรอกรายการ วัสดุ'!H98,IF('กรอกรายการ วัสดุ'!H98=0,"-"))</f>
        <v>-</v>
      </c>
      <c r="L198" s="45" t="str">
        <f>IF('กรอกรายการ วัสดุ'!I98&gt;0,'กรอกรายการ วัสดุ'!I98,IF('กรอกรายการ วัสดุ'!I98=0,"-"))</f>
        <v>-</v>
      </c>
      <c r="M198" s="76"/>
    </row>
    <row r="199" spans="1:13" ht="24.75" thickBot="1" x14ac:dyDescent="0.6">
      <c r="A199" s="117" t="str">
        <f>IF('กรอกรายการ วัสดุ'!A261&gt;0,'กรอกรายการ วัสดุ'!A273,IF('กรอกรายการ วัสดุ'!A273=0," "))</f>
        <v xml:space="preserve"> </v>
      </c>
      <c r="B199" s="688" t="str">
        <f>IF('กรอกรายการ วัสดุ'!B99&gt;0,'กรอกรายการ วัสดุ'!B99,IF('กรอกรายการ วัสดุ'!B99=0,"-"))</f>
        <v>-</v>
      </c>
      <c r="C199" s="688"/>
      <c r="D199" s="688"/>
      <c r="E199" s="688"/>
      <c r="F199" s="12" t="str">
        <f>IF('กรอกรายการ วัสดุ'!C99&gt;0,'กรอกรายการ วัสดุ'!C99,IF('กรอกรายการ วัสดุ'!C99=0,"-"))</f>
        <v>-</v>
      </c>
      <c r="G199" s="12" t="str">
        <f>IF('กรอกรายการ วัสดุ'!D99&gt;0,'กรอกรายการ วัสดุ'!D99,IF('กรอกรายการ วัสดุ'!D99=0,"-"))</f>
        <v>-</v>
      </c>
      <c r="H199" s="12" t="str">
        <f>IF('กรอกรายการ วัสดุ'!E99&gt;0,'กรอกรายการ วัสดุ'!E99,IF('กรอกรายการ วัสดุ'!E99=0,"-"))</f>
        <v>-</v>
      </c>
      <c r="I199" s="45" t="str">
        <f>IF('กรอกรายการ วัสดุ'!F99&gt;0,'กรอกรายการ วัสดุ'!F99,IF('กรอกรายการ วัสดุ'!F99=0,"-"))</f>
        <v>-</v>
      </c>
      <c r="J199" s="12" t="str">
        <f>IF('กรอกรายการ วัสดุ'!G99&gt;0,'กรอกรายการ วัสดุ'!G99,IF('กรอกรายการ วัสดุ'!G99=0,"-"))</f>
        <v>-</v>
      </c>
      <c r="K199" s="12" t="str">
        <f>IF('กรอกรายการ วัสดุ'!H99&gt;0,'กรอกรายการ วัสดุ'!H99,IF('กรอกรายการ วัสดุ'!H99=0,"-"))</f>
        <v>-</v>
      </c>
      <c r="L199" s="45" t="str">
        <f>IF('กรอกรายการ วัสดุ'!I99&gt;0,'กรอกรายการ วัสดุ'!I99,IF('กรอกรายการ วัสดุ'!I99=0,"-"))</f>
        <v>-</v>
      </c>
      <c r="M199" s="75"/>
    </row>
    <row r="200" spans="1:13" ht="24.75" thickBot="1" x14ac:dyDescent="0.6">
      <c r="A200" s="657" t="s">
        <v>113</v>
      </c>
      <c r="B200" s="658"/>
      <c r="C200" s="658"/>
      <c r="D200" s="658"/>
      <c r="E200" s="658"/>
      <c r="F200" s="658"/>
      <c r="G200" s="658"/>
      <c r="H200" s="659"/>
      <c r="I200" s="153">
        <f>SUM(I190:I199)</f>
        <v>0</v>
      </c>
      <c r="J200" s="19"/>
      <c r="K200" s="46">
        <f t="shared" ref="K200:L200" si="10">SUM(K190:K199)</f>
        <v>0</v>
      </c>
      <c r="L200" s="46">
        <f t="shared" si="10"/>
        <v>0</v>
      </c>
      <c r="M200" s="14"/>
    </row>
    <row r="201" spans="1:13" ht="24.75" thickBot="1" x14ac:dyDescent="0.6">
      <c r="A201" s="657" t="s">
        <v>114</v>
      </c>
      <c r="B201" s="658"/>
      <c r="C201" s="658"/>
      <c r="D201" s="658"/>
      <c r="E201" s="658"/>
      <c r="F201" s="658"/>
      <c r="G201" s="658"/>
      <c r="H201" s="659"/>
      <c r="I201" s="153">
        <f>I200+I189</f>
        <v>236226</v>
      </c>
      <c r="J201" s="15"/>
      <c r="K201" s="46">
        <f t="shared" ref="K201:L201" si="11">K200+K189</f>
        <v>43986.5</v>
      </c>
      <c r="L201" s="46">
        <f t="shared" si="11"/>
        <v>280212.5</v>
      </c>
      <c r="M201" s="14"/>
    </row>
    <row r="202" spans="1:13" x14ac:dyDescent="0.55000000000000004">
      <c r="A202" s="13"/>
      <c r="B202" s="13" t="s">
        <v>28</v>
      </c>
      <c r="C202" s="13"/>
      <c r="D202" s="13"/>
      <c r="E202" s="13"/>
      <c r="F202" s="13"/>
      <c r="G202" s="13"/>
      <c r="H202" s="13" t="s">
        <v>28</v>
      </c>
      <c r="I202" s="6"/>
      <c r="J202" s="6"/>
      <c r="K202" s="6" t="s">
        <v>333</v>
      </c>
      <c r="L202" s="6"/>
      <c r="M202" s="6"/>
    </row>
    <row r="203" spans="1:13" x14ac:dyDescent="0.55000000000000004">
      <c r="A203" s="147"/>
      <c r="B203" s="2"/>
      <c r="C203" s="668" t="str">
        <f>C181</f>
        <v>(นายชาติชาย  สมศักดิ์)</v>
      </c>
      <c r="D203" s="668"/>
      <c r="E203" s="668"/>
      <c r="F203" s="2"/>
      <c r="G203" s="2"/>
      <c r="H203" s="13" t="s">
        <v>28</v>
      </c>
      <c r="I203" s="118"/>
      <c r="J203" s="2"/>
      <c r="K203" s="6" t="s">
        <v>333</v>
      </c>
      <c r="L203" s="2"/>
      <c r="M203" s="2"/>
    </row>
    <row r="204" spans="1:13" x14ac:dyDescent="0.55000000000000004">
      <c r="A204" s="147"/>
      <c r="B204" s="118"/>
      <c r="C204" s="668" t="str">
        <f>C182</f>
        <v>ประธานกรรมการกำหนดราคากลาง</v>
      </c>
      <c r="D204" s="668"/>
      <c r="E204" s="668"/>
      <c r="F204" s="2"/>
      <c r="G204" s="2"/>
      <c r="H204" s="13" t="s">
        <v>28</v>
      </c>
      <c r="I204" s="118"/>
      <c r="J204" s="118"/>
      <c r="K204" s="6" t="s">
        <v>333</v>
      </c>
      <c r="L204" s="2"/>
      <c r="M204" s="2"/>
    </row>
    <row r="205" spans="1:13" s="2" customFormat="1" x14ac:dyDescent="0.55000000000000004">
      <c r="A205" s="279"/>
      <c r="C205" s="118"/>
      <c r="D205" s="655"/>
      <c r="E205" s="655"/>
      <c r="F205" s="655"/>
      <c r="H205" s="13" t="s">
        <v>28</v>
      </c>
      <c r="I205" s="118"/>
      <c r="J205" s="118"/>
      <c r="K205" s="6" t="s">
        <v>335</v>
      </c>
    </row>
    <row r="206" spans="1:13" ht="27.75" x14ac:dyDescent="0.65">
      <c r="A206" s="2"/>
      <c r="B206" s="2"/>
      <c r="C206" s="636" t="s">
        <v>23</v>
      </c>
      <c r="D206" s="636"/>
      <c r="E206" s="636"/>
      <c r="F206" s="636"/>
      <c r="G206" s="636"/>
      <c r="H206" s="636"/>
      <c r="I206" s="636"/>
      <c r="J206" s="636"/>
      <c r="K206" s="636"/>
      <c r="L206" s="135" t="s">
        <v>25</v>
      </c>
      <c r="M206" s="136"/>
    </row>
    <row r="207" spans="1:13" s="150" customFormat="1" x14ac:dyDescent="0.55000000000000004">
      <c r="A207" s="689" t="str">
        <f>A185</f>
        <v>ซ่อมแซมสำนักงาน สพป.ลำปาง เขต 3</v>
      </c>
      <c r="B207" s="689"/>
      <c r="C207" s="689"/>
      <c r="D207" s="690" t="str">
        <f>D163</f>
        <v>รางระบายน้ำ โรงเรียน</v>
      </c>
      <c r="E207" s="690"/>
      <c r="F207" s="690"/>
      <c r="G207" s="690"/>
      <c r="H207" s="690"/>
      <c r="I207" s="150" t="s">
        <v>26</v>
      </c>
      <c r="J207" s="151" t="str">
        <f>J185</f>
        <v>ลำปาง เขต  3</v>
      </c>
      <c r="M207" s="150" t="s">
        <v>115</v>
      </c>
    </row>
    <row r="208" spans="1:13" ht="24.75" thickBot="1" x14ac:dyDescent="0.6">
      <c r="A208" s="145" t="s">
        <v>0</v>
      </c>
      <c r="D208" s="640" t="str">
        <f>D164</f>
        <v>โรงเรียนร่องเคาะวิทยา</v>
      </c>
      <c r="E208" s="640"/>
      <c r="F208" s="640"/>
      <c r="G208" s="640"/>
      <c r="H208" s="640"/>
      <c r="K208" s="641"/>
      <c r="L208" s="641"/>
    </row>
    <row r="209" spans="1:13" x14ac:dyDescent="0.55000000000000004">
      <c r="A209" s="642" t="s">
        <v>2</v>
      </c>
      <c r="B209" s="644" t="s">
        <v>3</v>
      </c>
      <c r="C209" s="645"/>
      <c r="D209" s="645"/>
      <c r="E209" s="646"/>
      <c r="F209" s="650" t="s">
        <v>4</v>
      </c>
      <c r="G209" s="650" t="s">
        <v>5</v>
      </c>
      <c r="H209" s="650" t="s">
        <v>6</v>
      </c>
      <c r="I209" s="650"/>
      <c r="J209" s="650" t="s">
        <v>7</v>
      </c>
      <c r="K209" s="650"/>
      <c r="L209" s="650" t="s">
        <v>24</v>
      </c>
      <c r="M209" s="661" t="s">
        <v>9</v>
      </c>
    </row>
    <row r="210" spans="1:13" x14ac:dyDescent="0.55000000000000004">
      <c r="A210" s="643"/>
      <c r="B210" s="647"/>
      <c r="C210" s="648"/>
      <c r="D210" s="648"/>
      <c r="E210" s="649"/>
      <c r="F210" s="651"/>
      <c r="G210" s="651"/>
      <c r="H210" s="148" t="s">
        <v>10</v>
      </c>
      <c r="I210" s="148" t="s">
        <v>11</v>
      </c>
      <c r="J210" s="148" t="s">
        <v>10</v>
      </c>
      <c r="K210" s="148" t="s">
        <v>11</v>
      </c>
      <c r="L210" s="651"/>
      <c r="M210" s="662"/>
    </row>
    <row r="211" spans="1:13" x14ac:dyDescent="0.55000000000000004">
      <c r="A211" s="685" t="s">
        <v>116</v>
      </c>
      <c r="B211" s="686"/>
      <c r="C211" s="686"/>
      <c r="D211" s="686"/>
      <c r="E211" s="686"/>
      <c r="F211" s="686"/>
      <c r="G211" s="686"/>
      <c r="H211" s="687"/>
      <c r="I211" s="152">
        <f>I201</f>
        <v>236226</v>
      </c>
      <c r="J211" s="49"/>
      <c r="K211" s="48">
        <f>K201</f>
        <v>43986.5</v>
      </c>
      <c r="L211" s="48">
        <f>L201</f>
        <v>280212.5</v>
      </c>
      <c r="M211" s="8"/>
    </row>
    <row r="212" spans="1:13" x14ac:dyDescent="0.55000000000000004">
      <c r="A212" s="7" t="str">
        <f>IF('กรอกรายการ วัสดุ'!A274&gt;0,'กรอกรายการ วัสดุ'!A286,IF('กรอกรายการ วัสดุ'!A286=0," "))</f>
        <v xml:space="preserve"> </v>
      </c>
      <c r="B212" s="638" t="str">
        <f>IF('กรอกรายการ วัสดุ'!B100&gt;0,'กรอกรายการ วัสดุ'!B100,IF('กรอกรายการ วัสดุ'!B100=0,"-"))</f>
        <v>-</v>
      </c>
      <c r="C212" s="638"/>
      <c r="D212" s="638"/>
      <c r="E212" s="638"/>
      <c r="F212" s="12" t="str">
        <f>IF('กรอกรายการ วัสดุ'!C100&gt;0,'กรอกรายการ วัสดุ'!C100,IF('กรอกรายการ วัสดุ'!C100=0,"-"))</f>
        <v>-</v>
      </c>
      <c r="G212" s="12" t="str">
        <f>IF('กรอกรายการ วัสดุ'!D100&gt;0,'กรอกรายการ วัสดุ'!D100,IF('กรอกรายการ วัสดุ'!D100=0,"-"))</f>
        <v>-</v>
      </c>
      <c r="H212" s="12" t="str">
        <f>IF('กรอกรายการ วัสดุ'!E100&gt;0,'กรอกรายการ วัสดุ'!E100,IF('กรอกรายการ วัสดุ'!E100=0,"-"))</f>
        <v>-</v>
      </c>
      <c r="I212" s="45" t="str">
        <f>IF('กรอกรายการ วัสดุ'!F100&gt;0,'กรอกรายการ วัสดุ'!F100,IF('กรอกรายการ วัสดุ'!F100=0,"-"))</f>
        <v>-</v>
      </c>
      <c r="J212" s="12" t="str">
        <f>IF('กรอกรายการ วัสดุ'!G100&gt;0,'กรอกรายการ วัสดุ'!G100,IF('กรอกรายการ วัสดุ'!G100=0,"-"))</f>
        <v>-</v>
      </c>
      <c r="K212" s="12" t="str">
        <f>IF('กรอกรายการ วัสดุ'!H100&gt;0,'กรอกรายการ วัสดุ'!H100,IF('กรอกรายการ วัสดุ'!H100=0,"-"))</f>
        <v>-</v>
      </c>
      <c r="L212" s="45" t="str">
        <f>IF('กรอกรายการ วัสดุ'!I100&gt;0,'กรอกรายการ วัสดุ'!I100,IF('กรอกรายการ วัสดุ'!I100=0,"-"))</f>
        <v>-</v>
      </c>
      <c r="M212" s="76"/>
    </row>
    <row r="213" spans="1:13" x14ac:dyDescent="0.55000000000000004">
      <c r="A213" s="9" t="str">
        <f>IF('กรอกรายการ วัสดุ'!A275&gt;0,'กรอกรายการ วัสดุ'!A287,IF('กรอกรายการ วัสดุ'!A287=0," "))</f>
        <v xml:space="preserve"> </v>
      </c>
      <c r="B213" s="637" t="str">
        <f>IF('กรอกรายการ วัสดุ'!B101&gt;0,'กรอกรายการ วัสดุ'!B101,IF('กรอกรายการ วัสดุ'!B101=0,"-"))</f>
        <v>งานทาสี</v>
      </c>
      <c r="C213" s="637"/>
      <c r="D213" s="637"/>
      <c r="E213" s="637"/>
      <c r="F213" s="12" t="str">
        <f>IF('กรอกรายการ วัสดุ'!C101&gt;0,'กรอกรายการ วัสดุ'!C101,IF('กรอกรายการ วัสดุ'!C101=0,"-"))</f>
        <v>-</v>
      </c>
      <c r="G213" s="12" t="str">
        <f>IF('กรอกรายการ วัสดุ'!D101&gt;0,'กรอกรายการ วัสดุ'!D101,IF('กรอกรายการ วัสดุ'!D101=0,"-"))</f>
        <v>-</v>
      </c>
      <c r="H213" s="12" t="str">
        <f>IF('กรอกรายการ วัสดุ'!E101&gt;0,'กรอกรายการ วัสดุ'!E101,IF('กรอกรายการ วัสดุ'!E101=0,"-"))</f>
        <v>-</v>
      </c>
      <c r="I213" s="45" t="str">
        <f>IF('กรอกรายการ วัสดุ'!F101&gt;0,'กรอกรายการ วัสดุ'!F101,IF('กรอกรายการ วัสดุ'!F101=0,"-"))</f>
        <v>-</v>
      </c>
      <c r="J213" s="12" t="str">
        <f>IF('กรอกรายการ วัสดุ'!G101&gt;0,'กรอกรายการ วัสดุ'!G101,IF('กรอกรายการ วัสดุ'!G101=0,"-"))</f>
        <v>-</v>
      </c>
      <c r="K213" s="12" t="str">
        <f>IF('กรอกรายการ วัสดุ'!H101&gt;0,'กรอกรายการ วัสดุ'!H101,IF('กรอกรายการ วัสดุ'!H101=0,"-"))</f>
        <v>-</v>
      </c>
      <c r="L213" s="45" t="str">
        <f>IF('กรอกรายการ วัสดุ'!I101&gt;0,'กรอกรายการ วัสดุ'!I101,IF('กรอกรายการ วัสดุ'!I101=0,"-"))</f>
        <v>-</v>
      </c>
      <c r="M213" s="76"/>
    </row>
    <row r="214" spans="1:13" x14ac:dyDescent="0.55000000000000004">
      <c r="A214" s="9" t="str">
        <f>IF('กรอกรายการ วัสดุ'!A276&gt;0,'กรอกรายการ วัสดุ'!A288,IF('กรอกรายการ วัสดุ'!A288=0," "))</f>
        <v xml:space="preserve"> </v>
      </c>
      <c r="B214" s="637" t="str">
        <f>IF('กรอกรายการ วัสดุ'!B102&gt;0,'กรอกรายการ วัสดุ'!B102,IF('กรอกรายการ วัสดุ'!B102=0,"-"))</f>
        <v>-</v>
      </c>
      <c r="C214" s="637"/>
      <c r="D214" s="637"/>
      <c r="E214" s="637"/>
      <c r="F214" s="12" t="str">
        <f>IF('กรอกรายการ วัสดุ'!C102&gt;0,'กรอกรายการ วัสดุ'!C102,IF('กรอกรายการ วัสดุ'!C102=0,"-"))</f>
        <v>-</v>
      </c>
      <c r="G214" s="12" t="str">
        <f>IF('กรอกรายการ วัสดุ'!D102&gt;0,'กรอกรายการ วัสดุ'!D102,IF('กรอกรายการ วัสดุ'!D102=0,"-"))</f>
        <v>-</v>
      </c>
      <c r="H214" s="12" t="str">
        <f>IF('กรอกรายการ วัสดุ'!E102&gt;0,'กรอกรายการ วัสดุ'!E102,IF('กรอกรายการ วัสดุ'!E102=0,"-"))</f>
        <v>-</v>
      </c>
      <c r="I214" s="45" t="str">
        <f>IF('กรอกรายการ วัสดุ'!F102&gt;0,'กรอกรายการ วัสดุ'!F102,IF('กรอกรายการ วัสดุ'!F102=0,"-"))</f>
        <v>-</v>
      </c>
      <c r="J214" s="12" t="str">
        <f>IF('กรอกรายการ วัสดุ'!G102&gt;0,'กรอกรายการ วัสดุ'!G102,IF('กรอกรายการ วัสดุ'!G102=0,"-"))</f>
        <v>-</v>
      </c>
      <c r="K214" s="12" t="str">
        <f>IF('กรอกรายการ วัสดุ'!H102&gt;0,'กรอกรายการ วัสดุ'!H102,IF('กรอกรายการ วัสดุ'!H102=0,"-"))</f>
        <v>-</v>
      </c>
      <c r="L214" s="45" t="str">
        <f>IF('กรอกรายการ วัสดุ'!I102&gt;0,'กรอกรายการ วัสดุ'!I102,IF('กรอกรายการ วัสดุ'!I102=0,"-"))</f>
        <v>-</v>
      </c>
      <c r="M214" s="76"/>
    </row>
    <row r="215" spans="1:13" x14ac:dyDescent="0.55000000000000004">
      <c r="A215" s="9" t="str">
        <f>IF('กรอกรายการ วัสดุ'!A277&gt;0,'กรอกรายการ วัสดุ'!A289,IF('กรอกรายการ วัสดุ'!A289=0," "))</f>
        <v xml:space="preserve"> </v>
      </c>
      <c r="B215" s="637" t="str">
        <f>IF('กรอกรายการ วัสดุ'!B103&gt;0,'กรอกรายการ วัสดุ'!B103,IF('กรอกรายการ วัสดุ'!B103=0,"-"))</f>
        <v>-</v>
      </c>
      <c r="C215" s="637"/>
      <c r="D215" s="637"/>
      <c r="E215" s="637"/>
      <c r="F215" s="12" t="str">
        <f>IF('กรอกรายการ วัสดุ'!C103&gt;0,'กรอกรายการ วัสดุ'!C103,IF('กรอกรายการ วัสดุ'!C103=0,"-"))</f>
        <v>-</v>
      </c>
      <c r="G215" s="12" t="str">
        <f>IF('กรอกรายการ วัสดุ'!D103&gt;0,'กรอกรายการ วัสดุ'!D103,IF('กรอกรายการ วัสดุ'!D103=0,"-"))</f>
        <v>-</v>
      </c>
      <c r="H215" s="12" t="str">
        <f>IF('กรอกรายการ วัสดุ'!E103&gt;0,'กรอกรายการ วัสดุ'!E103,IF('กรอกรายการ วัสดุ'!E103=0,"-"))</f>
        <v>-</v>
      </c>
      <c r="I215" s="45" t="str">
        <f>IF('กรอกรายการ วัสดุ'!F103&gt;0,'กรอกรายการ วัสดุ'!F103,IF('กรอกรายการ วัสดุ'!F103=0,"-"))</f>
        <v>-</v>
      </c>
      <c r="J215" s="12" t="str">
        <f>IF('กรอกรายการ วัสดุ'!G103&gt;0,'กรอกรายการ วัสดุ'!G103,IF('กรอกรายการ วัสดุ'!G103=0,"-"))</f>
        <v>-</v>
      </c>
      <c r="K215" s="12" t="str">
        <f>IF('กรอกรายการ วัสดุ'!H103&gt;0,'กรอกรายการ วัสดุ'!H103,IF('กรอกรายการ วัสดุ'!H103=0,"-"))</f>
        <v>-</v>
      </c>
      <c r="L215" s="45" t="str">
        <f>IF('กรอกรายการ วัสดุ'!I103&gt;0,'กรอกรายการ วัสดุ'!I103,IF('กรอกรายการ วัสดุ'!I103=0,"-"))</f>
        <v>-</v>
      </c>
      <c r="M215" s="76"/>
    </row>
    <row r="216" spans="1:13" x14ac:dyDescent="0.55000000000000004">
      <c r="A216" s="9" t="str">
        <f>IF('กรอกรายการ วัสดุ'!A278&gt;0,'กรอกรายการ วัสดุ'!A290,IF('กรอกรายการ วัสดุ'!A290=0," "))</f>
        <v xml:space="preserve"> </v>
      </c>
      <c r="B216" s="637" t="str">
        <f>IF('กรอกรายการ วัสดุ'!B104&gt;0,'กรอกรายการ วัสดุ'!B104,IF('กรอกรายการ วัสดุ'!B104=0,"-"))</f>
        <v>-</v>
      </c>
      <c r="C216" s="637"/>
      <c r="D216" s="637"/>
      <c r="E216" s="637"/>
      <c r="F216" s="12" t="str">
        <f>IF('กรอกรายการ วัสดุ'!C104&gt;0,'กรอกรายการ วัสดุ'!C104,IF('กรอกรายการ วัสดุ'!C104=0,"-"))</f>
        <v>-</v>
      </c>
      <c r="G216" s="12" t="str">
        <f>IF('กรอกรายการ วัสดุ'!D104&gt;0,'กรอกรายการ วัสดุ'!D104,IF('กรอกรายการ วัสดุ'!D104=0,"-"))</f>
        <v>-</v>
      </c>
      <c r="H216" s="12" t="str">
        <f>IF('กรอกรายการ วัสดุ'!E104&gt;0,'กรอกรายการ วัสดุ'!E104,IF('กรอกรายการ วัสดุ'!E104=0,"-"))</f>
        <v>-</v>
      </c>
      <c r="I216" s="45" t="str">
        <f>IF('กรอกรายการ วัสดุ'!F104&gt;0,'กรอกรายการ วัสดุ'!F104,IF('กรอกรายการ วัสดุ'!F104=0,"-"))</f>
        <v>-</v>
      </c>
      <c r="J216" s="12" t="str">
        <f>IF('กรอกรายการ วัสดุ'!G104&gt;0,'กรอกรายการ วัสดุ'!G104,IF('กรอกรายการ วัสดุ'!G104=0,"-"))</f>
        <v>-</v>
      </c>
      <c r="K216" s="12" t="str">
        <f>IF('กรอกรายการ วัสดุ'!H104&gt;0,'กรอกรายการ วัสดุ'!H104,IF('กรอกรายการ วัสดุ'!H104=0,"-"))</f>
        <v>-</v>
      </c>
      <c r="L216" s="45" t="str">
        <f>IF('กรอกรายการ วัสดุ'!I104&gt;0,'กรอกรายการ วัสดุ'!I104,IF('กรอกรายการ วัสดุ'!I104=0,"-"))</f>
        <v>-</v>
      </c>
      <c r="M216" s="76"/>
    </row>
    <row r="217" spans="1:13" x14ac:dyDescent="0.55000000000000004">
      <c r="A217" s="9" t="str">
        <f>IF('กรอกรายการ วัสดุ'!A279&gt;0,'กรอกรายการ วัสดุ'!A291,IF('กรอกรายการ วัสดุ'!A291=0," "))</f>
        <v xml:space="preserve"> </v>
      </c>
      <c r="B217" s="637" t="str">
        <f>IF('กรอกข้อมูล รร.'!L39&gt;0,'กรอกข้อมูล รร.'!L39,IF('กรอกข้อมูล รร.'!L39=0,"-"))</f>
        <v>-</v>
      </c>
      <c r="C217" s="637"/>
      <c r="D217" s="637"/>
      <c r="E217" s="637"/>
      <c r="F217" s="12" t="str">
        <f>IF('กรอกข้อมูล รร.'!M39&gt;0,'กรอกข้อมูล รร.'!M39,IF('กรอกข้อมูล รร.'!M39=0,"-"))</f>
        <v>-</v>
      </c>
      <c r="G217" s="12" t="str">
        <f>IF('กรอกข้อมูล รร.'!N39&gt;0,'กรอกข้อมูล รร.'!N39,IF('กรอกข้อมูล รร.'!N39=0,"-"))</f>
        <v>-</v>
      </c>
      <c r="H217" s="12" t="str">
        <f>IF('กรอกรายการ วัสดุ'!E105&gt;0,'กรอกรายการ วัสดุ'!E105,IF('กรอกรายการ วัสดุ'!E105=0,"-"))</f>
        <v>-</v>
      </c>
      <c r="I217" s="45" t="str">
        <f>IF('กรอกรายการ วัสดุ'!F105&gt;0,'กรอกรายการ วัสดุ'!F105,IF('กรอกรายการ วัสดุ'!F105=0,"-"))</f>
        <v>-</v>
      </c>
      <c r="J217" s="12" t="str">
        <f>IF('กรอกรายการ วัสดุ'!G105&gt;0,'กรอกรายการ วัสดุ'!G105,IF('กรอกรายการ วัสดุ'!G105=0,"-"))</f>
        <v>-</v>
      </c>
      <c r="K217" s="12" t="str">
        <f>IF('กรอกรายการ วัสดุ'!H105&gt;0,'กรอกรายการ วัสดุ'!H105,IF('กรอกรายการ วัสดุ'!H105=0,"-"))</f>
        <v>-</v>
      </c>
      <c r="L217" s="45" t="str">
        <f>IF('กรอกรายการ วัสดุ'!I105&gt;0,'กรอกรายการ วัสดุ'!I105,IF('กรอกรายการ วัสดุ'!I105=0,"-"))</f>
        <v>-</v>
      </c>
      <c r="M217" s="76"/>
    </row>
    <row r="218" spans="1:13" x14ac:dyDescent="0.55000000000000004">
      <c r="A218" s="9" t="str">
        <f>IF('กรอกรายการ วัสดุ'!A280&gt;0,'กรอกรายการ วัสดุ'!A292,IF('กรอกรายการ วัสดุ'!A292=0," "))</f>
        <v xml:space="preserve"> </v>
      </c>
      <c r="B218" s="637" t="str">
        <f>IF('กรอกข้อมูล รร.'!L40&gt;0,'กรอกข้อมูล รร.'!L40,IF('กรอกข้อมูล รร.'!L40=0,"-"))</f>
        <v>-</v>
      </c>
      <c r="C218" s="637"/>
      <c r="D218" s="637"/>
      <c r="E218" s="637"/>
      <c r="F218" s="12" t="str">
        <f>IF('กรอกข้อมูล รร.'!M40&gt;0,'กรอกข้อมูล รร.'!M40,IF('กรอกข้อมูล รร.'!M40=0,"-"))</f>
        <v>-</v>
      </c>
      <c r="G218" s="12" t="str">
        <f>IF('กรอกข้อมูล รร.'!N40&gt;0,'กรอกข้อมูล รร.'!N40,IF('กรอกข้อมูล รร.'!N40=0,"-"))</f>
        <v>-</v>
      </c>
      <c r="H218" s="12" t="str">
        <f>IF('กรอกรายการ วัสดุ'!E106&gt;0,'กรอกรายการ วัสดุ'!E106,IF('กรอกรายการ วัสดุ'!E106=0,"-"))</f>
        <v>-</v>
      </c>
      <c r="I218" s="45" t="str">
        <f>IF('กรอกรายการ วัสดุ'!F106&gt;0,'กรอกรายการ วัสดุ'!F106,IF('กรอกรายการ วัสดุ'!F106=0,"-"))</f>
        <v>-</v>
      </c>
      <c r="J218" s="12" t="str">
        <f>IF('กรอกรายการ วัสดุ'!G106&gt;0,'กรอกรายการ วัสดุ'!G106,IF('กรอกรายการ วัสดุ'!G106=0,"-"))</f>
        <v>-</v>
      </c>
      <c r="K218" s="12" t="str">
        <f>IF('กรอกรายการ วัสดุ'!H106&gt;0,'กรอกรายการ วัสดุ'!H106,IF('กรอกรายการ วัสดุ'!H106=0,"-"))</f>
        <v>-</v>
      </c>
      <c r="L218" s="45" t="str">
        <f>IF('กรอกรายการ วัสดุ'!I106&gt;0,'กรอกรายการ วัสดุ'!I106,IF('กรอกรายการ วัสดุ'!I106=0,"-"))</f>
        <v>-</v>
      </c>
      <c r="M218" s="76"/>
    </row>
    <row r="219" spans="1:13" x14ac:dyDescent="0.55000000000000004">
      <c r="A219" s="9" t="str">
        <f>IF('กรอกรายการ วัสดุ'!A281&gt;0,'กรอกรายการ วัสดุ'!A293,IF('กรอกรายการ วัสดุ'!A293=0," "))</f>
        <v xml:space="preserve"> </v>
      </c>
      <c r="B219" s="637" t="str">
        <f>IF('กรอกข้อมูล รร.'!L41&gt;0,'กรอกข้อมูล รร.'!L41,IF('กรอกข้อมูล รร.'!L41=0,"-"))</f>
        <v>-</v>
      </c>
      <c r="C219" s="637"/>
      <c r="D219" s="637"/>
      <c r="E219" s="637"/>
      <c r="F219" s="12" t="str">
        <f>IF('กรอกข้อมูล รร.'!M41&gt;0,'กรอกข้อมูล รร.'!M41,IF('กรอกข้อมูล รร.'!M41=0,"-"))</f>
        <v>-</v>
      </c>
      <c r="G219" s="12" t="str">
        <f>IF('กรอกข้อมูล รร.'!N41&gt;0,'กรอกข้อมูล รร.'!N41,IF('กรอกข้อมูล รร.'!N41=0,"-"))</f>
        <v>-</v>
      </c>
      <c r="H219" s="12" t="str">
        <f>IF('กรอกรายการ วัสดุ'!E107&gt;0,'กรอกรายการ วัสดุ'!E107,IF('กรอกรายการ วัสดุ'!E107=0,"-"))</f>
        <v>-</v>
      </c>
      <c r="I219" s="45" t="str">
        <f>IF('กรอกรายการ วัสดุ'!F107&gt;0,'กรอกรายการ วัสดุ'!F107,IF('กรอกรายการ วัสดุ'!F107=0,"-"))</f>
        <v>-</v>
      </c>
      <c r="J219" s="12" t="str">
        <f>IF('กรอกรายการ วัสดุ'!G107&gt;0,'กรอกรายการ วัสดุ'!G107,IF('กรอกรายการ วัสดุ'!G107=0,"-"))</f>
        <v>-</v>
      </c>
      <c r="K219" s="12" t="str">
        <f>IF('กรอกรายการ วัสดุ'!H107&gt;0,'กรอกรายการ วัสดุ'!H107,IF('กรอกรายการ วัสดุ'!H107=0,"-"))</f>
        <v>-</v>
      </c>
      <c r="L219" s="45" t="str">
        <f>IF('กรอกรายการ วัสดุ'!I107&gt;0,'กรอกรายการ วัสดุ'!I107,IF('กรอกรายการ วัสดุ'!I107=0,"-"))</f>
        <v>-</v>
      </c>
      <c r="M219" s="76"/>
    </row>
    <row r="220" spans="1:13" x14ac:dyDescent="0.55000000000000004">
      <c r="A220" s="9" t="str">
        <f>IF('กรอกรายการ วัสดุ'!A282&gt;0,'กรอกรายการ วัสดุ'!A294,IF('กรอกรายการ วัสดุ'!A294=0," "))</f>
        <v xml:space="preserve"> </v>
      </c>
      <c r="B220" s="637" t="str">
        <f>IF('กรอกข้อมูล รร.'!L42&gt;0,'กรอกข้อมูล รร.'!L42,IF('กรอกข้อมูล รร.'!L42=0,"-"))</f>
        <v>-</v>
      </c>
      <c r="C220" s="637"/>
      <c r="D220" s="637"/>
      <c r="E220" s="637"/>
      <c r="F220" s="12" t="str">
        <f>IF('กรอกข้อมูล รร.'!M42&gt;0,'กรอกข้อมูล รร.'!M42,IF('กรอกข้อมูล รร.'!M42=0,"-"))</f>
        <v>-</v>
      </c>
      <c r="G220" s="12" t="str">
        <f>IF('กรอกข้อมูล รร.'!N42&gt;0,'กรอกข้อมูล รร.'!N42,IF('กรอกข้อมูล รร.'!N42=0,"-"))</f>
        <v>-</v>
      </c>
      <c r="H220" s="12" t="str">
        <f>IF('กรอกรายการ วัสดุ'!E108&gt;0,'กรอกรายการ วัสดุ'!E108,IF('กรอกรายการ วัสดุ'!E108=0,"-"))</f>
        <v>-</v>
      </c>
      <c r="I220" s="45" t="str">
        <f>IF('กรอกรายการ วัสดุ'!F108&gt;0,'กรอกรายการ วัสดุ'!F108,IF('กรอกรายการ วัสดุ'!F108=0,"-"))</f>
        <v>-</v>
      </c>
      <c r="J220" s="12" t="str">
        <f>IF('กรอกรายการ วัสดุ'!G108&gt;0,'กรอกรายการ วัสดุ'!G108,IF('กรอกรายการ วัสดุ'!G108=0,"-"))</f>
        <v>-</v>
      </c>
      <c r="K220" s="12" t="str">
        <f>IF('กรอกรายการ วัสดุ'!H108&gt;0,'กรอกรายการ วัสดุ'!H108,IF('กรอกรายการ วัสดุ'!H108=0,"-"))</f>
        <v>-</v>
      </c>
      <c r="L220" s="45" t="str">
        <f>IF('กรอกรายการ วัสดุ'!I108&gt;0,'กรอกรายการ วัสดุ'!I108,IF('กรอกรายการ วัสดุ'!I108=0,"-"))</f>
        <v>-</v>
      </c>
      <c r="M220" s="76"/>
    </row>
    <row r="221" spans="1:13" ht="24.75" thickBot="1" x14ac:dyDescent="0.6">
      <c r="A221" s="117" t="str">
        <f>IF('กรอกรายการ วัสดุ'!A283&gt;0,'กรอกรายการ วัสดุ'!A295,IF('กรอกรายการ วัสดุ'!A295=0," "))</f>
        <v xml:space="preserve"> </v>
      </c>
      <c r="B221" s="688" t="str">
        <f>IF('กรอกข้อมูล รร.'!L43&gt;0,'กรอกข้อมูล รร.'!L43,IF('กรอกข้อมูล รร.'!L43=0,"-"))</f>
        <v>-</v>
      </c>
      <c r="C221" s="688"/>
      <c r="D221" s="688"/>
      <c r="E221" s="688"/>
      <c r="F221" s="12" t="str">
        <f>IF('กรอกข้อมูล รร.'!M43&gt;0,'กรอกข้อมูล รร.'!M43,IF('กรอกข้อมูล รร.'!M43=0,"-"))</f>
        <v>-</v>
      </c>
      <c r="G221" s="12" t="str">
        <f>IF('กรอกข้อมูล รร.'!N43&gt;0,'กรอกข้อมูล รร.'!N43,IF('กรอกข้อมูล รร.'!N43=0,"-"))</f>
        <v>-</v>
      </c>
      <c r="H221" s="12" t="str">
        <f>IF('กรอกรายการ วัสดุ'!E109&gt;0,'กรอกรายการ วัสดุ'!E109,IF('กรอกรายการ วัสดุ'!E109=0,"-"))</f>
        <v>-</v>
      </c>
      <c r="I221" s="45" t="str">
        <f>IF('กรอกรายการ วัสดุ'!F109&gt;0,'กรอกรายการ วัสดุ'!F109,IF('กรอกรายการ วัสดุ'!F109=0,"-"))</f>
        <v>-</v>
      </c>
      <c r="J221" s="12" t="str">
        <f>IF('กรอกรายการ วัสดุ'!G109&gt;0,'กรอกรายการ วัสดุ'!G109,IF('กรอกรายการ วัสดุ'!G109=0,"-"))</f>
        <v>-</v>
      </c>
      <c r="K221" s="12" t="str">
        <f>IF('กรอกรายการ วัสดุ'!H109&gt;0,'กรอกรายการ วัสดุ'!H109,IF('กรอกรายการ วัสดุ'!H109=0,"-"))</f>
        <v>-</v>
      </c>
      <c r="L221" s="45" t="str">
        <f>IF('กรอกรายการ วัสดุ'!I109&gt;0,'กรอกรายการ วัสดุ'!I109,IF('กรอกรายการ วัสดุ'!I109=0,"-"))</f>
        <v>-</v>
      </c>
      <c r="M221" s="75"/>
    </row>
    <row r="222" spans="1:13" ht="24.75" thickBot="1" x14ac:dyDescent="0.6">
      <c r="A222" s="657" t="s">
        <v>118</v>
      </c>
      <c r="B222" s="658"/>
      <c r="C222" s="658"/>
      <c r="D222" s="658"/>
      <c r="E222" s="658"/>
      <c r="F222" s="658"/>
      <c r="G222" s="658"/>
      <c r="H222" s="659"/>
      <c r="I222" s="153">
        <f>SUM(I212:I221)</f>
        <v>0</v>
      </c>
      <c r="J222" s="19"/>
      <c r="K222" s="46">
        <f t="shared" ref="K222:L222" si="12">SUM(K212:K221)</f>
        <v>0</v>
      </c>
      <c r="L222" s="46">
        <f t="shared" si="12"/>
        <v>0</v>
      </c>
      <c r="M222" s="14"/>
    </row>
    <row r="223" spans="1:13" ht="24.75" thickBot="1" x14ac:dyDescent="0.6">
      <c r="A223" s="657" t="s">
        <v>117</v>
      </c>
      <c r="B223" s="658"/>
      <c r="C223" s="658"/>
      <c r="D223" s="658"/>
      <c r="E223" s="658"/>
      <c r="F223" s="658"/>
      <c r="G223" s="658"/>
      <c r="H223" s="659"/>
      <c r="I223" s="153">
        <f>I222+I211</f>
        <v>236226</v>
      </c>
      <c r="J223" s="15"/>
      <c r="K223" s="46">
        <f t="shared" ref="K223:L223" si="13">K222+K211</f>
        <v>43986.5</v>
      </c>
      <c r="L223" s="46">
        <f t="shared" si="13"/>
        <v>280212.5</v>
      </c>
      <c r="M223" s="14"/>
    </row>
    <row r="224" spans="1:13" x14ac:dyDescent="0.55000000000000004">
      <c r="A224" s="13"/>
      <c r="B224" s="13" t="s">
        <v>28</v>
      </c>
      <c r="C224" s="13"/>
      <c r="D224" s="13"/>
      <c r="E224" s="13"/>
      <c r="F224" s="13"/>
      <c r="G224" s="13"/>
      <c r="H224" s="13" t="s">
        <v>28</v>
      </c>
      <c r="I224" s="6"/>
      <c r="J224" s="6"/>
      <c r="K224" s="6" t="s">
        <v>333</v>
      </c>
      <c r="L224" s="6"/>
      <c r="M224" s="6"/>
    </row>
    <row r="225" spans="1:13" x14ac:dyDescent="0.55000000000000004">
      <c r="A225" s="147"/>
      <c r="B225" s="2"/>
      <c r="C225" s="668" t="str">
        <f>C203</f>
        <v>(นายชาติชาย  สมศักดิ์)</v>
      </c>
      <c r="D225" s="668"/>
      <c r="E225" s="668"/>
      <c r="F225" s="2"/>
      <c r="G225" s="2"/>
      <c r="H225" s="13" t="s">
        <v>28</v>
      </c>
      <c r="I225" s="118"/>
      <c r="J225" s="2"/>
      <c r="K225" s="6" t="s">
        <v>333</v>
      </c>
      <c r="L225" s="2"/>
      <c r="M225" s="2"/>
    </row>
    <row r="226" spans="1:13" x14ac:dyDescent="0.55000000000000004">
      <c r="A226" s="147"/>
      <c r="B226" s="118"/>
      <c r="C226" s="668" t="str">
        <f>C204</f>
        <v>ประธานกรรมการกำหนดราคากลาง</v>
      </c>
      <c r="D226" s="668"/>
      <c r="E226" s="668"/>
      <c r="F226" s="2"/>
      <c r="G226" s="2"/>
      <c r="H226" s="13" t="s">
        <v>28</v>
      </c>
      <c r="I226" s="118"/>
      <c r="J226" s="118"/>
      <c r="K226" s="6" t="s">
        <v>333</v>
      </c>
      <c r="L226" s="2"/>
      <c r="M226" s="2"/>
    </row>
    <row r="227" spans="1:13" s="2" customFormat="1" x14ac:dyDescent="0.55000000000000004">
      <c r="A227" s="279"/>
      <c r="C227" s="118"/>
      <c r="D227" s="655"/>
      <c r="E227" s="655"/>
      <c r="F227" s="655"/>
      <c r="H227" s="13" t="s">
        <v>28</v>
      </c>
      <c r="I227" s="118"/>
      <c r="J227" s="118"/>
      <c r="K227" s="6" t="s">
        <v>335</v>
      </c>
    </row>
    <row r="228" spans="1:13" ht="27.75" x14ac:dyDescent="0.65">
      <c r="A228" s="2"/>
      <c r="B228" s="2"/>
      <c r="C228" s="636" t="s">
        <v>23</v>
      </c>
      <c r="D228" s="636"/>
      <c r="E228" s="636"/>
      <c r="F228" s="636"/>
      <c r="G228" s="636"/>
      <c r="H228" s="636"/>
      <c r="I228" s="636"/>
      <c r="J228" s="636"/>
      <c r="K228" s="636"/>
      <c r="L228" s="135" t="s">
        <v>25</v>
      </c>
      <c r="M228" s="136"/>
    </row>
    <row r="229" spans="1:13" x14ac:dyDescent="0.55000000000000004">
      <c r="A229" s="639" t="str">
        <f>A207</f>
        <v>ซ่อมแซมสำนักงาน สพป.ลำปาง เขต 3</v>
      </c>
      <c r="B229" s="639"/>
      <c r="C229" s="639"/>
      <c r="D229" s="640" t="str">
        <f>D185</f>
        <v>รางระบายน้ำ โรงเรียน</v>
      </c>
      <c r="E229" s="640"/>
      <c r="F229" s="640"/>
      <c r="G229" s="640"/>
      <c r="H229" s="640"/>
      <c r="I229" s="1" t="s">
        <v>26</v>
      </c>
      <c r="J229" s="145" t="str">
        <f>J207</f>
        <v>ลำปาง เขต  3</v>
      </c>
      <c r="M229" s="1" t="s">
        <v>119</v>
      </c>
    </row>
    <row r="230" spans="1:13" ht="24.75" thickBot="1" x14ac:dyDescent="0.6">
      <c r="A230" s="145" t="s">
        <v>0</v>
      </c>
      <c r="D230" s="640" t="str">
        <f>D186</f>
        <v>โรงเรียนร่องเคาะวิทยา</v>
      </c>
      <c r="E230" s="640"/>
      <c r="F230" s="640"/>
      <c r="G230" s="640"/>
      <c r="H230" s="640"/>
      <c r="K230" s="641"/>
      <c r="L230" s="641"/>
    </row>
    <row r="231" spans="1:13" x14ac:dyDescent="0.55000000000000004">
      <c r="A231" s="642" t="s">
        <v>2</v>
      </c>
      <c r="B231" s="644" t="s">
        <v>3</v>
      </c>
      <c r="C231" s="645"/>
      <c r="D231" s="645"/>
      <c r="E231" s="646"/>
      <c r="F231" s="650" t="s">
        <v>4</v>
      </c>
      <c r="G231" s="650" t="s">
        <v>5</v>
      </c>
      <c r="H231" s="650" t="s">
        <v>6</v>
      </c>
      <c r="I231" s="650"/>
      <c r="J231" s="650" t="s">
        <v>7</v>
      </c>
      <c r="K231" s="650"/>
      <c r="L231" s="650" t="s">
        <v>24</v>
      </c>
      <c r="M231" s="661" t="s">
        <v>9</v>
      </c>
    </row>
    <row r="232" spans="1:13" x14ac:dyDescent="0.55000000000000004">
      <c r="A232" s="643"/>
      <c r="B232" s="647"/>
      <c r="C232" s="648"/>
      <c r="D232" s="648"/>
      <c r="E232" s="649"/>
      <c r="F232" s="651"/>
      <c r="G232" s="651"/>
      <c r="H232" s="148" t="s">
        <v>10</v>
      </c>
      <c r="I232" s="148" t="s">
        <v>11</v>
      </c>
      <c r="J232" s="148" t="s">
        <v>10</v>
      </c>
      <c r="K232" s="148" t="s">
        <v>11</v>
      </c>
      <c r="L232" s="651"/>
      <c r="M232" s="662"/>
    </row>
    <row r="233" spans="1:13" x14ac:dyDescent="0.55000000000000004">
      <c r="A233" s="685" t="s">
        <v>120</v>
      </c>
      <c r="B233" s="686"/>
      <c r="C233" s="686"/>
      <c r="D233" s="686"/>
      <c r="E233" s="686"/>
      <c r="F233" s="686"/>
      <c r="G233" s="686"/>
      <c r="H233" s="687"/>
      <c r="I233" s="152">
        <f>I223</f>
        <v>236226</v>
      </c>
      <c r="J233" s="49"/>
      <c r="K233" s="48">
        <f>K223</f>
        <v>43986.5</v>
      </c>
      <c r="L233" s="48">
        <f>L223</f>
        <v>280212.5</v>
      </c>
      <c r="M233" s="8"/>
    </row>
    <row r="234" spans="1:13" x14ac:dyDescent="0.55000000000000004">
      <c r="A234" s="7" t="str">
        <f>IF('กรอกรายการ วัสดุ'!A296&gt;0,'กรอกรายการ วัสดุ'!A308,IF('กรอกรายการ วัสดุ'!A308=0," "))</f>
        <v xml:space="preserve"> </v>
      </c>
      <c r="B234" s="638" t="str">
        <f>IF('กรอกรายการ วัสดุ'!B110&gt;0,'กรอกรายการ วัสดุ'!B110,IF('กรอกรายการ วัสดุ'!B110=0,"-"))</f>
        <v>-</v>
      </c>
      <c r="C234" s="638"/>
      <c r="D234" s="638"/>
      <c r="E234" s="638"/>
      <c r="F234" s="12" t="str">
        <f>IF('กรอกรายการ วัสดุ'!C110&gt;0,'กรอกรายการ วัสดุ'!C110,IF('กรอกรายการ วัสดุ'!C110=0,"-"))</f>
        <v>-</v>
      </c>
      <c r="G234" s="12" t="str">
        <f>IF('กรอกรายการ วัสดุ'!D110&gt;0,'กรอกรายการ วัสดุ'!D110,IF('กรอกรายการ วัสดุ'!D110=0,"-"))</f>
        <v>-</v>
      </c>
      <c r="H234" s="12" t="str">
        <f>IF('กรอกรายการ วัสดุ'!E110&gt;0,'กรอกรายการ วัสดุ'!E110,IF('กรอกรายการ วัสดุ'!E110=0,"-"))</f>
        <v>-</v>
      </c>
      <c r="I234" s="45" t="str">
        <f>IF('กรอกรายการ วัสดุ'!F110&gt;0,'กรอกรายการ วัสดุ'!F110,IF('กรอกรายการ วัสดุ'!F110=0,"-"))</f>
        <v>-</v>
      </c>
      <c r="J234" s="12" t="str">
        <f>IF('กรอกรายการ วัสดุ'!G110&gt;0,'กรอกรายการ วัสดุ'!G110,IF('กรอกรายการ วัสดุ'!G110=0,"-"))</f>
        <v>-</v>
      </c>
      <c r="K234" s="12" t="str">
        <f>IF('กรอกรายการ วัสดุ'!H110&gt;0,'กรอกรายการ วัสดุ'!H110,IF('กรอกรายการ วัสดุ'!H110=0,"-"))</f>
        <v>-</v>
      </c>
      <c r="L234" s="45" t="str">
        <f>IF('กรอกรายการ วัสดุ'!I110&gt;0,'กรอกรายการ วัสดุ'!I110,IF('กรอกรายการ วัสดุ'!I110=0,"-"))</f>
        <v>-</v>
      </c>
      <c r="M234" s="76"/>
    </row>
    <row r="235" spans="1:13" x14ac:dyDescent="0.55000000000000004">
      <c r="A235" s="9" t="str">
        <f>IF('กรอกรายการ วัสดุ'!A297&gt;0,'กรอกรายการ วัสดุ'!A309,IF('กรอกรายการ วัสดุ'!A309=0," "))</f>
        <v xml:space="preserve"> </v>
      </c>
      <c r="B235" s="637" t="str">
        <f>IF('กรอกรายการ วัสดุ'!B111&gt;0,'กรอกรายการ วัสดุ'!B111,IF('กรอกรายการ วัสดุ'!B111=0,"-"))</f>
        <v>-</v>
      </c>
      <c r="C235" s="637"/>
      <c r="D235" s="637"/>
      <c r="E235" s="637"/>
      <c r="F235" s="12" t="str">
        <f>IF('กรอกรายการ วัสดุ'!C111&gt;0,'กรอกรายการ วัสดุ'!C111,IF('กรอกรายการ วัสดุ'!C111=0,"-"))</f>
        <v>-</v>
      </c>
      <c r="G235" s="12" t="str">
        <f>IF('กรอกรายการ วัสดุ'!D111&gt;0,'กรอกรายการ วัสดุ'!D111,IF('กรอกรายการ วัสดุ'!D111=0,"-"))</f>
        <v>-</v>
      </c>
      <c r="H235" s="12" t="str">
        <f>IF('กรอกรายการ วัสดุ'!E111&gt;0,'กรอกรายการ วัสดุ'!E111,IF('กรอกรายการ วัสดุ'!E111=0,"-"))</f>
        <v>-</v>
      </c>
      <c r="I235" s="45" t="str">
        <f>IF('กรอกรายการ วัสดุ'!F111&gt;0,'กรอกรายการ วัสดุ'!F111,IF('กรอกรายการ วัสดุ'!F111=0,"-"))</f>
        <v>-</v>
      </c>
      <c r="J235" s="12" t="str">
        <f>IF('กรอกรายการ วัสดุ'!G111&gt;0,'กรอกรายการ วัสดุ'!G111,IF('กรอกรายการ วัสดุ'!G111=0,"-"))</f>
        <v>-</v>
      </c>
      <c r="K235" s="12" t="str">
        <f>IF('กรอกรายการ วัสดุ'!H111&gt;0,'กรอกรายการ วัสดุ'!H111,IF('กรอกรายการ วัสดุ'!H111=0,"-"))</f>
        <v>-</v>
      </c>
      <c r="L235" s="45" t="str">
        <f>IF('กรอกรายการ วัสดุ'!I111&gt;0,'กรอกรายการ วัสดุ'!I111,IF('กรอกรายการ วัสดุ'!I111=0,"-"))</f>
        <v>-</v>
      </c>
      <c r="M235" s="76"/>
    </row>
    <row r="236" spans="1:13" x14ac:dyDescent="0.55000000000000004">
      <c r="A236" s="9" t="str">
        <f>IF('กรอกรายการ วัสดุ'!A298&gt;0,'กรอกรายการ วัสดุ'!A310,IF('กรอกรายการ วัสดุ'!A310=0," "))</f>
        <v xml:space="preserve"> </v>
      </c>
      <c r="B236" s="637" t="str">
        <f>IF('กรอกรายการ วัสดุ'!B112&gt;0,'กรอกรายการ วัสดุ'!B112,IF('กรอกรายการ วัสดุ'!B112=0,"-"))</f>
        <v>-</v>
      </c>
      <c r="C236" s="637"/>
      <c r="D236" s="637"/>
      <c r="E236" s="637"/>
      <c r="F236" s="12" t="str">
        <f>IF('กรอกรายการ วัสดุ'!C112&gt;0,'กรอกรายการ วัสดุ'!C112,IF('กรอกรายการ วัสดุ'!C112=0,"-"))</f>
        <v>-</v>
      </c>
      <c r="G236" s="12" t="str">
        <f>IF('กรอกรายการ วัสดุ'!D112&gt;0,'กรอกรายการ วัสดุ'!D112,IF('กรอกรายการ วัสดุ'!D112=0,"-"))</f>
        <v>-</v>
      </c>
      <c r="H236" s="12" t="str">
        <f>IF('กรอกรายการ วัสดุ'!E112&gt;0,'กรอกรายการ วัสดุ'!E112,IF('กรอกรายการ วัสดุ'!E112=0,"-"))</f>
        <v>-</v>
      </c>
      <c r="I236" s="45" t="str">
        <f>IF('กรอกรายการ วัสดุ'!F112&gt;0,'กรอกรายการ วัสดุ'!F112,IF('กรอกรายการ วัสดุ'!F112=0,"-"))</f>
        <v>-</v>
      </c>
      <c r="J236" s="12" t="str">
        <f>IF('กรอกรายการ วัสดุ'!G112&gt;0,'กรอกรายการ วัสดุ'!G112,IF('กรอกรายการ วัสดุ'!G112=0,"-"))</f>
        <v>-</v>
      </c>
      <c r="K236" s="12" t="str">
        <f>IF('กรอกรายการ วัสดุ'!H112&gt;0,'กรอกรายการ วัสดุ'!H112,IF('กรอกรายการ วัสดุ'!H112=0,"-"))</f>
        <v>-</v>
      </c>
      <c r="L236" s="45" t="str">
        <f>IF('กรอกรายการ วัสดุ'!I112&gt;0,'กรอกรายการ วัสดุ'!I112,IF('กรอกรายการ วัสดุ'!I112=0,"-"))</f>
        <v>-</v>
      </c>
      <c r="M236" s="76"/>
    </row>
    <row r="237" spans="1:13" x14ac:dyDescent="0.55000000000000004">
      <c r="A237" s="9" t="str">
        <f>IF('กรอกรายการ วัสดุ'!A299&gt;0,'กรอกรายการ วัสดุ'!A311,IF('กรอกรายการ วัสดุ'!A311=0," "))</f>
        <v xml:space="preserve"> </v>
      </c>
      <c r="B237" s="637" t="str">
        <f>IF('กรอกรายการ วัสดุ'!B113&gt;0,'กรอกรายการ วัสดุ'!B113,IF('กรอกรายการ วัสดุ'!B113=0,"-"))</f>
        <v>-</v>
      </c>
      <c r="C237" s="637"/>
      <c r="D237" s="637"/>
      <c r="E237" s="637"/>
      <c r="F237" s="12" t="str">
        <f>IF('กรอกรายการ วัสดุ'!C113&gt;0,'กรอกรายการ วัสดุ'!C113,IF('กรอกรายการ วัสดุ'!C113=0,"-"))</f>
        <v>-</v>
      </c>
      <c r="G237" s="12" t="str">
        <f>IF('กรอกรายการ วัสดุ'!D113&gt;0,'กรอกรายการ วัสดุ'!D113,IF('กรอกรายการ วัสดุ'!D113=0,"-"))</f>
        <v>-</v>
      </c>
      <c r="H237" s="12" t="str">
        <f>IF('กรอกรายการ วัสดุ'!E113&gt;0,'กรอกรายการ วัสดุ'!E113,IF('กรอกรายการ วัสดุ'!E113=0,"-"))</f>
        <v>-</v>
      </c>
      <c r="I237" s="45" t="str">
        <f>IF('กรอกรายการ วัสดุ'!F113&gt;0,'กรอกรายการ วัสดุ'!F113,IF('กรอกรายการ วัสดุ'!F113=0,"-"))</f>
        <v>-</v>
      </c>
      <c r="J237" s="12" t="str">
        <f>IF('กรอกรายการ วัสดุ'!G113&gt;0,'กรอกรายการ วัสดุ'!G113,IF('กรอกรายการ วัสดุ'!G113=0,"-"))</f>
        <v>-</v>
      </c>
      <c r="K237" s="12" t="str">
        <f>IF('กรอกรายการ วัสดุ'!H113&gt;0,'กรอกรายการ วัสดุ'!H113,IF('กรอกรายการ วัสดุ'!H113=0,"-"))</f>
        <v>-</v>
      </c>
      <c r="L237" s="45" t="str">
        <f>IF('กรอกรายการ วัสดุ'!I113&gt;0,'กรอกรายการ วัสดุ'!I113,IF('กรอกรายการ วัสดุ'!I113=0,"-"))</f>
        <v>-</v>
      </c>
      <c r="M237" s="76"/>
    </row>
    <row r="238" spans="1:13" x14ac:dyDescent="0.55000000000000004">
      <c r="A238" s="9" t="str">
        <f>IF('กรอกรายการ วัสดุ'!A300&gt;0,'กรอกรายการ วัสดุ'!A312,IF('กรอกรายการ วัสดุ'!A312=0," "))</f>
        <v xml:space="preserve"> </v>
      </c>
      <c r="B238" s="637" t="str">
        <f>IF('กรอกรายการ วัสดุ'!B114&gt;0,'กรอกรายการ วัสดุ'!B114,IF('กรอกรายการ วัสดุ'!B114=0,"-"))</f>
        <v>-</v>
      </c>
      <c r="C238" s="637"/>
      <c r="D238" s="637"/>
      <c r="E238" s="637"/>
      <c r="F238" s="12" t="str">
        <f>IF('กรอกรายการ วัสดุ'!C114&gt;0,'กรอกรายการ วัสดุ'!C114,IF('กรอกรายการ วัสดุ'!C114=0,"-"))</f>
        <v>-</v>
      </c>
      <c r="G238" s="12" t="str">
        <f>IF('กรอกรายการ วัสดุ'!D114&gt;0,'กรอกรายการ วัสดุ'!D114,IF('กรอกรายการ วัสดุ'!D114=0,"-"))</f>
        <v>-</v>
      </c>
      <c r="H238" s="12" t="str">
        <f>IF('กรอกรายการ วัสดุ'!E114&gt;0,'กรอกรายการ วัสดุ'!E114,IF('กรอกรายการ วัสดุ'!E114=0,"-"))</f>
        <v>-</v>
      </c>
      <c r="I238" s="45" t="str">
        <f>IF('กรอกรายการ วัสดุ'!F114&gt;0,'กรอกรายการ วัสดุ'!F114,IF('กรอกรายการ วัสดุ'!F114=0,"-"))</f>
        <v>-</v>
      </c>
      <c r="J238" s="12" t="str">
        <f>IF('กรอกรายการ วัสดุ'!G114&gt;0,'กรอกรายการ วัสดุ'!G114,IF('กรอกรายการ วัสดุ'!G114=0,"-"))</f>
        <v>-</v>
      </c>
      <c r="K238" s="12" t="str">
        <f>IF('กรอกรายการ วัสดุ'!H114&gt;0,'กรอกรายการ วัสดุ'!H114,IF('กรอกรายการ วัสดุ'!H114=0,"-"))</f>
        <v>-</v>
      </c>
      <c r="L238" s="45" t="str">
        <f>IF('กรอกรายการ วัสดุ'!I114&gt;0,'กรอกรายการ วัสดุ'!I114,IF('กรอกรายการ วัสดุ'!I114=0,"-"))</f>
        <v>-</v>
      </c>
      <c r="M238" s="76"/>
    </row>
    <row r="239" spans="1:13" x14ac:dyDescent="0.55000000000000004">
      <c r="A239" s="9" t="str">
        <f>IF('กรอกรายการ วัสดุ'!A301&gt;0,'กรอกรายการ วัสดุ'!A313,IF('กรอกรายการ วัสดุ'!A313=0," "))</f>
        <v xml:space="preserve"> </v>
      </c>
      <c r="B239" s="637" t="str">
        <f>IF('กรอกรายการ วัสดุ'!B115&gt;0,'กรอกรายการ วัสดุ'!B115,IF('กรอกรายการ วัสดุ'!B115=0,"-"))</f>
        <v>-</v>
      </c>
      <c r="C239" s="637"/>
      <c r="D239" s="637"/>
      <c r="E239" s="637"/>
      <c r="F239" s="12" t="str">
        <f>IF('กรอกรายการ วัสดุ'!C115&gt;0,'กรอกรายการ วัสดุ'!C115,IF('กรอกรายการ วัสดุ'!C115=0,"-"))</f>
        <v>-</v>
      </c>
      <c r="G239" s="12" t="str">
        <f>IF('กรอกรายการ วัสดุ'!D115&gt;0,'กรอกรายการ วัสดุ'!D115,IF('กรอกรายการ วัสดุ'!D115=0,"-"))</f>
        <v>-</v>
      </c>
      <c r="H239" s="12" t="str">
        <f>IF('กรอกรายการ วัสดุ'!E115&gt;0,'กรอกรายการ วัสดุ'!E115,IF('กรอกรายการ วัสดุ'!E115=0,"-"))</f>
        <v>-</v>
      </c>
      <c r="I239" s="45" t="str">
        <f>IF('กรอกรายการ วัสดุ'!F115&gt;0,'กรอกรายการ วัสดุ'!F115,IF('กรอกรายการ วัสดุ'!F115=0,"-"))</f>
        <v>-</v>
      </c>
      <c r="J239" s="12" t="str">
        <f>IF('กรอกรายการ วัสดุ'!G115&gt;0,'กรอกรายการ วัสดุ'!G115,IF('กรอกรายการ วัสดุ'!G115=0,"-"))</f>
        <v>-</v>
      </c>
      <c r="K239" s="12" t="str">
        <f>IF('กรอกรายการ วัสดุ'!H115&gt;0,'กรอกรายการ วัสดุ'!H115,IF('กรอกรายการ วัสดุ'!H115=0,"-"))</f>
        <v>-</v>
      </c>
      <c r="L239" s="45" t="str">
        <f>IF('กรอกรายการ วัสดุ'!I115&gt;0,'กรอกรายการ วัสดุ'!I115,IF('กรอกรายการ วัสดุ'!I115=0,"-"))</f>
        <v>-</v>
      </c>
      <c r="M239" s="76"/>
    </row>
    <row r="240" spans="1:13" x14ac:dyDescent="0.55000000000000004">
      <c r="A240" s="9" t="str">
        <f>IF('กรอกรายการ วัสดุ'!A302&gt;0,'กรอกรายการ วัสดุ'!A314,IF('กรอกรายการ วัสดุ'!A314=0," "))</f>
        <v xml:space="preserve"> </v>
      </c>
      <c r="B240" s="637" t="str">
        <f>IF('กรอกรายการ วัสดุ'!B116&gt;0,'กรอกรายการ วัสดุ'!B116,IF('กรอกรายการ วัสดุ'!B116=0,"-"))</f>
        <v>-</v>
      </c>
      <c r="C240" s="637"/>
      <c r="D240" s="637"/>
      <c r="E240" s="637"/>
      <c r="F240" s="12" t="str">
        <f>IF('กรอกรายการ วัสดุ'!C116&gt;0,'กรอกรายการ วัสดุ'!C116,IF('กรอกรายการ วัสดุ'!C116=0,"-"))</f>
        <v>-</v>
      </c>
      <c r="G240" s="12" t="str">
        <f>IF('กรอกรายการ วัสดุ'!D116&gt;0,'กรอกรายการ วัสดุ'!D116,IF('กรอกรายการ วัสดุ'!D116=0,"-"))</f>
        <v>-</v>
      </c>
      <c r="H240" s="12" t="str">
        <f>IF('กรอกรายการ วัสดุ'!E116&gt;0,'กรอกรายการ วัสดุ'!E116,IF('กรอกรายการ วัสดุ'!E116=0,"-"))</f>
        <v>-</v>
      </c>
      <c r="I240" s="45" t="str">
        <f>IF('กรอกรายการ วัสดุ'!F116&gt;0,'กรอกรายการ วัสดุ'!F116,IF('กรอกรายการ วัสดุ'!F116=0,"-"))</f>
        <v>-</v>
      </c>
      <c r="J240" s="12" t="str">
        <f>IF('กรอกรายการ วัสดุ'!G116&gt;0,'กรอกรายการ วัสดุ'!G116,IF('กรอกรายการ วัสดุ'!G116=0,"-"))</f>
        <v>-</v>
      </c>
      <c r="K240" s="12" t="str">
        <f>IF('กรอกรายการ วัสดุ'!H116&gt;0,'กรอกรายการ วัสดุ'!H116,IF('กรอกรายการ วัสดุ'!H116=0,"-"))</f>
        <v>-</v>
      </c>
      <c r="L240" s="45" t="str">
        <f>IF('กรอกรายการ วัสดุ'!I116&gt;0,'กรอกรายการ วัสดุ'!I116,IF('กรอกรายการ วัสดุ'!I116=0,"-"))</f>
        <v>-</v>
      </c>
      <c r="M240" s="76"/>
    </row>
    <row r="241" spans="1:13" x14ac:dyDescent="0.55000000000000004">
      <c r="A241" s="9" t="str">
        <f>IF('กรอกรายการ วัสดุ'!A303&gt;0,'กรอกรายการ วัสดุ'!A315,IF('กรอกรายการ วัสดุ'!A315=0," "))</f>
        <v xml:space="preserve"> </v>
      </c>
      <c r="B241" s="637" t="str">
        <f>IF('กรอกรายการ วัสดุ'!B117&gt;0,'กรอกรายการ วัสดุ'!B117,IF('กรอกรายการ วัสดุ'!B117=0,"-"))</f>
        <v>-</v>
      </c>
      <c r="C241" s="637"/>
      <c r="D241" s="637"/>
      <c r="E241" s="637"/>
      <c r="F241" s="12" t="str">
        <f>IF('กรอกรายการ วัสดุ'!C117&gt;0,'กรอกรายการ วัสดุ'!C117,IF('กรอกรายการ วัสดุ'!C117=0,"-"))</f>
        <v>-</v>
      </c>
      <c r="G241" s="12" t="str">
        <f>IF('กรอกรายการ วัสดุ'!D117&gt;0,'กรอกรายการ วัสดุ'!D117,IF('กรอกรายการ วัสดุ'!D117=0,"-"))</f>
        <v>-</v>
      </c>
      <c r="H241" s="12" t="str">
        <f>IF('กรอกรายการ วัสดุ'!E117&gt;0,'กรอกรายการ วัสดุ'!E117,IF('กรอกรายการ วัสดุ'!E117=0,"-"))</f>
        <v>-</v>
      </c>
      <c r="I241" s="45" t="str">
        <f>IF('กรอกรายการ วัสดุ'!F117&gt;0,'กรอกรายการ วัสดุ'!F117,IF('กรอกรายการ วัสดุ'!F117=0,"-"))</f>
        <v>-</v>
      </c>
      <c r="J241" s="12" t="str">
        <f>IF('กรอกรายการ วัสดุ'!G117&gt;0,'กรอกรายการ วัสดุ'!G117,IF('กรอกรายการ วัสดุ'!G117=0,"-"))</f>
        <v>-</v>
      </c>
      <c r="K241" s="12" t="str">
        <f>IF('กรอกรายการ วัสดุ'!H117&gt;0,'กรอกรายการ วัสดุ'!H117,IF('กรอกรายการ วัสดุ'!H117=0,"-"))</f>
        <v>-</v>
      </c>
      <c r="L241" s="45" t="str">
        <f>IF('กรอกรายการ วัสดุ'!I117&gt;0,'กรอกรายการ วัสดุ'!I117,IF('กรอกรายการ วัสดุ'!I117=0,"-"))</f>
        <v>-</v>
      </c>
      <c r="M241" s="76"/>
    </row>
    <row r="242" spans="1:13" x14ac:dyDescent="0.55000000000000004">
      <c r="A242" s="9" t="str">
        <f>IF('กรอกรายการ วัสดุ'!A304&gt;0,'กรอกรายการ วัสดุ'!A316,IF('กรอกรายการ วัสดุ'!A316=0," "))</f>
        <v xml:space="preserve"> </v>
      </c>
      <c r="B242" s="637" t="str">
        <f>IF('กรอกรายการ วัสดุ'!B118&gt;0,'กรอกรายการ วัสดุ'!B118,IF('กรอกรายการ วัสดุ'!B118=0,"-"))</f>
        <v>-</v>
      </c>
      <c r="C242" s="637"/>
      <c r="D242" s="637"/>
      <c r="E242" s="637"/>
      <c r="F242" s="12" t="str">
        <f>IF('กรอกรายการ วัสดุ'!C118&gt;0,'กรอกรายการ วัสดุ'!C118,IF('กรอกรายการ วัสดุ'!C118=0,"-"))</f>
        <v>-</v>
      </c>
      <c r="G242" s="12" t="str">
        <f>IF('กรอกรายการ วัสดุ'!D118&gt;0,'กรอกรายการ วัสดุ'!D118,IF('กรอกรายการ วัสดุ'!D118=0,"-"))</f>
        <v>-</v>
      </c>
      <c r="H242" s="12" t="str">
        <f>IF('กรอกรายการ วัสดุ'!E118&gt;0,'กรอกรายการ วัสดุ'!E118,IF('กรอกรายการ วัสดุ'!E118=0,"-"))</f>
        <v>-</v>
      </c>
      <c r="I242" s="45" t="str">
        <f>IF('กรอกรายการ วัสดุ'!F118&gt;0,'กรอกรายการ วัสดุ'!F118,IF('กรอกรายการ วัสดุ'!F118=0,"-"))</f>
        <v>-</v>
      </c>
      <c r="J242" s="12" t="str">
        <f>IF('กรอกรายการ วัสดุ'!G118&gt;0,'กรอกรายการ วัสดุ'!G118,IF('กรอกรายการ วัสดุ'!G118=0,"-"))</f>
        <v>-</v>
      </c>
      <c r="K242" s="12" t="str">
        <f>IF('กรอกรายการ วัสดุ'!H118&gt;0,'กรอกรายการ วัสดุ'!H118,IF('กรอกรายการ วัสดุ'!H118=0,"-"))</f>
        <v>-</v>
      </c>
      <c r="L242" s="45" t="str">
        <f>IF('กรอกรายการ วัสดุ'!I118&gt;0,'กรอกรายการ วัสดุ'!I118,IF('กรอกรายการ วัสดุ'!I118=0,"-"))</f>
        <v>-</v>
      </c>
      <c r="M242" s="76"/>
    </row>
    <row r="243" spans="1:13" ht="24.75" thickBot="1" x14ac:dyDescent="0.6">
      <c r="A243" s="117" t="str">
        <f>IF('กรอกรายการ วัสดุ'!A305&gt;0,'กรอกรายการ วัสดุ'!A317,IF('กรอกรายการ วัสดุ'!A317=0," "))</f>
        <v xml:space="preserve"> </v>
      </c>
      <c r="B243" s="688" t="str">
        <f>IF('กรอกรายการ วัสดุ'!B119&gt;0,'กรอกรายการ วัสดุ'!B119,IF('กรอกรายการ วัสดุ'!B119=0,"-"))</f>
        <v>-</v>
      </c>
      <c r="C243" s="688"/>
      <c r="D243" s="688"/>
      <c r="E243" s="688"/>
      <c r="F243" s="12" t="str">
        <f>IF('กรอกรายการ วัสดุ'!C119&gt;0,'กรอกรายการ วัสดุ'!C119,IF('กรอกรายการ วัสดุ'!C119=0,"-"))</f>
        <v>-</v>
      </c>
      <c r="G243" s="12" t="str">
        <f>IF('กรอกรายการ วัสดุ'!D119&gt;0,'กรอกรายการ วัสดุ'!D119,IF('กรอกรายการ วัสดุ'!D119=0,"-"))</f>
        <v>-</v>
      </c>
      <c r="H243" s="12" t="str">
        <f>IF('กรอกรายการ วัสดุ'!E119&gt;0,'กรอกรายการ วัสดุ'!E119,IF('กรอกรายการ วัสดุ'!E119=0,"-"))</f>
        <v>-</v>
      </c>
      <c r="I243" s="45" t="str">
        <f>IF('กรอกรายการ วัสดุ'!F119&gt;0,'กรอกรายการ วัสดุ'!F119,IF('กรอกรายการ วัสดุ'!F119=0,"-"))</f>
        <v>-</v>
      </c>
      <c r="J243" s="12" t="str">
        <f>IF('กรอกรายการ วัสดุ'!G119&gt;0,'กรอกรายการ วัสดุ'!G119,IF('กรอกรายการ วัสดุ'!G119=0,"-"))</f>
        <v>-</v>
      </c>
      <c r="K243" s="12" t="str">
        <f>IF('กรอกรายการ วัสดุ'!H119&gt;0,'กรอกรายการ วัสดุ'!H119,IF('กรอกรายการ วัสดุ'!H119=0,"-"))</f>
        <v>-</v>
      </c>
      <c r="L243" s="45" t="str">
        <f>IF('กรอกรายการ วัสดุ'!I119&gt;0,'กรอกรายการ วัสดุ'!I119,IF('กรอกรายการ วัสดุ'!I119=0,"-"))</f>
        <v>-</v>
      </c>
      <c r="M243" s="75"/>
    </row>
    <row r="244" spans="1:13" ht="24.75" thickBot="1" x14ac:dyDescent="0.6">
      <c r="A244" s="657" t="s">
        <v>121</v>
      </c>
      <c r="B244" s="658"/>
      <c r="C244" s="658"/>
      <c r="D244" s="658"/>
      <c r="E244" s="658"/>
      <c r="F244" s="658"/>
      <c r="G244" s="658"/>
      <c r="H244" s="659"/>
      <c r="I244" s="153">
        <f>SUM(I234:I243)</f>
        <v>0</v>
      </c>
      <c r="J244" s="19"/>
      <c r="K244" s="46">
        <f t="shared" ref="K244:L244" si="14">SUM(K234:K243)</f>
        <v>0</v>
      </c>
      <c r="L244" s="46">
        <f t="shared" si="14"/>
        <v>0</v>
      </c>
      <c r="M244" s="14"/>
    </row>
    <row r="245" spans="1:13" ht="24.75" thickBot="1" x14ac:dyDescent="0.6">
      <c r="A245" s="657" t="s">
        <v>122</v>
      </c>
      <c r="B245" s="658"/>
      <c r="C245" s="658"/>
      <c r="D245" s="658"/>
      <c r="E245" s="658"/>
      <c r="F245" s="658"/>
      <c r="G245" s="658"/>
      <c r="H245" s="659"/>
      <c r="I245" s="153">
        <f>I244+I233</f>
        <v>236226</v>
      </c>
      <c r="J245" s="15"/>
      <c r="K245" s="46">
        <f t="shared" ref="K245:L245" si="15">K244+K233</f>
        <v>43986.5</v>
      </c>
      <c r="L245" s="46">
        <f t="shared" si="15"/>
        <v>280212.5</v>
      </c>
      <c r="M245" s="14"/>
    </row>
    <row r="246" spans="1:13" x14ac:dyDescent="0.55000000000000004">
      <c r="A246" s="13"/>
      <c r="B246" s="13" t="s">
        <v>28</v>
      </c>
      <c r="C246" s="13"/>
      <c r="D246" s="13"/>
      <c r="E246" s="13"/>
      <c r="F246" s="13"/>
      <c r="G246" s="13"/>
      <c r="H246" s="13" t="s">
        <v>28</v>
      </c>
      <c r="I246" s="6"/>
      <c r="J246" s="6"/>
      <c r="K246" s="6" t="s">
        <v>333</v>
      </c>
      <c r="L246" s="6"/>
      <c r="M246" s="6"/>
    </row>
    <row r="247" spans="1:13" x14ac:dyDescent="0.55000000000000004">
      <c r="A247" s="147"/>
      <c r="B247" s="2"/>
      <c r="C247" s="668" t="str">
        <f>C225</f>
        <v>(นายชาติชาย  สมศักดิ์)</v>
      </c>
      <c r="D247" s="668"/>
      <c r="E247" s="668"/>
      <c r="F247" s="2"/>
      <c r="G247" s="2"/>
      <c r="H247" s="13" t="s">
        <v>28</v>
      </c>
      <c r="I247" s="118"/>
      <c r="J247" s="2"/>
      <c r="K247" s="6" t="s">
        <v>333</v>
      </c>
      <c r="L247" s="2"/>
      <c r="M247" s="2"/>
    </row>
    <row r="248" spans="1:13" x14ac:dyDescent="0.55000000000000004">
      <c r="A248" s="147"/>
      <c r="B248" s="118"/>
      <c r="C248" s="668" t="str">
        <f>C226</f>
        <v>ประธานกรรมการกำหนดราคากลาง</v>
      </c>
      <c r="D248" s="668"/>
      <c r="E248" s="668"/>
      <c r="F248" s="2"/>
      <c r="G248" s="2"/>
      <c r="H248" s="13" t="s">
        <v>28</v>
      </c>
      <c r="I248" s="118"/>
      <c r="J248" s="118"/>
      <c r="K248" s="6" t="s">
        <v>333</v>
      </c>
      <c r="L248" s="2"/>
      <c r="M248" s="2"/>
    </row>
    <row r="249" spans="1:13" s="2" customFormat="1" x14ac:dyDescent="0.55000000000000004">
      <c r="A249" s="279"/>
      <c r="C249" s="118"/>
      <c r="D249" s="655"/>
      <c r="E249" s="655"/>
      <c r="F249" s="655"/>
      <c r="H249" s="13" t="s">
        <v>28</v>
      </c>
      <c r="I249" s="118"/>
      <c r="J249" s="118"/>
      <c r="K249" s="6" t="s">
        <v>335</v>
      </c>
    </row>
    <row r="250" spans="1:13" ht="27.75" x14ac:dyDescent="0.65">
      <c r="A250" s="2"/>
      <c r="B250" s="2"/>
      <c r="C250" s="636" t="s">
        <v>23</v>
      </c>
      <c r="D250" s="636"/>
      <c r="E250" s="636"/>
      <c r="F250" s="636"/>
      <c r="G250" s="636"/>
      <c r="H250" s="636"/>
      <c r="I250" s="636"/>
      <c r="J250" s="636"/>
      <c r="K250" s="636"/>
      <c r="L250" s="135" t="s">
        <v>25</v>
      </c>
      <c r="M250" s="136"/>
    </row>
    <row r="251" spans="1:13" x14ac:dyDescent="0.55000000000000004">
      <c r="A251" s="639" t="str">
        <f>A229</f>
        <v>ซ่อมแซมสำนักงาน สพป.ลำปาง เขต 3</v>
      </c>
      <c r="B251" s="639"/>
      <c r="C251" s="639"/>
      <c r="D251" s="640" t="str">
        <f>D207</f>
        <v>รางระบายน้ำ โรงเรียน</v>
      </c>
      <c r="E251" s="640"/>
      <c r="F251" s="640"/>
      <c r="G251" s="640"/>
      <c r="H251" s="640"/>
      <c r="I251" s="1" t="s">
        <v>26</v>
      </c>
      <c r="J251" s="145" t="str">
        <f>J229</f>
        <v>ลำปาง เขต  3</v>
      </c>
      <c r="M251" s="1" t="s">
        <v>123</v>
      </c>
    </row>
    <row r="252" spans="1:13" ht="24.75" thickBot="1" x14ac:dyDescent="0.6">
      <c r="A252" s="145" t="s">
        <v>0</v>
      </c>
      <c r="D252" s="640" t="str">
        <f>D208</f>
        <v>โรงเรียนร่องเคาะวิทยา</v>
      </c>
      <c r="E252" s="640"/>
      <c r="F252" s="640"/>
      <c r="G252" s="640"/>
      <c r="H252" s="640"/>
      <c r="K252" s="641"/>
      <c r="L252" s="641"/>
    </row>
    <row r="253" spans="1:13" x14ac:dyDescent="0.55000000000000004">
      <c r="A253" s="642" t="s">
        <v>2</v>
      </c>
      <c r="B253" s="644" t="s">
        <v>3</v>
      </c>
      <c r="C253" s="645"/>
      <c r="D253" s="645"/>
      <c r="E253" s="646"/>
      <c r="F253" s="650" t="s">
        <v>4</v>
      </c>
      <c r="G253" s="650" t="s">
        <v>5</v>
      </c>
      <c r="H253" s="650" t="s">
        <v>6</v>
      </c>
      <c r="I253" s="650"/>
      <c r="J253" s="650" t="s">
        <v>7</v>
      </c>
      <c r="K253" s="650"/>
      <c r="L253" s="650" t="s">
        <v>24</v>
      </c>
      <c r="M253" s="661" t="s">
        <v>9</v>
      </c>
    </row>
    <row r="254" spans="1:13" x14ac:dyDescent="0.55000000000000004">
      <c r="A254" s="643"/>
      <c r="B254" s="647"/>
      <c r="C254" s="648"/>
      <c r="D254" s="648"/>
      <c r="E254" s="649"/>
      <c r="F254" s="651"/>
      <c r="G254" s="651"/>
      <c r="H254" s="148" t="s">
        <v>10</v>
      </c>
      <c r="I254" s="148" t="s">
        <v>11</v>
      </c>
      <c r="J254" s="148" t="s">
        <v>10</v>
      </c>
      <c r="K254" s="148" t="s">
        <v>11</v>
      </c>
      <c r="L254" s="651"/>
      <c r="M254" s="662"/>
    </row>
    <row r="255" spans="1:13" x14ac:dyDescent="0.55000000000000004">
      <c r="A255" s="685" t="s">
        <v>124</v>
      </c>
      <c r="B255" s="686"/>
      <c r="C255" s="686"/>
      <c r="D255" s="686"/>
      <c r="E255" s="686"/>
      <c r="F255" s="686"/>
      <c r="G255" s="686"/>
      <c r="H255" s="687"/>
      <c r="I255" s="152">
        <f>I245</f>
        <v>236226</v>
      </c>
      <c r="J255" s="49"/>
      <c r="K255" s="48">
        <f>K245</f>
        <v>43986.5</v>
      </c>
      <c r="L255" s="48">
        <f>L245</f>
        <v>280212.5</v>
      </c>
      <c r="M255" s="8"/>
    </row>
    <row r="256" spans="1:13" x14ac:dyDescent="0.55000000000000004">
      <c r="A256" s="7" t="str">
        <f>IF('กรอกรายการ วัสดุ'!A318&gt;0,'กรอกรายการ วัสดุ'!A330,IF('กรอกรายการ วัสดุ'!A330=0," "))</f>
        <v xml:space="preserve"> </v>
      </c>
      <c r="B256" s="638" t="str">
        <f>IF('กรอกรายการ วัสดุ'!B120&gt;0,'กรอกรายการ วัสดุ'!B120,IF('กรอกรายการ วัสดุ'!B120=0,"-"))</f>
        <v>-</v>
      </c>
      <c r="C256" s="638"/>
      <c r="D256" s="638"/>
      <c r="E256" s="638"/>
      <c r="F256" s="12" t="str">
        <f>IF('กรอกรายการ วัสดุ'!C120&gt;0,'กรอกรายการ วัสดุ'!C120,IF('กรอกรายการ วัสดุ'!C120=0,"-"))</f>
        <v>-</v>
      </c>
      <c r="G256" s="12" t="str">
        <f>IF('กรอกรายการ วัสดุ'!D120&gt;0,'กรอกรายการ วัสดุ'!D120,IF('กรอกรายการ วัสดุ'!D120=0,"-"))</f>
        <v>-</v>
      </c>
      <c r="H256" s="12" t="str">
        <f>IF('กรอกรายการ วัสดุ'!E120&gt;0,'กรอกรายการ วัสดุ'!E120,IF('กรอกรายการ วัสดุ'!E120=0,"-"))</f>
        <v>-</v>
      </c>
      <c r="I256" s="45" t="str">
        <f>IF('กรอกรายการ วัสดุ'!F120&gt;0,'กรอกรายการ วัสดุ'!F120,IF('กรอกรายการ วัสดุ'!F120=0,"-"))</f>
        <v>-</v>
      </c>
      <c r="J256" s="12" t="str">
        <f>IF('กรอกรายการ วัสดุ'!G120&gt;0,'กรอกรายการ วัสดุ'!G120,IF('กรอกรายการ วัสดุ'!G120=0,"-"))</f>
        <v>-</v>
      </c>
      <c r="K256" s="12" t="str">
        <f>IF('กรอกรายการ วัสดุ'!H120&gt;0,'กรอกรายการ วัสดุ'!H120,IF('กรอกรายการ วัสดุ'!H120=0,"-"))</f>
        <v>-</v>
      </c>
      <c r="L256" s="45" t="str">
        <f>IF('กรอกรายการ วัสดุ'!I120&gt;0,'กรอกรายการ วัสดุ'!I120,IF('กรอกรายการ วัสดุ'!I120=0,"-"))</f>
        <v>-</v>
      </c>
      <c r="M256" s="76"/>
    </row>
    <row r="257" spans="1:13" x14ac:dyDescent="0.55000000000000004">
      <c r="A257" s="9" t="str">
        <f>IF('กรอกรายการ วัสดุ'!A319&gt;0,'กรอกรายการ วัสดุ'!A331,IF('กรอกรายการ วัสดุ'!A331=0," "))</f>
        <v xml:space="preserve"> </v>
      </c>
      <c r="B257" s="637" t="str">
        <f>IF('กรอกรายการ วัสดุ'!B121&gt;0,'กรอกรายการ วัสดุ'!B121,IF('กรอกรายการ วัสดุ'!B121=0,"-"))</f>
        <v>-</v>
      </c>
      <c r="C257" s="637"/>
      <c r="D257" s="637"/>
      <c r="E257" s="637"/>
      <c r="F257" s="12" t="str">
        <f>IF('กรอกรายการ วัสดุ'!C121&gt;0,'กรอกรายการ วัสดุ'!C121,IF('กรอกรายการ วัสดุ'!C121=0,"-"))</f>
        <v>-</v>
      </c>
      <c r="G257" s="12" t="str">
        <f>IF('กรอกรายการ วัสดุ'!D121&gt;0,'กรอกรายการ วัสดุ'!D121,IF('กรอกรายการ วัสดุ'!D121=0,"-"))</f>
        <v>-</v>
      </c>
      <c r="H257" s="12" t="str">
        <f>IF('กรอกรายการ วัสดุ'!E121&gt;0,'กรอกรายการ วัสดุ'!E121,IF('กรอกรายการ วัสดุ'!E121=0,"-"))</f>
        <v>-</v>
      </c>
      <c r="I257" s="45" t="str">
        <f>IF('กรอกรายการ วัสดุ'!F121&gt;0,'กรอกรายการ วัสดุ'!F121,IF('กรอกรายการ วัสดุ'!F121=0,"-"))</f>
        <v>-</v>
      </c>
      <c r="J257" s="12" t="str">
        <f>IF('กรอกรายการ วัสดุ'!G121&gt;0,'กรอกรายการ วัสดุ'!G121,IF('กรอกรายการ วัสดุ'!G121=0,"-"))</f>
        <v>-</v>
      </c>
      <c r="K257" s="12" t="str">
        <f>IF('กรอกรายการ วัสดุ'!H121&gt;0,'กรอกรายการ วัสดุ'!H121,IF('กรอกรายการ วัสดุ'!H121=0,"-"))</f>
        <v>-</v>
      </c>
      <c r="L257" s="45" t="str">
        <f>IF('กรอกรายการ วัสดุ'!I121&gt;0,'กรอกรายการ วัสดุ'!I121,IF('กรอกรายการ วัสดุ'!I121=0,"-"))</f>
        <v>-</v>
      </c>
      <c r="M257" s="76"/>
    </row>
    <row r="258" spans="1:13" x14ac:dyDescent="0.55000000000000004">
      <c r="A258" s="9" t="str">
        <f>IF('กรอกรายการ วัสดุ'!A320&gt;0,'กรอกรายการ วัสดุ'!A332,IF('กรอกรายการ วัสดุ'!A332=0," "))</f>
        <v xml:space="preserve"> </v>
      </c>
      <c r="B258" s="637" t="str">
        <f>IF('กรอกรายการ วัสดุ'!B122&gt;0,'กรอกรายการ วัสดุ'!B122,IF('กรอกรายการ วัสดุ'!B122=0,"-"))</f>
        <v>-</v>
      </c>
      <c r="C258" s="637"/>
      <c r="D258" s="637"/>
      <c r="E258" s="637"/>
      <c r="F258" s="12" t="str">
        <f>IF('กรอกรายการ วัสดุ'!C122&gt;0,'กรอกรายการ วัสดุ'!C122,IF('กรอกรายการ วัสดุ'!C122=0,"-"))</f>
        <v>-</v>
      </c>
      <c r="G258" s="12" t="str">
        <f>IF('กรอกรายการ วัสดุ'!D122&gt;0,'กรอกรายการ วัสดุ'!D122,IF('กรอกรายการ วัสดุ'!D122=0,"-"))</f>
        <v>-</v>
      </c>
      <c r="H258" s="12" t="str">
        <f>IF('กรอกรายการ วัสดุ'!E122&gt;0,'กรอกรายการ วัสดุ'!E122,IF('กรอกรายการ วัสดุ'!E122=0,"-"))</f>
        <v>-</v>
      </c>
      <c r="I258" s="45" t="str">
        <f>IF('กรอกรายการ วัสดุ'!F122&gt;0,'กรอกรายการ วัสดุ'!F122,IF('กรอกรายการ วัสดุ'!F122=0,"-"))</f>
        <v>-</v>
      </c>
      <c r="J258" s="12" t="str">
        <f>IF('กรอกรายการ วัสดุ'!G122&gt;0,'กรอกรายการ วัสดุ'!G122,IF('กรอกรายการ วัสดุ'!G122=0,"-"))</f>
        <v>-</v>
      </c>
      <c r="K258" s="12" t="str">
        <f>IF('กรอกรายการ วัสดุ'!H122&gt;0,'กรอกรายการ วัสดุ'!H122,IF('กรอกรายการ วัสดุ'!H122=0,"-"))</f>
        <v>-</v>
      </c>
      <c r="L258" s="45" t="str">
        <f>IF('กรอกรายการ วัสดุ'!I122&gt;0,'กรอกรายการ วัสดุ'!I122,IF('กรอกรายการ วัสดุ'!I122=0,"-"))</f>
        <v>-</v>
      </c>
      <c r="M258" s="76"/>
    </row>
    <row r="259" spans="1:13" x14ac:dyDescent="0.55000000000000004">
      <c r="A259" s="9" t="str">
        <f>IF('กรอกรายการ วัสดุ'!A321&gt;0,'กรอกรายการ วัสดุ'!A333,IF('กรอกรายการ วัสดุ'!A333=0," "))</f>
        <v xml:space="preserve"> </v>
      </c>
      <c r="B259" s="637" t="str">
        <f>IF('กรอกรายการ วัสดุ'!B123&gt;0,'กรอกรายการ วัสดุ'!B123,IF('กรอกรายการ วัสดุ'!B123=0,"-"))</f>
        <v>-</v>
      </c>
      <c r="C259" s="637"/>
      <c r="D259" s="637"/>
      <c r="E259" s="637"/>
      <c r="F259" s="12" t="str">
        <f>IF('กรอกรายการ วัสดุ'!C123&gt;0,'กรอกรายการ วัสดุ'!C123,IF('กรอกรายการ วัสดุ'!C123=0,"-"))</f>
        <v>-</v>
      </c>
      <c r="G259" s="12" t="str">
        <f>IF('กรอกรายการ วัสดุ'!D123&gt;0,'กรอกรายการ วัสดุ'!D123,IF('กรอกรายการ วัสดุ'!D123=0,"-"))</f>
        <v>-</v>
      </c>
      <c r="H259" s="12" t="str">
        <f>IF('กรอกรายการ วัสดุ'!E123&gt;0,'กรอกรายการ วัสดุ'!E123,IF('กรอกรายการ วัสดุ'!E123=0,"-"))</f>
        <v>-</v>
      </c>
      <c r="I259" s="45" t="str">
        <f>IF('กรอกรายการ วัสดุ'!F123&gt;0,'กรอกรายการ วัสดุ'!F123,IF('กรอกรายการ วัสดุ'!F123=0,"-"))</f>
        <v>-</v>
      </c>
      <c r="J259" s="12" t="str">
        <f>IF('กรอกรายการ วัสดุ'!G123&gt;0,'กรอกรายการ วัสดุ'!G123,IF('กรอกรายการ วัสดุ'!G123=0,"-"))</f>
        <v>-</v>
      </c>
      <c r="K259" s="12" t="str">
        <f>IF('กรอกรายการ วัสดุ'!H123&gt;0,'กรอกรายการ วัสดุ'!H123,IF('กรอกรายการ วัสดุ'!H123=0,"-"))</f>
        <v>-</v>
      </c>
      <c r="L259" s="45" t="str">
        <f>IF('กรอกรายการ วัสดุ'!I123&gt;0,'กรอกรายการ วัสดุ'!I123,IF('กรอกรายการ วัสดุ'!I123=0,"-"))</f>
        <v>-</v>
      </c>
      <c r="M259" s="76"/>
    </row>
    <row r="260" spans="1:13" x14ac:dyDescent="0.55000000000000004">
      <c r="A260" s="9" t="str">
        <f>IF('กรอกรายการ วัสดุ'!A322&gt;0,'กรอกรายการ วัสดุ'!A334,IF('กรอกรายการ วัสดุ'!A334=0," "))</f>
        <v xml:space="preserve"> </v>
      </c>
      <c r="B260" s="637" t="str">
        <f>IF('กรอกรายการ วัสดุ'!B124&gt;0,'กรอกรายการ วัสดุ'!B124,IF('กรอกรายการ วัสดุ'!B124=0,"-"))</f>
        <v>-</v>
      </c>
      <c r="C260" s="637"/>
      <c r="D260" s="637"/>
      <c r="E260" s="637"/>
      <c r="F260" s="12" t="str">
        <f>IF('กรอกรายการ วัสดุ'!C124&gt;0,'กรอกรายการ วัสดุ'!C124,IF('กรอกรายการ วัสดุ'!C124=0,"-"))</f>
        <v>-</v>
      </c>
      <c r="G260" s="12" t="str">
        <f>IF('กรอกรายการ วัสดุ'!D124&gt;0,'กรอกรายการ วัสดุ'!D124,IF('กรอกรายการ วัสดุ'!D124=0,"-"))</f>
        <v>-</v>
      </c>
      <c r="H260" s="12" t="str">
        <f>IF('กรอกรายการ วัสดุ'!E124&gt;0,'กรอกรายการ วัสดุ'!E124,IF('กรอกรายการ วัสดุ'!E124=0,"-"))</f>
        <v>-</v>
      </c>
      <c r="I260" s="45" t="str">
        <f>IF('กรอกรายการ วัสดุ'!F124&gt;0,'กรอกรายการ วัสดุ'!F124,IF('กรอกรายการ วัสดุ'!F124=0,"-"))</f>
        <v>-</v>
      </c>
      <c r="J260" s="12" t="str">
        <f>IF('กรอกรายการ วัสดุ'!G124&gt;0,'กรอกรายการ วัสดุ'!G124,IF('กรอกรายการ วัสดุ'!G124=0,"-"))</f>
        <v>-</v>
      </c>
      <c r="K260" s="12" t="str">
        <f>IF('กรอกรายการ วัสดุ'!H124&gt;0,'กรอกรายการ วัสดุ'!H124,IF('กรอกรายการ วัสดุ'!H124=0,"-"))</f>
        <v>-</v>
      </c>
      <c r="L260" s="45" t="str">
        <f>IF('กรอกรายการ วัสดุ'!I124&gt;0,'กรอกรายการ วัสดุ'!I124,IF('กรอกรายการ วัสดุ'!I124=0,"-"))</f>
        <v>-</v>
      </c>
      <c r="M260" s="76"/>
    </row>
    <row r="261" spans="1:13" x14ac:dyDescent="0.55000000000000004">
      <c r="A261" s="9" t="str">
        <f>IF('กรอกรายการ วัสดุ'!A323&gt;0,'กรอกรายการ วัสดุ'!A335,IF('กรอกรายการ วัสดุ'!A335=0," "))</f>
        <v xml:space="preserve"> </v>
      </c>
      <c r="B261" s="637" t="str">
        <f>IF('กรอกรายการ วัสดุ'!B125&gt;0,'กรอกรายการ วัสดุ'!B125,IF('กรอกรายการ วัสดุ'!B125=0,"-"))</f>
        <v>-</v>
      </c>
      <c r="C261" s="637"/>
      <c r="D261" s="637"/>
      <c r="E261" s="637"/>
      <c r="F261" s="12" t="str">
        <f>IF('กรอกรายการ วัสดุ'!C125&gt;0,'กรอกรายการ วัสดุ'!C125,IF('กรอกรายการ วัสดุ'!C125=0,"-"))</f>
        <v>-</v>
      </c>
      <c r="G261" s="12" t="str">
        <f>IF('กรอกรายการ วัสดุ'!D125&gt;0,'กรอกรายการ วัสดุ'!D125,IF('กรอกรายการ วัสดุ'!D125=0,"-"))</f>
        <v>-</v>
      </c>
      <c r="H261" s="12" t="str">
        <f>IF('กรอกรายการ วัสดุ'!E125&gt;0,'กรอกรายการ วัสดุ'!E125,IF('กรอกรายการ วัสดุ'!E125=0,"-"))</f>
        <v>-</v>
      </c>
      <c r="I261" s="45" t="str">
        <f>IF('กรอกรายการ วัสดุ'!F125&gt;0,'กรอกรายการ วัสดุ'!F125,IF('กรอกรายการ วัสดุ'!F125=0,"-"))</f>
        <v>-</v>
      </c>
      <c r="J261" s="12" t="str">
        <f>IF('กรอกรายการ วัสดุ'!G125&gt;0,'กรอกรายการ วัสดุ'!G125,IF('กรอกรายการ วัสดุ'!G125=0,"-"))</f>
        <v>-</v>
      </c>
      <c r="K261" s="12" t="str">
        <f>IF('กรอกรายการ วัสดุ'!H125&gt;0,'กรอกรายการ วัสดุ'!H125,IF('กรอกรายการ วัสดุ'!H125=0,"-"))</f>
        <v>-</v>
      </c>
      <c r="L261" s="45" t="str">
        <f>IF('กรอกรายการ วัสดุ'!I125&gt;0,'กรอกรายการ วัสดุ'!I125,IF('กรอกรายการ วัสดุ'!I125=0,"-"))</f>
        <v>-</v>
      </c>
      <c r="M261" s="76"/>
    </row>
    <row r="262" spans="1:13" x14ac:dyDescent="0.55000000000000004">
      <c r="A262" s="9" t="str">
        <f>IF('กรอกรายการ วัสดุ'!A324&gt;0,'กรอกรายการ วัสดุ'!A336,IF('กรอกรายการ วัสดุ'!A336=0," "))</f>
        <v xml:space="preserve"> </v>
      </c>
      <c r="B262" s="637" t="str">
        <f>IF('กรอกรายการ วัสดุ'!B126&gt;0,'กรอกรายการ วัสดุ'!B126,IF('กรอกรายการ วัสดุ'!B126=0,"-"))</f>
        <v>-</v>
      </c>
      <c r="C262" s="637"/>
      <c r="D262" s="637"/>
      <c r="E262" s="637"/>
      <c r="F262" s="12" t="str">
        <f>IF('กรอกรายการ วัสดุ'!C126&gt;0,'กรอกรายการ วัสดุ'!C126,IF('กรอกรายการ วัสดุ'!C126=0,"-"))</f>
        <v>-</v>
      </c>
      <c r="G262" s="12" t="str">
        <f>IF('กรอกรายการ วัสดุ'!D126&gt;0,'กรอกรายการ วัสดุ'!D126,IF('กรอกรายการ วัสดุ'!D126=0,"-"))</f>
        <v>-</v>
      </c>
      <c r="H262" s="12" t="str">
        <f>IF('กรอกรายการ วัสดุ'!E126&gt;0,'กรอกรายการ วัสดุ'!E126,IF('กรอกรายการ วัสดุ'!E126=0,"-"))</f>
        <v>-</v>
      </c>
      <c r="I262" s="45" t="str">
        <f>IF('กรอกรายการ วัสดุ'!F126&gt;0,'กรอกรายการ วัสดุ'!F126,IF('กรอกรายการ วัสดุ'!F126=0,"-"))</f>
        <v>-</v>
      </c>
      <c r="J262" s="12" t="str">
        <f>IF('กรอกรายการ วัสดุ'!G126&gt;0,'กรอกรายการ วัสดุ'!G126,IF('กรอกรายการ วัสดุ'!G126=0,"-"))</f>
        <v>-</v>
      </c>
      <c r="K262" s="12" t="str">
        <f>IF('กรอกรายการ วัสดุ'!H126&gt;0,'กรอกรายการ วัสดุ'!H126,IF('กรอกรายการ วัสดุ'!H126=0,"-"))</f>
        <v>-</v>
      </c>
      <c r="L262" s="45" t="str">
        <f>IF('กรอกรายการ วัสดุ'!I126&gt;0,'กรอกรายการ วัสดุ'!I126,IF('กรอกรายการ วัสดุ'!I126=0,"-"))</f>
        <v>-</v>
      </c>
      <c r="M262" s="76"/>
    </row>
    <row r="263" spans="1:13" x14ac:dyDescent="0.55000000000000004">
      <c r="A263" s="9" t="str">
        <f>IF('กรอกรายการ วัสดุ'!A325&gt;0,'กรอกรายการ วัสดุ'!A337,IF('กรอกรายการ วัสดุ'!A337=0," "))</f>
        <v xml:space="preserve"> </v>
      </c>
      <c r="B263" s="637" t="str">
        <f>IF('กรอกรายการ วัสดุ'!B127&gt;0,'กรอกรายการ วัสดุ'!B127,IF('กรอกรายการ วัสดุ'!B127=0,"-"))</f>
        <v>-</v>
      </c>
      <c r="C263" s="637"/>
      <c r="D263" s="637"/>
      <c r="E263" s="637"/>
      <c r="F263" s="12" t="str">
        <f>IF('กรอกรายการ วัสดุ'!C127&gt;0,'กรอกรายการ วัสดุ'!C127,IF('กรอกรายการ วัสดุ'!C127=0,"-"))</f>
        <v>-</v>
      </c>
      <c r="G263" s="12" t="str">
        <f>IF('กรอกรายการ วัสดุ'!D127&gt;0,'กรอกรายการ วัสดุ'!D127,IF('กรอกรายการ วัสดุ'!D127=0,"-"))</f>
        <v>-</v>
      </c>
      <c r="H263" s="12" t="str">
        <f>IF('กรอกรายการ วัสดุ'!E127&gt;0,'กรอกรายการ วัสดุ'!E127,IF('กรอกรายการ วัสดุ'!E127=0,"-"))</f>
        <v>-</v>
      </c>
      <c r="I263" s="45" t="str">
        <f>IF('กรอกรายการ วัสดุ'!F127&gt;0,'กรอกรายการ วัสดุ'!F127,IF('กรอกรายการ วัสดุ'!F127=0,"-"))</f>
        <v>-</v>
      </c>
      <c r="J263" s="12" t="str">
        <f>IF('กรอกรายการ วัสดุ'!G127&gt;0,'กรอกรายการ วัสดุ'!G127,IF('กรอกรายการ วัสดุ'!G127=0,"-"))</f>
        <v>-</v>
      </c>
      <c r="K263" s="12" t="str">
        <f>IF('กรอกรายการ วัสดุ'!H127&gt;0,'กรอกรายการ วัสดุ'!H127,IF('กรอกรายการ วัสดุ'!H127=0,"-"))</f>
        <v>-</v>
      </c>
      <c r="L263" s="45" t="str">
        <f>IF('กรอกรายการ วัสดุ'!I127&gt;0,'กรอกรายการ วัสดุ'!I127,IF('กรอกรายการ วัสดุ'!I127=0,"-"))</f>
        <v>-</v>
      </c>
      <c r="M263" s="76"/>
    </row>
    <row r="264" spans="1:13" x14ac:dyDescent="0.55000000000000004">
      <c r="A264" s="9" t="str">
        <f>IF('กรอกรายการ วัสดุ'!A326&gt;0,'กรอกรายการ วัสดุ'!A338,IF('กรอกรายการ วัสดุ'!A338=0," "))</f>
        <v xml:space="preserve"> </v>
      </c>
      <c r="B264" s="637" t="str">
        <f>IF('กรอกรายการ วัสดุ'!B128&gt;0,'กรอกรายการ วัสดุ'!B128,IF('กรอกรายการ วัสดุ'!B128=0,"-"))</f>
        <v>-</v>
      </c>
      <c r="C264" s="637"/>
      <c r="D264" s="637"/>
      <c r="E264" s="637"/>
      <c r="F264" s="12" t="str">
        <f>IF('กรอกรายการ วัสดุ'!C128&gt;0,'กรอกรายการ วัสดุ'!C128,IF('กรอกรายการ วัสดุ'!C128=0,"-"))</f>
        <v>-</v>
      </c>
      <c r="G264" s="12" t="str">
        <f>IF('กรอกรายการ วัสดุ'!D128&gt;0,'กรอกรายการ วัสดุ'!D128,IF('กรอกรายการ วัสดุ'!D128=0,"-"))</f>
        <v>-</v>
      </c>
      <c r="H264" s="12" t="str">
        <f>IF('กรอกรายการ วัสดุ'!E128&gt;0,'กรอกรายการ วัสดุ'!E128,IF('กรอกรายการ วัสดุ'!E128=0,"-"))</f>
        <v>-</v>
      </c>
      <c r="I264" s="45" t="str">
        <f>IF('กรอกรายการ วัสดุ'!F128&gt;0,'กรอกรายการ วัสดุ'!F128,IF('กรอกรายการ วัสดุ'!F128=0,"-"))</f>
        <v>-</v>
      </c>
      <c r="J264" s="12" t="str">
        <f>IF('กรอกรายการ วัสดุ'!G128&gt;0,'กรอกรายการ วัสดุ'!G128,IF('กรอกรายการ วัสดุ'!G128=0,"-"))</f>
        <v>-</v>
      </c>
      <c r="K264" s="12" t="str">
        <f>IF('กรอกรายการ วัสดุ'!H128&gt;0,'กรอกรายการ วัสดุ'!H128,IF('กรอกรายการ วัสดุ'!H128=0,"-"))</f>
        <v>-</v>
      </c>
      <c r="L264" s="45" t="str">
        <f>IF('กรอกรายการ วัสดุ'!I128&gt;0,'กรอกรายการ วัสดุ'!I128,IF('กรอกรายการ วัสดุ'!I128=0,"-"))</f>
        <v>-</v>
      </c>
      <c r="M264" s="76"/>
    </row>
    <row r="265" spans="1:13" ht="24.75" thickBot="1" x14ac:dyDescent="0.6">
      <c r="A265" s="117" t="str">
        <f>IF('กรอกรายการ วัสดุ'!A327&gt;0,'กรอกรายการ วัสดุ'!A339,IF('กรอกรายการ วัสดุ'!A339=0," "))</f>
        <v xml:space="preserve"> </v>
      </c>
      <c r="B265" s="688" t="str">
        <f>IF('กรอกรายการ วัสดุ'!B129&gt;0,'กรอกรายการ วัสดุ'!B129,IF('กรอกรายการ วัสดุ'!B129=0,"-"))</f>
        <v>-</v>
      </c>
      <c r="C265" s="688"/>
      <c r="D265" s="688"/>
      <c r="E265" s="688"/>
      <c r="F265" s="12" t="str">
        <f>IF('กรอกรายการ วัสดุ'!C129&gt;0,'กรอกรายการ วัสดุ'!C129,IF('กรอกรายการ วัสดุ'!C129=0,"-"))</f>
        <v>-</v>
      </c>
      <c r="G265" s="12" t="str">
        <f>IF('กรอกรายการ วัสดุ'!D129&gt;0,'กรอกรายการ วัสดุ'!D129,IF('กรอกรายการ วัสดุ'!D129=0,"-"))</f>
        <v>-</v>
      </c>
      <c r="H265" s="12" t="str">
        <f>IF('กรอกรายการ วัสดุ'!E129&gt;0,'กรอกรายการ วัสดุ'!E129,IF('กรอกรายการ วัสดุ'!E129=0,"-"))</f>
        <v>-</v>
      </c>
      <c r="I265" s="45" t="str">
        <f>IF('กรอกรายการ วัสดุ'!F129&gt;0,'กรอกรายการ วัสดุ'!F129,IF('กรอกรายการ วัสดุ'!F129=0,"-"))</f>
        <v>-</v>
      </c>
      <c r="J265" s="12" t="str">
        <f>IF('กรอกรายการ วัสดุ'!G129&gt;0,'กรอกรายการ วัสดุ'!G129,IF('กรอกรายการ วัสดุ'!G129=0,"-"))</f>
        <v>-</v>
      </c>
      <c r="K265" s="12" t="str">
        <f>IF('กรอกรายการ วัสดุ'!H129&gt;0,'กรอกรายการ วัสดุ'!H129,IF('กรอกรายการ วัสดุ'!H129=0,"-"))</f>
        <v>-</v>
      </c>
      <c r="L265" s="45" t="str">
        <f>IF('กรอกรายการ วัสดุ'!I129&gt;0,'กรอกรายการ วัสดุ'!I129,IF('กรอกรายการ วัสดุ'!I129=0,"-"))</f>
        <v>-</v>
      </c>
      <c r="M265" s="75"/>
    </row>
    <row r="266" spans="1:13" ht="24.75" thickBot="1" x14ac:dyDescent="0.6">
      <c r="A266" s="657" t="s">
        <v>125</v>
      </c>
      <c r="B266" s="658"/>
      <c r="C266" s="658"/>
      <c r="D266" s="658"/>
      <c r="E266" s="658"/>
      <c r="F266" s="658"/>
      <c r="G266" s="658"/>
      <c r="H266" s="659"/>
      <c r="I266" s="153">
        <f>SUM(I256:I265)</f>
        <v>0</v>
      </c>
      <c r="J266" s="19"/>
      <c r="K266" s="46">
        <f t="shared" ref="K266:L266" si="16">SUM(K256:K265)</f>
        <v>0</v>
      </c>
      <c r="L266" s="46">
        <f t="shared" si="16"/>
        <v>0</v>
      </c>
      <c r="M266" s="14"/>
    </row>
    <row r="267" spans="1:13" ht="24.75" thickBot="1" x14ac:dyDescent="0.6">
      <c r="A267" s="657" t="s">
        <v>126</v>
      </c>
      <c r="B267" s="658"/>
      <c r="C267" s="658"/>
      <c r="D267" s="658"/>
      <c r="E267" s="658"/>
      <c r="F267" s="658"/>
      <c r="G267" s="658"/>
      <c r="H267" s="659"/>
      <c r="I267" s="153">
        <f>I266+I255</f>
        <v>236226</v>
      </c>
      <c r="J267" s="15"/>
      <c r="K267" s="46">
        <f t="shared" ref="K267:L267" si="17">K266+K255</f>
        <v>43986.5</v>
      </c>
      <c r="L267" s="46">
        <f t="shared" si="17"/>
        <v>280212.5</v>
      </c>
      <c r="M267" s="14"/>
    </row>
    <row r="268" spans="1:13" x14ac:dyDescent="0.55000000000000004">
      <c r="A268" s="13"/>
      <c r="B268" s="13" t="s">
        <v>28</v>
      </c>
      <c r="C268" s="13"/>
      <c r="D268" s="13"/>
      <c r="E268" s="13"/>
      <c r="F268" s="13"/>
      <c r="G268" s="13"/>
      <c r="H268" s="13" t="s">
        <v>28</v>
      </c>
      <c r="I268" s="6"/>
      <c r="J268" s="6"/>
      <c r="K268" s="6" t="s">
        <v>333</v>
      </c>
      <c r="L268" s="6"/>
      <c r="M268" s="6"/>
    </row>
    <row r="269" spans="1:13" x14ac:dyDescent="0.55000000000000004">
      <c r="A269" s="147"/>
      <c r="B269" s="2"/>
      <c r="C269" s="668" t="str">
        <f>C247</f>
        <v>(นายชาติชาย  สมศักดิ์)</v>
      </c>
      <c r="D269" s="668"/>
      <c r="E269" s="668"/>
      <c r="F269" s="2"/>
      <c r="G269" s="2"/>
      <c r="H269" s="13" t="s">
        <v>28</v>
      </c>
      <c r="I269" s="118"/>
      <c r="J269" s="2"/>
      <c r="K269" s="6" t="s">
        <v>333</v>
      </c>
      <c r="L269" s="2"/>
      <c r="M269" s="2"/>
    </row>
    <row r="270" spans="1:13" x14ac:dyDescent="0.55000000000000004">
      <c r="A270" s="147"/>
      <c r="B270" s="118"/>
      <c r="C270" s="668" t="str">
        <f>C248</f>
        <v>ประธานกรรมการกำหนดราคากลาง</v>
      </c>
      <c r="D270" s="668"/>
      <c r="E270" s="668"/>
      <c r="F270" s="2"/>
      <c r="G270" s="2"/>
      <c r="H270" s="13" t="s">
        <v>28</v>
      </c>
      <c r="I270" s="118"/>
      <c r="J270" s="118"/>
      <c r="K270" s="6" t="s">
        <v>333</v>
      </c>
      <c r="L270" s="2"/>
      <c r="M270" s="2"/>
    </row>
    <row r="271" spans="1:13" x14ac:dyDescent="0.55000000000000004">
      <c r="A271" s="147"/>
      <c r="B271" s="2"/>
      <c r="C271" s="118"/>
      <c r="D271" s="655"/>
      <c r="E271" s="655"/>
      <c r="F271" s="655"/>
      <c r="G271" s="2"/>
      <c r="H271" s="13" t="s">
        <v>28</v>
      </c>
      <c r="I271" s="118"/>
      <c r="J271" s="118"/>
      <c r="K271" s="6" t="s">
        <v>335</v>
      </c>
      <c r="L271" s="2"/>
      <c r="M271" s="2"/>
    </row>
    <row r="272" spans="1:13" ht="27.75" x14ac:dyDescent="0.65">
      <c r="A272" s="2"/>
      <c r="B272" s="2"/>
      <c r="C272" s="636" t="s">
        <v>23</v>
      </c>
      <c r="D272" s="636"/>
      <c r="E272" s="636"/>
      <c r="F272" s="636"/>
      <c r="G272" s="636"/>
      <c r="H272" s="636"/>
      <c r="I272" s="636"/>
      <c r="J272" s="636"/>
      <c r="K272" s="636"/>
      <c r="L272" s="135" t="s">
        <v>25</v>
      </c>
      <c r="M272" s="136"/>
    </row>
    <row r="273" spans="1:13" x14ac:dyDescent="0.55000000000000004">
      <c r="A273" s="639" t="str">
        <f>A251</f>
        <v>ซ่อมแซมสำนักงาน สพป.ลำปาง เขต 3</v>
      </c>
      <c r="B273" s="639"/>
      <c r="C273" s="639"/>
      <c r="D273" s="640" t="str">
        <f>D229</f>
        <v>รางระบายน้ำ โรงเรียน</v>
      </c>
      <c r="E273" s="640"/>
      <c r="F273" s="640"/>
      <c r="G273" s="640"/>
      <c r="H273" s="640"/>
      <c r="I273" s="1" t="s">
        <v>26</v>
      </c>
      <c r="J273" s="145" t="str">
        <f>J251</f>
        <v>ลำปาง เขต  3</v>
      </c>
      <c r="M273" s="1" t="s">
        <v>127</v>
      </c>
    </row>
    <row r="274" spans="1:13" ht="24.75" thickBot="1" x14ac:dyDescent="0.6">
      <c r="A274" s="145" t="s">
        <v>0</v>
      </c>
      <c r="D274" s="640" t="str">
        <f>D230</f>
        <v>โรงเรียนร่องเคาะวิทยา</v>
      </c>
      <c r="E274" s="640"/>
      <c r="F274" s="640"/>
      <c r="G274" s="640"/>
      <c r="H274" s="640"/>
      <c r="K274" s="641"/>
      <c r="L274" s="641"/>
    </row>
    <row r="275" spans="1:13" x14ac:dyDescent="0.55000000000000004">
      <c r="A275" s="642" t="s">
        <v>2</v>
      </c>
      <c r="B275" s="644" t="s">
        <v>3</v>
      </c>
      <c r="C275" s="645"/>
      <c r="D275" s="645"/>
      <c r="E275" s="646"/>
      <c r="F275" s="650" t="s">
        <v>4</v>
      </c>
      <c r="G275" s="650" t="s">
        <v>5</v>
      </c>
      <c r="H275" s="650" t="s">
        <v>6</v>
      </c>
      <c r="I275" s="650"/>
      <c r="J275" s="650" t="s">
        <v>7</v>
      </c>
      <c r="K275" s="650"/>
      <c r="L275" s="650" t="s">
        <v>24</v>
      </c>
      <c r="M275" s="661" t="s">
        <v>9</v>
      </c>
    </row>
    <row r="276" spans="1:13" x14ac:dyDescent="0.55000000000000004">
      <c r="A276" s="643"/>
      <c r="B276" s="647"/>
      <c r="C276" s="648"/>
      <c r="D276" s="648"/>
      <c r="E276" s="649"/>
      <c r="F276" s="651"/>
      <c r="G276" s="651"/>
      <c r="H276" s="148" t="s">
        <v>10</v>
      </c>
      <c r="I276" s="148" t="s">
        <v>11</v>
      </c>
      <c r="J276" s="148" t="s">
        <v>10</v>
      </c>
      <c r="K276" s="148" t="s">
        <v>11</v>
      </c>
      <c r="L276" s="651"/>
      <c r="M276" s="662"/>
    </row>
    <row r="277" spans="1:13" x14ac:dyDescent="0.55000000000000004">
      <c r="A277" s="685" t="s">
        <v>128</v>
      </c>
      <c r="B277" s="686"/>
      <c r="C277" s="686"/>
      <c r="D277" s="686"/>
      <c r="E277" s="686"/>
      <c r="F277" s="686"/>
      <c r="G277" s="686"/>
      <c r="H277" s="687"/>
      <c r="I277" s="152">
        <f>I267</f>
        <v>236226</v>
      </c>
      <c r="J277" s="49"/>
      <c r="K277" s="48">
        <f>K267</f>
        <v>43986.5</v>
      </c>
      <c r="L277" s="48">
        <f>L267</f>
        <v>280212.5</v>
      </c>
      <c r="M277" s="8"/>
    </row>
    <row r="278" spans="1:13" x14ac:dyDescent="0.55000000000000004">
      <c r="A278" s="7" t="str">
        <f>IF('กรอกรายการ วัสดุ'!A340&gt;0,'กรอกรายการ วัสดุ'!A352,IF('กรอกรายการ วัสดุ'!A352=0," "))</f>
        <v xml:space="preserve"> </v>
      </c>
      <c r="B278" s="638" t="str">
        <f>IF('กรอกรายการ วัสดุ'!B130&gt;0,'กรอกรายการ วัสดุ'!B130,IF('กรอกรายการ วัสดุ'!B130=0,"-"))</f>
        <v>-</v>
      </c>
      <c r="C278" s="638"/>
      <c r="D278" s="638"/>
      <c r="E278" s="638"/>
      <c r="F278" s="12" t="str">
        <f>IF('กรอกรายการ วัสดุ'!C130&gt;0,'กรอกรายการ วัสดุ'!C130,IF('กรอกรายการ วัสดุ'!C130=0,"-"))</f>
        <v>-</v>
      </c>
      <c r="G278" s="12" t="str">
        <f>IF('กรอกรายการ วัสดุ'!D130&gt;0,'กรอกรายการ วัสดุ'!D130,IF('กรอกรายการ วัสดุ'!D130=0,"-"))</f>
        <v>-</v>
      </c>
      <c r="H278" s="12" t="str">
        <f>IF('กรอกรายการ วัสดุ'!E130&gt;0,'กรอกรายการ วัสดุ'!E130,IF('กรอกรายการ วัสดุ'!E130=0,"-"))</f>
        <v>-</v>
      </c>
      <c r="I278" s="45" t="str">
        <f>IF('กรอกรายการ วัสดุ'!F130&gt;0,'กรอกรายการ วัสดุ'!F130,IF('กรอกรายการ วัสดุ'!F130=0,"-"))</f>
        <v>-</v>
      </c>
      <c r="J278" s="12" t="str">
        <f>IF('กรอกรายการ วัสดุ'!G130&gt;0,'กรอกรายการ วัสดุ'!G130,IF('กรอกรายการ วัสดุ'!G130=0,"-"))</f>
        <v>-</v>
      </c>
      <c r="K278" s="12" t="str">
        <f>IF('กรอกรายการ วัสดุ'!H130&gt;0,'กรอกรายการ วัสดุ'!H130,IF('กรอกรายการ วัสดุ'!H130=0,"-"))</f>
        <v>-</v>
      </c>
      <c r="L278" s="45" t="str">
        <f>IF('กรอกรายการ วัสดุ'!I130&gt;0,'กรอกรายการ วัสดุ'!I130,IF('กรอกรายการ วัสดุ'!I130=0,"-"))</f>
        <v>-</v>
      </c>
      <c r="M278" s="12" t="str">
        <f>IF('กรอกรายการ วัสดุ'!J130&gt;0,'กรอกรายการ วัสดุ'!J130,IF('กรอกรายการ วัสดุ'!J130=0,"-"))</f>
        <v>-</v>
      </c>
    </row>
    <row r="279" spans="1:13" x14ac:dyDescent="0.55000000000000004">
      <c r="A279" s="9" t="str">
        <f>IF('กรอกรายการ วัสดุ'!A341&gt;0,'กรอกรายการ วัสดุ'!A353,IF('กรอกรายการ วัสดุ'!A353=0," "))</f>
        <v xml:space="preserve"> </v>
      </c>
      <c r="B279" s="637" t="str">
        <f>IF('กรอกรายการ วัสดุ'!B131&gt;0,'กรอกรายการ วัสดุ'!B131,IF('กรอกรายการ วัสดุ'!B131=0,"-"))</f>
        <v>-</v>
      </c>
      <c r="C279" s="637"/>
      <c r="D279" s="637"/>
      <c r="E279" s="637"/>
      <c r="F279" s="12" t="str">
        <f>IF('กรอกรายการ วัสดุ'!C131&gt;0,'กรอกรายการ วัสดุ'!C131,IF('กรอกรายการ วัสดุ'!C131=0,"-"))</f>
        <v>-</v>
      </c>
      <c r="G279" s="12" t="str">
        <f>IF('กรอกรายการ วัสดุ'!D131&gt;0,'กรอกรายการ วัสดุ'!D131,IF('กรอกรายการ วัสดุ'!D131=0,"-"))</f>
        <v>-</v>
      </c>
      <c r="H279" s="12" t="str">
        <f>IF('กรอกรายการ วัสดุ'!E131&gt;0,'กรอกรายการ วัสดุ'!E131,IF('กรอกรายการ วัสดุ'!E131=0,"-"))</f>
        <v>-</v>
      </c>
      <c r="I279" s="45" t="str">
        <f>IF('กรอกรายการ วัสดุ'!F131&gt;0,'กรอกรายการ วัสดุ'!F131,IF('กรอกรายการ วัสดุ'!F131=0,"-"))</f>
        <v>-</v>
      </c>
      <c r="J279" s="12" t="str">
        <f>IF('กรอกรายการ วัสดุ'!G131&gt;0,'กรอกรายการ วัสดุ'!G131,IF('กรอกรายการ วัสดุ'!G131=0,"-"))</f>
        <v>-</v>
      </c>
      <c r="K279" s="12" t="str">
        <f>IF('กรอกรายการ วัสดุ'!H131&gt;0,'กรอกรายการ วัสดุ'!H131,IF('กรอกรายการ วัสดุ'!H131=0,"-"))</f>
        <v>-</v>
      </c>
      <c r="L279" s="45" t="str">
        <f>IF('กรอกรายการ วัสดุ'!I131&gt;0,'กรอกรายการ วัสดุ'!I131,IF('กรอกรายการ วัสดุ'!I131=0,"-"))</f>
        <v>-</v>
      </c>
      <c r="M279" s="12" t="str">
        <f>IF('กรอกรายการ วัสดุ'!J131&gt;0,'กรอกรายการ วัสดุ'!J131,IF('กรอกรายการ วัสดุ'!J131=0,"-"))</f>
        <v>-</v>
      </c>
    </row>
    <row r="280" spans="1:13" x14ac:dyDescent="0.55000000000000004">
      <c r="A280" s="9" t="str">
        <f>IF('กรอกรายการ วัสดุ'!A342&gt;0,'กรอกรายการ วัสดุ'!A354,IF('กรอกรายการ วัสดุ'!A354=0," "))</f>
        <v xml:space="preserve"> </v>
      </c>
      <c r="B280" s="637" t="str">
        <f>IF('กรอกรายการ วัสดุ'!B132&gt;0,'กรอกรายการ วัสดุ'!B132,IF('กรอกรายการ วัสดุ'!B132=0,"-"))</f>
        <v>-</v>
      </c>
      <c r="C280" s="637"/>
      <c r="D280" s="637"/>
      <c r="E280" s="637"/>
      <c r="F280" s="12" t="str">
        <f>IF('กรอกรายการ วัสดุ'!C132&gt;0,'กรอกรายการ วัสดุ'!C132,IF('กรอกรายการ วัสดุ'!C132=0,"-"))</f>
        <v>-</v>
      </c>
      <c r="G280" s="12" t="str">
        <f>IF('กรอกรายการ วัสดุ'!D132&gt;0,'กรอกรายการ วัสดุ'!D132,IF('กรอกรายการ วัสดุ'!D132=0,"-"))</f>
        <v>-</v>
      </c>
      <c r="H280" s="12" t="str">
        <f>IF('กรอกรายการ วัสดุ'!E132&gt;0,'กรอกรายการ วัสดุ'!E132,IF('กรอกรายการ วัสดุ'!E132=0,"-"))</f>
        <v>-</v>
      </c>
      <c r="I280" s="45" t="str">
        <f>IF('กรอกรายการ วัสดุ'!F132&gt;0,'กรอกรายการ วัสดุ'!F132,IF('กรอกรายการ วัสดุ'!F132=0,"-"))</f>
        <v>-</v>
      </c>
      <c r="J280" s="12" t="str">
        <f>IF('กรอกรายการ วัสดุ'!G132&gt;0,'กรอกรายการ วัสดุ'!G132,IF('กรอกรายการ วัสดุ'!G132=0,"-"))</f>
        <v>-</v>
      </c>
      <c r="K280" s="12" t="str">
        <f>IF('กรอกรายการ วัสดุ'!H132&gt;0,'กรอกรายการ วัสดุ'!H132,IF('กรอกรายการ วัสดุ'!H132=0,"-"))</f>
        <v>-</v>
      </c>
      <c r="L280" s="45" t="str">
        <f>IF('กรอกรายการ วัสดุ'!I132&gt;0,'กรอกรายการ วัสดุ'!I132,IF('กรอกรายการ วัสดุ'!I132=0,"-"))</f>
        <v>-</v>
      </c>
      <c r="M280" s="12" t="str">
        <f>IF('กรอกรายการ วัสดุ'!J132&gt;0,'กรอกรายการ วัสดุ'!J132,IF('กรอกรายการ วัสดุ'!J132=0,"-"))</f>
        <v>-</v>
      </c>
    </row>
    <row r="281" spans="1:13" x14ac:dyDescent="0.55000000000000004">
      <c r="A281" s="9" t="str">
        <f>IF('กรอกรายการ วัสดุ'!A343&gt;0,'กรอกรายการ วัสดุ'!A355,IF('กรอกรายการ วัสดุ'!A355=0," "))</f>
        <v xml:space="preserve"> </v>
      </c>
      <c r="B281" s="637" t="str">
        <f>IF('กรอกรายการ วัสดุ'!B133&gt;0,'กรอกรายการ วัสดุ'!B133,IF('กรอกรายการ วัสดุ'!B133=0,"-"))</f>
        <v>-</v>
      </c>
      <c r="C281" s="637"/>
      <c r="D281" s="637"/>
      <c r="E281" s="637"/>
      <c r="F281" s="12" t="str">
        <f>IF('กรอกรายการ วัสดุ'!C133&gt;0,'กรอกรายการ วัสดุ'!C133,IF('กรอกรายการ วัสดุ'!C133=0,"-"))</f>
        <v>-</v>
      </c>
      <c r="G281" s="12" t="str">
        <f>IF('กรอกรายการ วัสดุ'!D133&gt;0,'กรอกรายการ วัสดุ'!D133,IF('กรอกรายการ วัสดุ'!D133=0,"-"))</f>
        <v>-</v>
      </c>
      <c r="H281" s="12" t="str">
        <f>IF('กรอกรายการ วัสดุ'!E133&gt;0,'กรอกรายการ วัสดุ'!E133,IF('กรอกรายการ วัสดุ'!E133=0,"-"))</f>
        <v>-</v>
      </c>
      <c r="I281" s="45" t="str">
        <f>IF('กรอกรายการ วัสดุ'!F133&gt;0,'กรอกรายการ วัสดุ'!F133,IF('กรอกรายการ วัสดุ'!F133=0,"-"))</f>
        <v>-</v>
      </c>
      <c r="J281" s="12" t="str">
        <f>IF('กรอกรายการ วัสดุ'!G133&gt;0,'กรอกรายการ วัสดุ'!G133,IF('กรอกรายการ วัสดุ'!G133=0,"-"))</f>
        <v>-</v>
      </c>
      <c r="K281" s="12" t="str">
        <f>IF('กรอกรายการ วัสดุ'!H133&gt;0,'กรอกรายการ วัสดุ'!H133,IF('กรอกรายการ วัสดุ'!H133=0,"-"))</f>
        <v>-</v>
      </c>
      <c r="L281" s="45" t="str">
        <f>IF('กรอกรายการ วัสดุ'!I133&gt;0,'กรอกรายการ วัสดุ'!I133,IF('กรอกรายการ วัสดุ'!I133=0,"-"))</f>
        <v>-</v>
      </c>
      <c r="M281" s="12" t="str">
        <f>IF('กรอกรายการ วัสดุ'!J133&gt;0,'กรอกรายการ วัสดุ'!J133,IF('กรอกรายการ วัสดุ'!J133=0,"-"))</f>
        <v>-</v>
      </c>
    </row>
    <row r="282" spans="1:13" x14ac:dyDescent="0.55000000000000004">
      <c r="A282" s="9" t="str">
        <f>IF('กรอกรายการ วัสดุ'!A344&gt;0,'กรอกรายการ วัสดุ'!A356,IF('กรอกรายการ วัสดุ'!A356=0," "))</f>
        <v xml:space="preserve"> </v>
      </c>
      <c r="B282" s="637" t="str">
        <f>IF('กรอกรายการ วัสดุ'!B134&gt;0,'กรอกรายการ วัสดุ'!B134,IF('กรอกรายการ วัสดุ'!B134=0,"-"))</f>
        <v>-</v>
      </c>
      <c r="C282" s="637"/>
      <c r="D282" s="637"/>
      <c r="E282" s="637"/>
      <c r="F282" s="12" t="str">
        <f>IF('กรอกรายการ วัสดุ'!C134&gt;0,'กรอกรายการ วัสดุ'!C134,IF('กรอกรายการ วัสดุ'!C134=0,"-"))</f>
        <v>-</v>
      </c>
      <c r="G282" s="12" t="str">
        <f>IF('กรอกรายการ วัสดุ'!D134&gt;0,'กรอกรายการ วัสดุ'!D134,IF('กรอกรายการ วัสดุ'!D134=0,"-"))</f>
        <v>-</v>
      </c>
      <c r="H282" s="12" t="str">
        <f>IF('กรอกรายการ วัสดุ'!E134&gt;0,'กรอกรายการ วัสดุ'!E134,IF('กรอกรายการ วัสดุ'!E134=0,"-"))</f>
        <v>-</v>
      </c>
      <c r="I282" s="45" t="str">
        <f>IF('กรอกรายการ วัสดุ'!F134&gt;0,'กรอกรายการ วัสดุ'!F134,IF('กรอกรายการ วัสดุ'!F134=0,"-"))</f>
        <v>-</v>
      </c>
      <c r="J282" s="12" t="str">
        <f>IF('กรอกรายการ วัสดุ'!G134&gt;0,'กรอกรายการ วัสดุ'!G134,IF('กรอกรายการ วัสดุ'!G134=0,"-"))</f>
        <v>-</v>
      </c>
      <c r="K282" s="12" t="str">
        <f>IF('กรอกรายการ วัสดุ'!H134&gt;0,'กรอกรายการ วัสดุ'!H134,IF('กรอกรายการ วัสดุ'!H134=0,"-"))</f>
        <v>-</v>
      </c>
      <c r="L282" s="45" t="str">
        <f>IF('กรอกรายการ วัสดุ'!I134&gt;0,'กรอกรายการ วัสดุ'!I134,IF('กรอกรายการ วัสดุ'!I134=0,"-"))</f>
        <v>-</v>
      </c>
      <c r="M282" s="12" t="str">
        <f>IF('กรอกรายการ วัสดุ'!J134&gt;0,'กรอกรายการ วัสดุ'!J134,IF('กรอกรายการ วัสดุ'!J134=0,"-"))</f>
        <v>-</v>
      </c>
    </row>
    <row r="283" spans="1:13" x14ac:dyDescent="0.55000000000000004">
      <c r="A283" s="9" t="str">
        <f>IF('กรอกรายการ วัสดุ'!A345&gt;0,'กรอกรายการ วัสดุ'!A357,IF('กรอกรายการ วัสดุ'!A357=0," "))</f>
        <v xml:space="preserve"> </v>
      </c>
      <c r="B283" s="637" t="str">
        <f>IF('กรอกรายการ วัสดุ'!B135&gt;0,'กรอกรายการ วัสดุ'!B135,IF('กรอกรายการ วัสดุ'!B135=0,"-"))</f>
        <v>-</v>
      </c>
      <c r="C283" s="637"/>
      <c r="D283" s="637"/>
      <c r="E283" s="637"/>
      <c r="F283" s="12" t="str">
        <f>IF('กรอกรายการ วัสดุ'!C135&gt;0,'กรอกรายการ วัสดุ'!C135,IF('กรอกรายการ วัสดุ'!C135=0,"-"))</f>
        <v>-</v>
      </c>
      <c r="G283" s="12" t="str">
        <f>IF('กรอกรายการ วัสดุ'!D135&gt;0,'กรอกรายการ วัสดุ'!D135,IF('กรอกรายการ วัสดุ'!D135=0,"-"))</f>
        <v>-</v>
      </c>
      <c r="H283" s="12" t="str">
        <f>IF('กรอกรายการ วัสดุ'!E135&gt;0,'กรอกรายการ วัสดุ'!E135,IF('กรอกรายการ วัสดุ'!E135=0,"-"))</f>
        <v>-</v>
      </c>
      <c r="I283" s="45" t="str">
        <f>IF('กรอกรายการ วัสดุ'!F135&gt;0,'กรอกรายการ วัสดุ'!F135,IF('กรอกรายการ วัสดุ'!F135=0,"-"))</f>
        <v>-</v>
      </c>
      <c r="J283" s="12" t="str">
        <f>IF('กรอกรายการ วัสดุ'!G135&gt;0,'กรอกรายการ วัสดุ'!G135,IF('กรอกรายการ วัสดุ'!G135=0,"-"))</f>
        <v>-</v>
      </c>
      <c r="K283" s="12" t="str">
        <f>IF('กรอกรายการ วัสดุ'!H135&gt;0,'กรอกรายการ วัสดุ'!H135,IF('กรอกรายการ วัสดุ'!H135=0,"-"))</f>
        <v>-</v>
      </c>
      <c r="L283" s="45" t="str">
        <f>IF('กรอกรายการ วัสดุ'!I135&gt;0,'กรอกรายการ วัสดุ'!I135,IF('กรอกรายการ วัสดุ'!I135=0,"-"))</f>
        <v>-</v>
      </c>
      <c r="M283" s="12" t="str">
        <f>IF('กรอกรายการ วัสดุ'!J135&gt;0,'กรอกรายการ วัสดุ'!J135,IF('กรอกรายการ วัสดุ'!J135=0,"-"))</f>
        <v>-</v>
      </c>
    </row>
    <row r="284" spans="1:13" x14ac:dyDescent="0.55000000000000004">
      <c r="A284" s="9" t="str">
        <f>IF('กรอกรายการ วัสดุ'!A346&gt;0,'กรอกรายการ วัสดุ'!A358,IF('กรอกรายการ วัสดุ'!A358=0," "))</f>
        <v xml:space="preserve"> </v>
      </c>
      <c r="B284" s="637" t="str">
        <f>IF('กรอกรายการ วัสดุ'!B136&gt;0,'กรอกรายการ วัสดุ'!B136,IF('กรอกรายการ วัสดุ'!B136=0,"-"))</f>
        <v>-</v>
      </c>
      <c r="C284" s="637"/>
      <c r="D284" s="637"/>
      <c r="E284" s="637"/>
      <c r="F284" s="12" t="str">
        <f>IF('กรอกรายการ วัสดุ'!C136&gt;0,'กรอกรายการ วัสดุ'!C136,IF('กรอกรายการ วัสดุ'!C136=0,"-"))</f>
        <v>-</v>
      </c>
      <c r="G284" s="12" t="str">
        <f>IF('กรอกรายการ วัสดุ'!D136&gt;0,'กรอกรายการ วัสดุ'!D136,IF('กรอกรายการ วัสดุ'!D136=0,"-"))</f>
        <v>-</v>
      </c>
      <c r="H284" s="12" t="str">
        <f>IF('กรอกรายการ วัสดุ'!E136&gt;0,'กรอกรายการ วัสดุ'!E136,IF('กรอกรายการ วัสดุ'!E136=0,"-"))</f>
        <v>-</v>
      </c>
      <c r="I284" s="45" t="str">
        <f>IF('กรอกรายการ วัสดุ'!F136&gt;0,'กรอกรายการ วัสดุ'!F136,IF('กรอกรายการ วัสดุ'!F136=0,"-"))</f>
        <v>-</v>
      </c>
      <c r="J284" s="12" t="str">
        <f>IF('กรอกรายการ วัสดุ'!G136&gt;0,'กรอกรายการ วัสดุ'!G136,IF('กรอกรายการ วัสดุ'!G136=0,"-"))</f>
        <v>-</v>
      </c>
      <c r="K284" s="12" t="str">
        <f>IF('กรอกรายการ วัสดุ'!H136&gt;0,'กรอกรายการ วัสดุ'!H136,IF('กรอกรายการ วัสดุ'!H136=0,"-"))</f>
        <v>-</v>
      </c>
      <c r="L284" s="45" t="str">
        <f>IF('กรอกรายการ วัสดุ'!I136&gt;0,'กรอกรายการ วัสดุ'!I136,IF('กรอกรายการ วัสดุ'!I136=0,"-"))</f>
        <v>-</v>
      </c>
      <c r="M284" s="12" t="str">
        <f>IF('กรอกรายการ วัสดุ'!J136&gt;0,'กรอกรายการ วัสดุ'!J136,IF('กรอกรายการ วัสดุ'!J136=0,"-"))</f>
        <v>-</v>
      </c>
    </row>
    <row r="285" spans="1:13" x14ac:dyDescent="0.55000000000000004">
      <c r="A285" s="9" t="str">
        <f>IF('กรอกรายการ วัสดุ'!A347&gt;0,'กรอกรายการ วัสดุ'!A359,IF('กรอกรายการ วัสดุ'!A359=0," "))</f>
        <v xml:space="preserve"> </v>
      </c>
      <c r="B285" s="637" t="str">
        <f>IF('กรอกรายการ วัสดุ'!B137&gt;0,'กรอกรายการ วัสดุ'!B137,IF('กรอกรายการ วัสดุ'!B137=0,"-"))</f>
        <v>-</v>
      </c>
      <c r="C285" s="637"/>
      <c r="D285" s="637"/>
      <c r="E285" s="637"/>
      <c r="F285" s="12" t="str">
        <f>IF('กรอกรายการ วัสดุ'!C137&gt;0,'กรอกรายการ วัสดุ'!C137,IF('กรอกรายการ วัสดุ'!C137=0,"-"))</f>
        <v>-</v>
      </c>
      <c r="G285" s="12" t="str">
        <f>IF('กรอกรายการ วัสดุ'!D137&gt;0,'กรอกรายการ วัสดุ'!D137,IF('กรอกรายการ วัสดุ'!D137=0,"-"))</f>
        <v>-</v>
      </c>
      <c r="H285" s="12" t="str">
        <f>IF('กรอกรายการ วัสดุ'!E137&gt;0,'กรอกรายการ วัสดุ'!E137,IF('กรอกรายการ วัสดุ'!E137=0,"-"))</f>
        <v>-</v>
      </c>
      <c r="I285" s="45" t="str">
        <f>IF('กรอกรายการ วัสดุ'!F137&gt;0,'กรอกรายการ วัสดุ'!F137,IF('กรอกรายการ วัสดุ'!F137=0,"-"))</f>
        <v>-</v>
      </c>
      <c r="J285" s="12" t="str">
        <f>IF('กรอกรายการ วัสดุ'!G137&gt;0,'กรอกรายการ วัสดุ'!G137,IF('กรอกรายการ วัสดุ'!G137=0,"-"))</f>
        <v>-</v>
      </c>
      <c r="K285" s="12" t="str">
        <f>IF('กรอกรายการ วัสดุ'!H137&gt;0,'กรอกรายการ วัสดุ'!H137,IF('กรอกรายการ วัสดุ'!H137=0,"-"))</f>
        <v>-</v>
      </c>
      <c r="L285" s="45" t="str">
        <f>IF('กรอกรายการ วัสดุ'!I137&gt;0,'กรอกรายการ วัสดุ'!I137,IF('กรอกรายการ วัสดุ'!I137=0,"-"))</f>
        <v>-</v>
      </c>
      <c r="M285" s="12" t="str">
        <f>IF('กรอกรายการ วัสดุ'!J137&gt;0,'กรอกรายการ วัสดุ'!J137,IF('กรอกรายการ วัสดุ'!J137=0,"-"))</f>
        <v>-</v>
      </c>
    </row>
    <row r="286" spans="1:13" x14ac:dyDescent="0.55000000000000004">
      <c r="A286" s="9" t="str">
        <f>IF('กรอกรายการ วัสดุ'!A348&gt;0,'กรอกรายการ วัสดุ'!A360,IF('กรอกรายการ วัสดุ'!A360=0," "))</f>
        <v xml:space="preserve"> </v>
      </c>
      <c r="B286" s="637" t="str">
        <f>IF('กรอกรายการ วัสดุ'!B138&gt;0,'กรอกรายการ วัสดุ'!B138,IF('กรอกรายการ วัสดุ'!B138=0,"-"))</f>
        <v>-</v>
      </c>
      <c r="C286" s="637"/>
      <c r="D286" s="637"/>
      <c r="E286" s="637"/>
      <c r="F286" s="12" t="str">
        <f>IF('กรอกรายการ วัสดุ'!C138&gt;0,'กรอกรายการ วัสดุ'!C138,IF('กรอกรายการ วัสดุ'!C138=0,"-"))</f>
        <v>-</v>
      </c>
      <c r="G286" s="12" t="str">
        <f>IF('กรอกรายการ วัสดุ'!D138&gt;0,'กรอกรายการ วัสดุ'!D138,IF('กรอกรายการ วัสดุ'!D138=0,"-"))</f>
        <v>-</v>
      </c>
      <c r="H286" s="12" t="str">
        <f>IF('กรอกรายการ วัสดุ'!E138&gt;0,'กรอกรายการ วัสดุ'!E138,IF('กรอกรายการ วัสดุ'!E138=0,"-"))</f>
        <v>-</v>
      </c>
      <c r="I286" s="45" t="str">
        <f>IF('กรอกรายการ วัสดุ'!F138&gt;0,'กรอกรายการ วัสดุ'!F138,IF('กรอกรายการ วัสดุ'!F138=0,"-"))</f>
        <v>-</v>
      </c>
      <c r="J286" s="12" t="str">
        <f>IF('กรอกรายการ วัสดุ'!G138&gt;0,'กรอกรายการ วัสดุ'!G138,IF('กรอกรายการ วัสดุ'!G138=0,"-"))</f>
        <v>-</v>
      </c>
      <c r="K286" s="12" t="str">
        <f>IF('กรอกรายการ วัสดุ'!H138&gt;0,'กรอกรายการ วัสดุ'!H138,IF('กรอกรายการ วัสดุ'!H138=0,"-"))</f>
        <v>-</v>
      </c>
      <c r="L286" s="45" t="str">
        <f>IF('กรอกรายการ วัสดุ'!I138&gt;0,'กรอกรายการ วัสดุ'!I138,IF('กรอกรายการ วัสดุ'!I138=0,"-"))</f>
        <v>-</v>
      </c>
      <c r="M286" s="12" t="str">
        <f>IF('กรอกรายการ วัสดุ'!J138&gt;0,'กรอกรายการ วัสดุ'!J138,IF('กรอกรายการ วัสดุ'!J138=0,"-"))</f>
        <v>-</v>
      </c>
    </row>
    <row r="287" spans="1:13" ht="24.75" thickBot="1" x14ac:dyDescent="0.6">
      <c r="A287" s="117" t="str">
        <f>IF('กรอกรายการ วัสดุ'!A349&gt;0,'กรอกรายการ วัสดุ'!A361,IF('กรอกรายการ วัสดุ'!A361=0," "))</f>
        <v xml:space="preserve"> </v>
      </c>
      <c r="B287" s="688" t="str">
        <f>IF('กรอกรายการ วัสดุ'!B139&gt;0,'กรอกรายการ วัสดุ'!B139,IF('กรอกรายการ วัสดุ'!B139=0,"-"))</f>
        <v>-</v>
      </c>
      <c r="C287" s="688"/>
      <c r="D287" s="688"/>
      <c r="E287" s="688"/>
      <c r="F287" s="12" t="str">
        <f>IF('กรอกรายการ วัสดุ'!C139&gt;0,'กรอกรายการ วัสดุ'!C139,IF('กรอกรายการ วัสดุ'!C139=0,"-"))</f>
        <v>-</v>
      </c>
      <c r="G287" s="12" t="str">
        <f>IF('กรอกรายการ วัสดุ'!D139&gt;0,'กรอกรายการ วัสดุ'!D139,IF('กรอกรายการ วัสดุ'!D139=0,"-"))</f>
        <v>-</v>
      </c>
      <c r="H287" s="12" t="str">
        <f>IF('กรอกรายการ วัสดุ'!E139&gt;0,'กรอกรายการ วัสดุ'!E139,IF('กรอกรายการ วัสดุ'!E139=0,"-"))</f>
        <v>-</v>
      </c>
      <c r="I287" s="45" t="str">
        <f>IF('กรอกรายการ วัสดุ'!F139&gt;0,'กรอกรายการ วัสดุ'!F139,IF('กรอกรายการ วัสดุ'!F139=0,"-"))</f>
        <v>-</v>
      </c>
      <c r="J287" s="12" t="str">
        <f>IF('กรอกรายการ วัสดุ'!G139&gt;0,'กรอกรายการ วัสดุ'!G139,IF('กรอกรายการ วัสดุ'!G139=0,"-"))</f>
        <v>-</v>
      </c>
      <c r="K287" s="12" t="str">
        <f>IF('กรอกรายการ วัสดุ'!H139&gt;0,'กรอกรายการ วัสดุ'!H139,IF('กรอกรายการ วัสดุ'!H139=0,"-"))</f>
        <v>-</v>
      </c>
      <c r="L287" s="45" t="str">
        <f>IF('กรอกรายการ วัสดุ'!I139&gt;0,'กรอกรายการ วัสดุ'!I139,IF('กรอกรายการ วัสดุ'!I139=0,"-"))</f>
        <v>-</v>
      </c>
      <c r="M287" s="12" t="str">
        <f>IF('กรอกรายการ วัสดุ'!J139&gt;0,'กรอกรายการ วัสดุ'!J139,IF('กรอกรายการ วัสดุ'!J139=0,"-"))</f>
        <v>-</v>
      </c>
    </row>
    <row r="288" spans="1:13" ht="24.75" thickBot="1" x14ac:dyDescent="0.6">
      <c r="A288" s="657" t="s">
        <v>129</v>
      </c>
      <c r="B288" s="658"/>
      <c r="C288" s="658"/>
      <c r="D288" s="658"/>
      <c r="E288" s="658"/>
      <c r="F288" s="658"/>
      <c r="G288" s="658"/>
      <c r="H288" s="659"/>
      <c r="I288" s="153">
        <f>SUM(I278:I287)</f>
        <v>0</v>
      </c>
      <c r="J288" s="19"/>
      <c r="K288" s="46">
        <f t="shared" ref="K288:L288" si="18">SUM(K278:K287)</f>
        <v>0</v>
      </c>
      <c r="L288" s="46">
        <f t="shared" si="18"/>
        <v>0</v>
      </c>
      <c r="M288" s="14"/>
    </row>
    <row r="289" spans="1:13" ht="24.75" thickBot="1" x14ac:dyDescent="0.6">
      <c r="A289" s="657" t="s">
        <v>130</v>
      </c>
      <c r="B289" s="658"/>
      <c r="C289" s="658"/>
      <c r="D289" s="658"/>
      <c r="E289" s="658"/>
      <c r="F289" s="658"/>
      <c r="G289" s="658"/>
      <c r="H289" s="659"/>
      <c r="I289" s="153">
        <f>I288+I277</f>
        <v>236226</v>
      </c>
      <c r="J289" s="15"/>
      <c r="K289" s="46">
        <f t="shared" ref="K289:L289" si="19">K288+K277</f>
        <v>43986.5</v>
      </c>
      <c r="L289" s="46">
        <f t="shared" si="19"/>
        <v>280212.5</v>
      </c>
      <c r="M289" s="14"/>
    </row>
    <row r="290" spans="1:13" x14ac:dyDescent="0.55000000000000004">
      <c r="A290" s="13"/>
      <c r="B290" s="13" t="s">
        <v>28</v>
      </c>
      <c r="C290" s="13"/>
      <c r="D290" s="13"/>
      <c r="E290" s="13"/>
      <c r="F290" s="13"/>
      <c r="G290" s="13"/>
      <c r="H290" s="13" t="s">
        <v>28</v>
      </c>
      <c r="I290" s="6"/>
      <c r="J290" s="6"/>
      <c r="K290" s="6" t="s">
        <v>333</v>
      </c>
      <c r="L290" s="6"/>
      <c r="M290" s="6"/>
    </row>
    <row r="291" spans="1:13" x14ac:dyDescent="0.55000000000000004">
      <c r="A291" s="147"/>
      <c r="B291" s="2"/>
      <c r="C291" s="668" t="str">
        <f>C269</f>
        <v>(นายชาติชาย  สมศักดิ์)</v>
      </c>
      <c r="D291" s="668"/>
      <c r="E291" s="668"/>
      <c r="F291" s="2"/>
      <c r="G291" s="2"/>
      <c r="H291" s="13" t="s">
        <v>28</v>
      </c>
      <c r="I291" s="118"/>
      <c r="J291" s="2"/>
      <c r="K291" s="6" t="s">
        <v>333</v>
      </c>
      <c r="L291" s="2"/>
      <c r="M291" s="2"/>
    </row>
    <row r="292" spans="1:13" x14ac:dyDescent="0.55000000000000004">
      <c r="A292" s="147"/>
      <c r="B292" s="118"/>
      <c r="C292" s="668" t="str">
        <f>C270</f>
        <v>ประธานกรรมการกำหนดราคากลาง</v>
      </c>
      <c r="D292" s="668"/>
      <c r="E292" s="668"/>
      <c r="F292" s="2"/>
      <c r="G292" s="2"/>
      <c r="H292" s="13" t="s">
        <v>28</v>
      </c>
      <c r="I292" s="118"/>
      <c r="J292" s="118"/>
      <c r="K292" s="6" t="s">
        <v>333</v>
      </c>
      <c r="L292" s="2"/>
      <c r="M292" s="2"/>
    </row>
    <row r="293" spans="1:13" s="2" customFormat="1" x14ac:dyDescent="0.55000000000000004">
      <c r="A293" s="279"/>
      <c r="C293" s="118"/>
      <c r="D293" s="655"/>
      <c r="E293" s="655"/>
      <c r="F293" s="655"/>
      <c r="H293" s="13" t="s">
        <v>28</v>
      </c>
      <c r="I293" s="118"/>
      <c r="J293" s="118"/>
      <c r="K293" s="6" t="s">
        <v>335</v>
      </c>
    </row>
    <row r="294" spans="1:13" ht="27.75" x14ac:dyDescent="0.65">
      <c r="A294" s="2"/>
      <c r="B294" s="2"/>
      <c r="C294" s="636" t="s">
        <v>23</v>
      </c>
      <c r="D294" s="636"/>
      <c r="E294" s="636"/>
      <c r="F294" s="636"/>
      <c r="G294" s="636"/>
      <c r="H294" s="636"/>
      <c r="I294" s="636"/>
      <c r="J294" s="636"/>
      <c r="K294" s="636"/>
      <c r="L294" s="135" t="s">
        <v>25</v>
      </c>
      <c r="M294" s="136"/>
    </row>
    <row r="295" spans="1:13" x14ac:dyDescent="0.55000000000000004">
      <c r="A295" s="639" t="str">
        <f>A273</f>
        <v>ซ่อมแซมสำนักงาน สพป.ลำปาง เขต 3</v>
      </c>
      <c r="B295" s="639"/>
      <c r="C295" s="639"/>
      <c r="D295" s="640" t="str">
        <f>D251</f>
        <v>รางระบายน้ำ โรงเรียน</v>
      </c>
      <c r="E295" s="640"/>
      <c r="F295" s="640"/>
      <c r="G295" s="640"/>
      <c r="H295" s="640"/>
      <c r="I295" s="1" t="s">
        <v>26</v>
      </c>
      <c r="J295" s="145" t="str">
        <f>J273</f>
        <v>ลำปาง เขต  3</v>
      </c>
      <c r="M295" s="1" t="s">
        <v>131</v>
      </c>
    </row>
    <row r="296" spans="1:13" ht="24.75" thickBot="1" x14ac:dyDescent="0.6">
      <c r="A296" s="145" t="s">
        <v>0</v>
      </c>
      <c r="D296" s="640" t="str">
        <f>D252</f>
        <v>โรงเรียนร่องเคาะวิทยา</v>
      </c>
      <c r="E296" s="640"/>
      <c r="F296" s="640"/>
      <c r="G296" s="640"/>
      <c r="H296" s="640"/>
      <c r="K296" s="641"/>
      <c r="L296" s="641"/>
    </row>
    <row r="297" spans="1:13" x14ac:dyDescent="0.55000000000000004">
      <c r="A297" s="642" t="s">
        <v>2</v>
      </c>
      <c r="B297" s="644" t="s">
        <v>3</v>
      </c>
      <c r="C297" s="645"/>
      <c r="D297" s="645"/>
      <c r="E297" s="646"/>
      <c r="F297" s="650" t="s">
        <v>4</v>
      </c>
      <c r="G297" s="650" t="s">
        <v>5</v>
      </c>
      <c r="H297" s="650" t="s">
        <v>6</v>
      </c>
      <c r="I297" s="650"/>
      <c r="J297" s="650" t="s">
        <v>7</v>
      </c>
      <c r="K297" s="650"/>
      <c r="L297" s="650" t="s">
        <v>24</v>
      </c>
      <c r="M297" s="661" t="s">
        <v>9</v>
      </c>
    </row>
    <row r="298" spans="1:13" x14ac:dyDescent="0.55000000000000004">
      <c r="A298" s="643"/>
      <c r="B298" s="647"/>
      <c r="C298" s="648"/>
      <c r="D298" s="648"/>
      <c r="E298" s="649"/>
      <c r="F298" s="651"/>
      <c r="G298" s="651"/>
      <c r="H298" s="148" t="s">
        <v>10</v>
      </c>
      <c r="I298" s="148" t="s">
        <v>11</v>
      </c>
      <c r="J298" s="148" t="s">
        <v>10</v>
      </c>
      <c r="K298" s="148" t="s">
        <v>11</v>
      </c>
      <c r="L298" s="651"/>
      <c r="M298" s="662"/>
    </row>
    <row r="299" spans="1:13" x14ac:dyDescent="0.55000000000000004">
      <c r="A299" s="685" t="s">
        <v>132</v>
      </c>
      <c r="B299" s="686"/>
      <c r="C299" s="686"/>
      <c r="D299" s="686"/>
      <c r="E299" s="686"/>
      <c r="F299" s="686"/>
      <c r="G299" s="686"/>
      <c r="H299" s="687"/>
      <c r="I299" s="152">
        <f>I289</f>
        <v>236226</v>
      </c>
      <c r="J299" s="49"/>
      <c r="K299" s="48">
        <f>K289</f>
        <v>43986.5</v>
      </c>
      <c r="L299" s="48">
        <f>L289</f>
        <v>280212.5</v>
      </c>
      <c r="M299" s="8"/>
    </row>
    <row r="300" spans="1:13" x14ac:dyDescent="0.55000000000000004">
      <c r="A300" s="7" t="str">
        <f>IF('กรอกรายการ วัสดุ'!A362&gt;0,'กรอกรายการ วัสดุ'!A374,IF('กรอกรายการ วัสดุ'!A374=0," "))</f>
        <v xml:space="preserve"> </v>
      </c>
      <c r="B300" s="638" t="str">
        <f>IF('กรอกรายการ วัสดุ'!B140&gt;0,'กรอกรายการ วัสดุ'!B140,IF('กรอกรายการ วัสดุ'!B140=0,"-"))</f>
        <v>-</v>
      </c>
      <c r="C300" s="638"/>
      <c r="D300" s="638"/>
      <c r="E300" s="638"/>
      <c r="F300" s="12" t="str">
        <f>IF('กรอกรายการ วัสดุ'!C140&gt;0,'กรอกรายการ วัสดุ'!C140,IF('กรอกรายการ วัสดุ'!C140=0,"-"))</f>
        <v>-</v>
      </c>
      <c r="G300" s="12" t="str">
        <f>IF('กรอกรายการ วัสดุ'!D140&gt;0,'กรอกรายการ วัสดุ'!D140,IF('กรอกรายการ วัสดุ'!D140=0,"-"))</f>
        <v>-</v>
      </c>
      <c r="H300" s="12" t="str">
        <f>IF('กรอกรายการ วัสดุ'!E140&gt;0,'กรอกรายการ วัสดุ'!E140,IF('กรอกรายการ วัสดุ'!E140=0,"-"))</f>
        <v>-</v>
      </c>
      <c r="I300" s="45" t="str">
        <f>IF('กรอกรายการ วัสดุ'!F140&gt;0,'กรอกรายการ วัสดุ'!F140,IF('กรอกรายการ วัสดุ'!F140=0,"-"))</f>
        <v>-</v>
      </c>
      <c r="J300" s="12" t="str">
        <f>IF('กรอกรายการ วัสดุ'!G140&gt;0,'กรอกรายการ วัสดุ'!G140,IF('กรอกรายการ วัสดุ'!G140=0,"-"))</f>
        <v>-</v>
      </c>
      <c r="K300" s="12" t="str">
        <f>IF('กรอกรายการ วัสดุ'!H140&gt;0,'กรอกรายการ วัสดุ'!H140,IF('กรอกรายการ วัสดุ'!H140=0,"-"))</f>
        <v>-</v>
      </c>
      <c r="L300" s="45" t="str">
        <f>IF('กรอกรายการ วัสดุ'!I140&gt;0,'กรอกรายการ วัสดุ'!I140,IF('กรอกรายการ วัสดุ'!I140=0,"-"))</f>
        <v>-</v>
      </c>
      <c r="M300" s="76"/>
    </row>
    <row r="301" spans="1:13" x14ac:dyDescent="0.55000000000000004">
      <c r="A301" s="9" t="str">
        <f>IF('กรอกรายการ วัสดุ'!A363&gt;0,'กรอกรายการ วัสดุ'!A375,IF('กรอกรายการ วัสดุ'!A375=0," "))</f>
        <v xml:space="preserve"> </v>
      </c>
      <c r="B301" s="637" t="str">
        <f>IF('กรอกรายการ วัสดุ'!B141&gt;0,'กรอกรายการ วัสดุ'!B141,IF('กรอกรายการ วัสดุ'!B141=0,"-"))</f>
        <v>-</v>
      </c>
      <c r="C301" s="637"/>
      <c r="D301" s="637"/>
      <c r="E301" s="637"/>
      <c r="F301" s="12" t="str">
        <f>IF('กรอกรายการ วัสดุ'!C141&gt;0,'กรอกรายการ วัสดุ'!C141,IF('กรอกรายการ วัสดุ'!C141=0,"-"))</f>
        <v>-</v>
      </c>
      <c r="G301" s="12" t="str">
        <f>IF('กรอกรายการ วัสดุ'!D141&gt;0,'กรอกรายการ วัสดุ'!D141,IF('กรอกรายการ วัสดุ'!D141=0,"-"))</f>
        <v>-</v>
      </c>
      <c r="H301" s="12" t="str">
        <f>IF('กรอกรายการ วัสดุ'!E141&gt;0,'กรอกรายการ วัสดุ'!E141,IF('กรอกรายการ วัสดุ'!E141=0,"-"))</f>
        <v>-</v>
      </c>
      <c r="I301" s="45" t="str">
        <f>IF('กรอกรายการ วัสดุ'!F141&gt;0,'กรอกรายการ วัสดุ'!F141,IF('กรอกรายการ วัสดุ'!F141=0,"-"))</f>
        <v>-</v>
      </c>
      <c r="J301" s="12" t="str">
        <f>IF('กรอกรายการ วัสดุ'!G141&gt;0,'กรอกรายการ วัสดุ'!G141,IF('กรอกรายการ วัสดุ'!G141=0,"-"))</f>
        <v>-</v>
      </c>
      <c r="K301" s="12" t="str">
        <f>IF('กรอกรายการ วัสดุ'!H141&gt;0,'กรอกรายการ วัสดุ'!H141,IF('กรอกรายการ วัสดุ'!H141=0,"-"))</f>
        <v>-</v>
      </c>
      <c r="L301" s="45" t="str">
        <f>IF('กรอกรายการ วัสดุ'!I141&gt;0,'กรอกรายการ วัสดุ'!I141,IF('กรอกรายการ วัสดุ'!I141=0,"-"))</f>
        <v>-</v>
      </c>
      <c r="M301" s="76"/>
    </row>
    <row r="302" spans="1:13" x14ac:dyDescent="0.55000000000000004">
      <c r="A302" s="9" t="str">
        <f>IF('กรอกรายการ วัสดุ'!A364&gt;0,'กรอกรายการ วัสดุ'!A376,IF('กรอกรายการ วัสดุ'!A376=0," "))</f>
        <v xml:space="preserve"> </v>
      </c>
      <c r="B302" s="637" t="str">
        <f>IF('กรอกรายการ วัสดุ'!B142&gt;0,'กรอกรายการ วัสดุ'!B142,IF('กรอกรายการ วัสดุ'!B142=0,"-"))</f>
        <v>-</v>
      </c>
      <c r="C302" s="637"/>
      <c r="D302" s="637"/>
      <c r="E302" s="637"/>
      <c r="F302" s="12" t="str">
        <f>IF('กรอกรายการ วัสดุ'!C142&gt;0,'กรอกรายการ วัสดุ'!C142,IF('กรอกรายการ วัสดุ'!C142=0,"-"))</f>
        <v>-</v>
      </c>
      <c r="G302" s="12" t="str">
        <f>IF('กรอกรายการ วัสดุ'!D142&gt;0,'กรอกรายการ วัสดุ'!D142,IF('กรอกรายการ วัสดุ'!D142=0,"-"))</f>
        <v>-</v>
      </c>
      <c r="H302" s="12" t="str">
        <f>IF('กรอกรายการ วัสดุ'!E142&gt;0,'กรอกรายการ วัสดุ'!E142,IF('กรอกรายการ วัสดุ'!E142=0,"-"))</f>
        <v>-</v>
      </c>
      <c r="I302" s="45" t="str">
        <f>IF('กรอกรายการ วัสดุ'!F142&gt;0,'กรอกรายการ วัสดุ'!F142,IF('กรอกรายการ วัสดุ'!F142=0,"-"))</f>
        <v>-</v>
      </c>
      <c r="J302" s="12" t="str">
        <f>IF('กรอกรายการ วัสดุ'!G142&gt;0,'กรอกรายการ วัสดุ'!G142,IF('กรอกรายการ วัสดุ'!G142=0,"-"))</f>
        <v>-</v>
      </c>
      <c r="K302" s="12" t="str">
        <f>IF('กรอกรายการ วัสดุ'!H142&gt;0,'กรอกรายการ วัสดุ'!H142,IF('กรอกรายการ วัสดุ'!H142=0,"-"))</f>
        <v>-</v>
      </c>
      <c r="L302" s="45" t="str">
        <f>IF('กรอกรายการ วัสดุ'!I142&gt;0,'กรอกรายการ วัสดุ'!I142,IF('กรอกรายการ วัสดุ'!I142=0,"-"))</f>
        <v>-</v>
      </c>
      <c r="M302" s="76"/>
    </row>
    <row r="303" spans="1:13" x14ac:dyDescent="0.55000000000000004">
      <c r="A303" s="9" t="str">
        <f>IF('กรอกรายการ วัสดุ'!A365&gt;0,'กรอกรายการ วัสดุ'!A377,IF('กรอกรายการ วัสดุ'!A377=0," "))</f>
        <v xml:space="preserve"> </v>
      </c>
      <c r="B303" s="637" t="str">
        <f>IF('กรอกรายการ วัสดุ'!B143&gt;0,'กรอกรายการ วัสดุ'!B143,IF('กรอกรายการ วัสดุ'!B143=0,"-"))</f>
        <v>-</v>
      </c>
      <c r="C303" s="637"/>
      <c r="D303" s="637"/>
      <c r="E303" s="637"/>
      <c r="F303" s="12" t="str">
        <f>IF('กรอกรายการ วัสดุ'!C143&gt;0,'กรอกรายการ วัสดุ'!C143,IF('กรอกรายการ วัสดุ'!C143=0,"-"))</f>
        <v>-</v>
      </c>
      <c r="G303" s="12" t="str">
        <f>IF('กรอกรายการ วัสดุ'!D143&gt;0,'กรอกรายการ วัสดุ'!D143,IF('กรอกรายการ วัสดุ'!D143=0,"-"))</f>
        <v>-</v>
      </c>
      <c r="H303" s="12" t="str">
        <f>IF('กรอกรายการ วัสดุ'!E143&gt;0,'กรอกรายการ วัสดุ'!E143,IF('กรอกรายการ วัสดุ'!E143=0,"-"))</f>
        <v>-</v>
      </c>
      <c r="I303" s="45" t="str">
        <f>IF('กรอกรายการ วัสดุ'!F143&gt;0,'กรอกรายการ วัสดุ'!F143,IF('กรอกรายการ วัสดุ'!F143=0,"-"))</f>
        <v>-</v>
      </c>
      <c r="J303" s="12" t="str">
        <f>IF('กรอกรายการ วัสดุ'!G143&gt;0,'กรอกรายการ วัสดุ'!G143,IF('กรอกรายการ วัสดุ'!G143=0,"-"))</f>
        <v>-</v>
      </c>
      <c r="K303" s="12" t="str">
        <f>IF('กรอกรายการ วัสดุ'!H143&gt;0,'กรอกรายการ วัสดุ'!H143,IF('กรอกรายการ วัสดุ'!H143=0,"-"))</f>
        <v>-</v>
      </c>
      <c r="L303" s="45" t="str">
        <f>IF('กรอกรายการ วัสดุ'!I143&gt;0,'กรอกรายการ วัสดุ'!I143,IF('กรอกรายการ วัสดุ'!I143=0,"-"))</f>
        <v>-</v>
      </c>
      <c r="M303" s="76"/>
    </row>
    <row r="304" spans="1:13" x14ac:dyDescent="0.55000000000000004">
      <c r="A304" s="9" t="str">
        <f>IF('กรอกรายการ วัสดุ'!A366&gt;0,'กรอกรายการ วัสดุ'!A378,IF('กรอกรายการ วัสดุ'!A378=0," "))</f>
        <v xml:space="preserve"> </v>
      </c>
      <c r="B304" s="637" t="str">
        <f>IF('กรอกรายการ วัสดุ'!B144&gt;0,'กรอกรายการ วัสดุ'!B144,IF('กรอกรายการ วัสดุ'!B144=0,"-"))</f>
        <v>-</v>
      </c>
      <c r="C304" s="637"/>
      <c r="D304" s="637"/>
      <c r="E304" s="637"/>
      <c r="F304" s="12" t="str">
        <f>IF('กรอกรายการ วัสดุ'!C144&gt;0,'กรอกรายการ วัสดุ'!C144,IF('กรอกรายการ วัสดุ'!C144=0,"-"))</f>
        <v>-</v>
      </c>
      <c r="G304" s="12" t="str">
        <f>IF('กรอกรายการ วัสดุ'!D144&gt;0,'กรอกรายการ วัสดุ'!D144,IF('กรอกรายการ วัสดุ'!D144=0,"-"))</f>
        <v>-</v>
      </c>
      <c r="H304" s="12" t="str">
        <f>IF('กรอกรายการ วัสดุ'!E144&gt;0,'กรอกรายการ วัสดุ'!E144,IF('กรอกรายการ วัสดุ'!E144=0,"-"))</f>
        <v>-</v>
      </c>
      <c r="I304" s="45" t="str">
        <f>IF('กรอกรายการ วัสดุ'!F144&gt;0,'กรอกรายการ วัสดุ'!F144,IF('กรอกรายการ วัสดุ'!F144=0,"-"))</f>
        <v>-</v>
      </c>
      <c r="J304" s="12" t="str">
        <f>IF('กรอกรายการ วัสดุ'!G144&gt;0,'กรอกรายการ วัสดุ'!G144,IF('กรอกรายการ วัสดุ'!G144=0,"-"))</f>
        <v>-</v>
      </c>
      <c r="K304" s="12" t="str">
        <f>IF('กรอกรายการ วัสดุ'!H144&gt;0,'กรอกรายการ วัสดุ'!H144,IF('กรอกรายการ วัสดุ'!H144=0,"-"))</f>
        <v>-</v>
      </c>
      <c r="L304" s="45" t="str">
        <f>IF('กรอกรายการ วัสดุ'!I144&gt;0,'กรอกรายการ วัสดุ'!I144,IF('กรอกรายการ วัสดุ'!I144=0,"-"))</f>
        <v>-</v>
      </c>
      <c r="M304" s="76"/>
    </row>
    <row r="305" spans="1:13" x14ac:dyDescent="0.55000000000000004">
      <c r="A305" s="9" t="str">
        <f>IF('กรอกรายการ วัสดุ'!A367&gt;0,'กรอกรายการ วัสดุ'!A379,IF('กรอกรายการ วัสดุ'!A379=0," "))</f>
        <v xml:space="preserve"> </v>
      </c>
      <c r="B305" s="637" t="str">
        <f>IF('กรอกรายการ วัสดุ'!B145&gt;0,'กรอกรายการ วัสดุ'!B145,IF('กรอกรายการ วัสดุ'!B145=0,"-"))</f>
        <v>-</v>
      </c>
      <c r="C305" s="637"/>
      <c r="D305" s="637"/>
      <c r="E305" s="637"/>
      <c r="F305" s="12" t="str">
        <f>IF('กรอกรายการ วัสดุ'!C145&gt;0,'กรอกรายการ วัสดุ'!C145,IF('กรอกรายการ วัสดุ'!C145=0,"-"))</f>
        <v>-</v>
      </c>
      <c r="G305" s="12" t="str">
        <f>IF('กรอกรายการ วัสดุ'!D145&gt;0,'กรอกรายการ วัสดุ'!D145,IF('กรอกรายการ วัสดุ'!D145=0,"-"))</f>
        <v>-</v>
      </c>
      <c r="H305" s="12" t="str">
        <f>IF('กรอกรายการ วัสดุ'!E145&gt;0,'กรอกรายการ วัสดุ'!E145,IF('กรอกรายการ วัสดุ'!E145=0,"-"))</f>
        <v>-</v>
      </c>
      <c r="I305" s="45" t="str">
        <f>IF('กรอกรายการ วัสดุ'!F145&gt;0,'กรอกรายการ วัสดุ'!F145,IF('กรอกรายการ วัสดุ'!F145=0,"-"))</f>
        <v>-</v>
      </c>
      <c r="J305" s="12" t="str">
        <f>IF('กรอกรายการ วัสดุ'!G145&gt;0,'กรอกรายการ วัสดุ'!G145,IF('กรอกรายการ วัสดุ'!G145=0,"-"))</f>
        <v>-</v>
      </c>
      <c r="K305" s="12" t="str">
        <f>IF('กรอกรายการ วัสดุ'!H145&gt;0,'กรอกรายการ วัสดุ'!H145,IF('กรอกรายการ วัสดุ'!H145=0,"-"))</f>
        <v>-</v>
      </c>
      <c r="L305" s="45" t="str">
        <f>IF('กรอกรายการ วัสดุ'!I145&gt;0,'กรอกรายการ วัสดุ'!I145,IF('กรอกรายการ วัสดุ'!I145=0,"-"))</f>
        <v>-</v>
      </c>
      <c r="M305" s="76"/>
    </row>
    <row r="306" spans="1:13" x14ac:dyDescent="0.55000000000000004">
      <c r="A306" s="9" t="str">
        <f>IF('กรอกรายการ วัสดุ'!A368&gt;0,'กรอกรายการ วัสดุ'!A380,IF('กรอกรายการ วัสดุ'!A380=0," "))</f>
        <v xml:space="preserve"> </v>
      </c>
      <c r="B306" s="637" t="str">
        <f>IF('กรอกรายการ วัสดุ'!B146&gt;0,'กรอกรายการ วัสดุ'!B146,IF('กรอกรายการ วัสดุ'!B146=0,"-"))</f>
        <v>-</v>
      </c>
      <c r="C306" s="637"/>
      <c r="D306" s="637"/>
      <c r="E306" s="637"/>
      <c r="F306" s="12" t="str">
        <f>IF('กรอกรายการ วัสดุ'!C146&gt;0,'กรอกรายการ วัสดุ'!C146,IF('กรอกรายการ วัสดุ'!C146=0,"-"))</f>
        <v>-</v>
      </c>
      <c r="G306" s="12" t="str">
        <f>IF('กรอกรายการ วัสดุ'!D146&gt;0,'กรอกรายการ วัสดุ'!D146,IF('กรอกรายการ วัสดุ'!D146=0,"-"))</f>
        <v>-</v>
      </c>
      <c r="H306" s="12" t="str">
        <f>IF('กรอกรายการ วัสดุ'!E146&gt;0,'กรอกรายการ วัสดุ'!E146,IF('กรอกรายการ วัสดุ'!E146=0,"-"))</f>
        <v>-</v>
      </c>
      <c r="I306" s="45" t="str">
        <f>IF('กรอกรายการ วัสดุ'!F146&gt;0,'กรอกรายการ วัสดุ'!F146,IF('กรอกรายการ วัสดุ'!F146=0,"-"))</f>
        <v>-</v>
      </c>
      <c r="J306" s="12" t="str">
        <f>IF('กรอกรายการ วัสดุ'!G146&gt;0,'กรอกรายการ วัสดุ'!G146,IF('กรอกรายการ วัสดุ'!G146=0,"-"))</f>
        <v>-</v>
      </c>
      <c r="K306" s="12" t="str">
        <f>IF('กรอกรายการ วัสดุ'!H146&gt;0,'กรอกรายการ วัสดุ'!H146,IF('กรอกรายการ วัสดุ'!H146=0,"-"))</f>
        <v>-</v>
      </c>
      <c r="L306" s="45" t="str">
        <f>IF('กรอกรายการ วัสดุ'!I146&gt;0,'กรอกรายการ วัสดุ'!I146,IF('กรอกรายการ วัสดุ'!I146=0,"-"))</f>
        <v>-</v>
      </c>
      <c r="M306" s="76"/>
    </row>
    <row r="307" spans="1:13" x14ac:dyDescent="0.55000000000000004">
      <c r="A307" s="9" t="str">
        <f>IF('กรอกรายการ วัสดุ'!A369&gt;0,'กรอกรายการ วัสดุ'!A381,IF('กรอกรายการ วัสดุ'!A381=0," "))</f>
        <v xml:space="preserve"> </v>
      </c>
      <c r="B307" s="637" t="str">
        <f>IF('กรอกรายการ วัสดุ'!B147&gt;0,'กรอกรายการ วัสดุ'!B147,IF('กรอกรายการ วัสดุ'!B147=0,"-"))</f>
        <v>-</v>
      </c>
      <c r="C307" s="637"/>
      <c r="D307" s="637"/>
      <c r="E307" s="637"/>
      <c r="F307" s="12" t="str">
        <f>IF('กรอกรายการ วัสดุ'!C147&gt;0,'กรอกรายการ วัสดุ'!C147,IF('กรอกรายการ วัสดุ'!C147=0,"-"))</f>
        <v>-</v>
      </c>
      <c r="G307" s="12" t="str">
        <f>IF('กรอกรายการ วัสดุ'!D147&gt;0,'กรอกรายการ วัสดุ'!D147,IF('กรอกรายการ วัสดุ'!D147=0,"-"))</f>
        <v>-</v>
      </c>
      <c r="H307" s="12" t="str">
        <f>IF('กรอกรายการ วัสดุ'!E147&gt;0,'กรอกรายการ วัสดุ'!E147,IF('กรอกรายการ วัสดุ'!E147=0,"-"))</f>
        <v>-</v>
      </c>
      <c r="I307" s="45" t="str">
        <f>IF('กรอกรายการ วัสดุ'!F147&gt;0,'กรอกรายการ วัสดุ'!F147,IF('กรอกรายการ วัสดุ'!F147=0,"-"))</f>
        <v>-</v>
      </c>
      <c r="J307" s="12" t="str">
        <f>IF('กรอกรายการ วัสดุ'!G147&gt;0,'กรอกรายการ วัสดุ'!G147,IF('กรอกรายการ วัสดุ'!G147=0,"-"))</f>
        <v>-</v>
      </c>
      <c r="K307" s="12" t="str">
        <f>IF('กรอกรายการ วัสดุ'!H147&gt;0,'กรอกรายการ วัสดุ'!H147,IF('กรอกรายการ วัสดุ'!H147=0,"-"))</f>
        <v>-</v>
      </c>
      <c r="L307" s="45" t="str">
        <f>IF('กรอกรายการ วัสดุ'!I147&gt;0,'กรอกรายการ วัสดุ'!I147,IF('กรอกรายการ วัสดุ'!I147=0,"-"))</f>
        <v>-</v>
      </c>
      <c r="M307" s="76"/>
    </row>
    <row r="308" spans="1:13" x14ac:dyDescent="0.55000000000000004">
      <c r="A308" s="9" t="str">
        <f>IF('กรอกรายการ วัสดุ'!A370&gt;0,'กรอกรายการ วัสดุ'!A382,IF('กรอกรายการ วัสดุ'!A382=0," "))</f>
        <v xml:space="preserve"> </v>
      </c>
      <c r="B308" s="637" t="str">
        <f>IF('กรอกรายการ วัสดุ'!B148&gt;0,'กรอกรายการ วัสดุ'!B148,IF('กรอกรายการ วัสดุ'!B148=0,"-"))</f>
        <v>-</v>
      </c>
      <c r="C308" s="637"/>
      <c r="D308" s="637"/>
      <c r="E308" s="637"/>
      <c r="F308" s="12" t="str">
        <f>IF('กรอกรายการ วัสดุ'!C148&gt;0,'กรอกรายการ วัสดุ'!C148,IF('กรอกรายการ วัสดุ'!C148=0,"-"))</f>
        <v>-</v>
      </c>
      <c r="G308" s="12" t="str">
        <f>IF('กรอกรายการ วัสดุ'!D148&gt;0,'กรอกรายการ วัสดุ'!D148,IF('กรอกรายการ วัสดุ'!D148=0,"-"))</f>
        <v>-</v>
      </c>
      <c r="H308" s="12" t="str">
        <f>IF('กรอกรายการ วัสดุ'!E148&gt;0,'กรอกรายการ วัสดุ'!E148,IF('กรอกรายการ วัสดุ'!E148=0,"-"))</f>
        <v>-</v>
      </c>
      <c r="I308" s="45" t="str">
        <f>IF('กรอกรายการ วัสดุ'!F148&gt;0,'กรอกรายการ วัสดุ'!F148,IF('กรอกรายการ วัสดุ'!F148=0,"-"))</f>
        <v>-</v>
      </c>
      <c r="J308" s="12" t="str">
        <f>IF('กรอกรายการ วัสดุ'!G148&gt;0,'กรอกรายการ วัสดุ'!G148,IF('กรอกรายการ วัสดุ'!G148=0,"-"))</f>
        <v>-</v>
      </c>
      <c r="K308" s="12" t="str">
        <f>IF('กรอกรายการ วัสดุ'!H148&gt;0,'กรอกรายการ วัสดุ'!H148,IF('กรอกรายการ วัสดุ'!H148=0,"-"))</f>
        <v>-</v>
      </c>
      <c r="L308" s="45" t="str">
        <f>IF('กรอกรายการ วัสดุ'!I148&gt;0,'กรอกรายการ วัสดุ'!I148,IF('กรอกรายการ วัสดุ'!I148=0,"-"))</f>
        <v>-</v>
      </c>
      <c r="M308" s="76"/>
    </row>
    <row r="309" spans="1:13" ht="24.75" thickBot="1" x14ac:dyDescent="0.6">
      <c r="A309" s="117" t="str">
        <f>IF('กรอกรายการ วัสดุ'!A371&gt;0,'กรอกรายการ วัสดุ'!A383,IF('กรอกรายการ วัสดุ'!A383=0," "))</f>
        <v xml:space="preserve"> </v>
      </c>
      <c r="B309" s="637" t="str">
        <f>IF('กรอกรายการ วัสดุ'!B149&gt;0,'กรอกรายการ วัสดุ'!B149,IF('กรอกรายการ วัสดุ'!B149=0,"-"))</f>
        <v>-</v>
      </c>
      <c r="C309" s="637"/>
      <c r="D309" s="637"/>
      <c r="E309" s="637"/>
      <c r="F309" s="12" t="str">
        <f>IF('กรอกรายการ วัสดุ'!C149&gt;0,'กรอกรายการ วัสดุ'!C149,IF('กรอกรายการ วัสดุ'!C149=0,"-"))</f>
        <v>-</v>
      </c>
      <c r="G309" s="12" t="str">
        <f>IF('กรอกรายการ วัสดุ'!D149&gt;0,'กรอกรายการ วัสดุ'!D149,IF('กรอกรายการ วัสดุ'!D149=0,"-"))</f>
        <v>-</v>
      </c>
      <c r="H309" s="12" t="str">
        <f>IF('กรอกรายการ วัสดุ'!E149&gt;0,'กรอกรายการ วัสดุ'!E149,IF('กรอกรายการ วัสดุ'!E149=0,"-"))</f>
        <v>-</v>
      </c>
      <c r="I309" s="45" t="str">
        <f>IF('กรอกรายการ วัสดุ'!F149&gt;0,'กรอกรายการ วัสดุ'!F149,IF('กรอกรายการ วัสดุ'!F149=0,"-"))</f>
        <v>-</v>
      </c>
      <c r="J309" s="12" t="str">
        <f>IF('กรอกรายการ วัสดุ'!G149&gt;0,'กรอกรายการ วัสดุ'!G149,IF('กรอกรายการ วัสดุ'!G149=0,"-"))</f>
        <v>-</v>
      </c>
      <c r="K309" s="12" t="str">
        <f>IF('กรอกรายการ วัสดุ'!H149&gt;0,'กรอกรายการ วัสดุ'!H149,IF('กรอกรายการ วัสดุ'!H149=0,"-"))</f>
        <v>-</v>
      </c>
      <c r="L309" s="45" t="str">
        <f>IF('กรอกรายการ วัสดุ'!I149&gt;0,'กรอกรายการ วัสดุ'!I149,IF('กรอกรายการ วัสดุ'!I149=0,"-"))</f>
        <v>-</v>
      </c>
      <c r="M309" s="75"/>
    </row>
    <row r="310" spans="1:13" ht="24.75" thickBot="1" x14ac:dyDescent="0.6">
      <c r="A310" s="657" t="s">
        <v>133</v>
      </c>
      <c r="B310" s="658"/>
      <c r="C310" s="658"/>
      <c r="D310" s="658"/>
      <c r="E310" s="658"/>
      <c r="F310" s="658"/>
      <c r="G310" s="658"/>
      <c r="H310" s="659"/>
      <c r="I310" s="153">
        <f>SUM(I300:I309)</f>
        <v>0</v>
      </c>
      <c r="J310" s="19"/>
      <c r="K310" s="46">
        <f t="shared" ref="K310:L310" si="20">SUM(K300:K309)</f>
        <v>0</v>
      </c>
      <c r="L310" s="46">
        <f t="shared" si="20"/>
        <v>0</v>
      </c>
      <c r="M310" s="14"/>
    </row>
    <row r="311" spans="1:13" ht="24.75" thickBot="1" x14ac:dyDescent="0.6">
      <c r="A311" s="657" t="s">
        <v>134</v>
      </c>
      <c r="B311" s="658"/>
      <c r="C311" s="658"/>
      <c r="D311" s="658"/>
      <c r="E311" s="658"/>
      <c r="F311" s="658"/>
      <c r="G311" s="658"/>
      <c r="H311" s="659"/>
      <c r="I311" s="153">
        <f>I310+I299</f>
        <v>236226</v>
      </c>
      <c r="J311" s="15"/>
      <c r="K311" s="46">
        <f t="shared" ref="K311:L311" si="21">K310+K299</f>
        <v>43986.5</v>
      </c>
      <c r="L311" s="46">
        <f t="shared" si="21"/>
        <v>280212.5</v>
      </c>
      <c r="M311" s="14"/>
    </row>
    <row r="312" spans="1:13" x14ac:dyDescent="0.55000000000000004">
      <c r="A312" s="13"/>
      <c r="B312" s="13" t="s">
        <v>28</v>
      </c>
      <c r="C312" s="13"/>
      <c r="D312" s="13"/>
      <c r="E312" s="13"/>
      <c r="F312" s="13"/>
      <c r="G312" s="13"/>
      <c r="H312" s="13" t="s">
        <v>28</v>
      </c>
      <c r="I312" s="6"/>
      <c r="J312" s="6"/>
      <c r="K312" s="6" t="s">
        <v>333</v>
      </c>
      <c r="L312" s="6"/>
      <c r="M312" s="6"/>
    </row>
    <row r="313" spans="1:13" x14ac:dyDescent="0.55000000000000004">
      <c r="A313" s="147"/>
      <c r="B313" s="2"/>
      <c r="C313" s="668" t="str">
        <f>C291</f>
        <v>(นายชาติชาย  สมศักดิ์)</v>
      </c>
      <c r="D313" s="668"/>
      <c r="E313" s="668"/>
      <c r="F313" s="2"/>
      <c r="G313" s="2"/>
      <c r="H313" s="13" t="s">
        <v>28</v>
      </c>
      <c r="I313" s="118"/>
      <c r="J313" s="2"/>
      <c r="K313" s="6" t="s">
        <v>333</v>
      </c>
      <c r="L313" s="2"/>
      <c r="M313" s="2"/>
    </row>
    <row r="314" spans="1:13" x14ac:dyDescent="0.55000000000000004">
      <c r="A314" s="147"/>
      <c r="B314" s="118"/>
      <c r="C314" s="668" t="str">
        <f>C292</f>
        <v>ประธานกรรมการกำหนดราคากลาง</v>
      </c>
      <c r="D314" s="668"/>
      <c r="E314" s="668"/>
      <c r="F314" s="2"/>
      <c r="G314" s="2"/>
      <c r="H314" s="13" t="s">
        <v>28</v>
      </c>
      <c r="I314" s="118"/>
      <c r="J314" s="118"/>
      <c r="K314" s="6" t="s">
        <v>333</v>
      </c>
      <c r="L314" s="2"/>
      <c r="M314" s="2"/>
    </row>
    <row r="315" spans="1:13" s="2" customFormat="1" x14ac:dyDescent="0.55000000000000004">
      <c r="A315" s="279"/>
      <c r="C315" s="118"/>
      <c r="D315" s="655"/>
      <c r="E315" s="655"/>
      <c r="F315" s="655"/>
      <c r="H315" s="13" t="s">
        <v>28</v>
      </c>
      <c r="I315" s="118"/>
      <c r="J315" s="118"/>
      <c r="K315" s="6" t="s">
        <v>335</v>
      </c>
    </row>
    <row r="316" spans="1:13" ht="27.75" x14ac:dyDescent="0.65">
      <c r="A316" s="2"/>
      <c r="B316" s="2"/>
      <c r="C316" s="636" t="s">
        <v>23</v>
      </c>
      <c r="D316" s="636"/>
      <c r="E316" s="636"/>
      <c r="F316" s="636"/>
      <c r="G316" s="636"/>
      <c r="H316" s="636"/>
      <c r="I316" s="636"/>
      <c r="J316" s="636"/>
      <c r="K316" s="636"/>
      <c r="L316" s="135" t="s">
        <v>25</v>
      </c>
      <c r="M316" s="136"/>
    </row>
    <row r="317" spans="1:13" x14ac:dyDescent="0.55000000000000004">
      <c r="A317" s="639" t="str">
        <f>A295</f>
        <v>ซ่อมแซมสำนักงาน สพป.ลำปาง เขต 3</v>
      </c>
      <c r="B317" s="639"/>
      <c r="C317" s="639"/>
      <c r="D317" s="640" t="str">
        <f>D273</f>
        <v>รางระบายน้ำ โรงเรียน</v>
      </c>
      <c r="E317" s="640"/>
      <c r="F317" s="640"/>
      <c r="G317" s="640"/>
      <c r="H317" s="640"/>
      <c r="I317" s="1" t="s">
        <v>26</v>
      </c>
      <c r="J317" s="145" t="str">
        <f>J295</f>
        <v>ลำปาง เขต  3</v>
      </c>
      <c r="M317" s="1" t="s">
        <v>135</v>
      </c>
    </row>
    <row r="318" spans="1:13" ht="24.75" thickBot="1" x14ac:dyDescent="0.6">
      <c r="A318" s="145" t="s">
        <v>0</v>
      </c>
      <c r="D318" s="640" t="str">
        <f>D274</f>
        <v>โรงเรียนร่องเคาะวิทยา</v>
      </c>
      <c r="E318" s="640"/>
      <c r="F318" s="640"/>
      <c r="G318" s="640"/>
      <c r="H318" s="640"/>
      <c r="K318" s="641"/>
      <c r="L318" s="641"/>
    </row>
    <row r="319" spans="1:13" x14ac:dyDescent="0.55000000000000004">
      <c r="A319" s="642" t="s">
        <v>2</v>
      </c>
      <c r="B319" s="644" t="s">
        <v>3</v>
      </c>
      <c r="C319" s="645"/>
      <c r="D319" s="645"/>
      <c r="E319" s="646"/>
      <c r="F319" s="650" t="s">
        <v>4</v>
      </c>
      <c r="G319" s="650" t="s">
        <v>5</v>
      </c>
      <c r="H319" s="650" t="s">
        <v>6</v>
      </c>
      <c r="I319" s="650"/>
      <c r="J319" s="650" t="s">
        <v>7</v>
      </c>
      <c r="K319" s="650"/>
      <c r="L319" s="650" t="s">
        <v>24</v>
      </c>
      <c r="M319" s="661" t="s">
        <v>9</v>
      </c>
    </row>
    <row r="320" spans="1:13" x14ac:dyDescent="0.55000000000000004">
      <c r="A320" s="643"/>
      <c r="B320" s="647"/>
      <c r="C320" s="648"/>
      <c r="D320" s="648"/>
      <c r="E320" s="649"/>
      <c r="F320" s="651"/>
      <c r="G320" s="651"/>
      <c r="H320" s="148" t="s">
        <v>10</v>
      </c>
      <c r="I320" s="148" t="s">
        <v>11</v>
      </c>
      <c r="J320" s="148" t="s">
        <v>10</v>
      </c>
      <c r="K320" s="148" t="s">
        <v>11</v>
      </c>
      <c r="L320" s="651"/>
      <c r="M320" s="662"/>
    </row>
    <row r="321" spans="1:13" x14ac:dyDescent="0.55000000000000004">
      <c r="A321" s="685" t="s">
        <v>136</v>
      </c>
      <c r="B321" s="686"/>
      <c r="C321" s="686"/>
      <c r="D321" s="686"/>
      <c r="E321" s="686"/>
      <c r="F321" s="686"/>
      <c r="G321" s="686"/>
      <c r="H321" s="687"/>
      <c r="I321" s="152">
        <f>I311</f>
        <v>236226</v>
      </c>
      <c r="J321" s="49"/>
      <c r="K321" s="48">
        <f>K311</f>
        <v>43986.5</v>
      </c>
      <c r="L321" s="48">
        <f>L311</f>
        <v>280212.5</v>
      </c>
      <c r="M321" s="8"/>
    </row>
    <row r="322" spans="1:13" x14ac:dyDescent="0.55000000000000004">
      <c r="A322" s="7" t="str">
        <f>IF('กรอกรายการ วัสดุ'!A384&gt;0,'กรอกรายการ วัสดุ'!A396,IF('กรอกรายการ วัสดุ'!A396=0," "))</f>
        <v xml:space="preserve"> </v>
      </c>
      <c r="B322" s="638" t="str">
        <f>IF('กรอกรายการ วัสดุ'!B150&gt;0,'กรอกรายการ วัสดุ'!B150,IF('กรอกรายการ วัสดุ'!B150=0,"-"))</f>
        <v>-</v>
      </c>
      <c r="C322" s="638"/>
      <c r="D322" s="638"/>
      <c r="E322" s="638"/>
      <c r="F322" s="12" t="str">
        <f>IF('กรอกรายการ วัสดุ'!C150&gt;0,'กรอกรายการ วัสดุ'!C150,IF('กรอกรายการ วัสดุ'!C150=0,"-"))</f>
        <v>-</v>
      </c>
      <c r="G322" s="12" t="str">
        <f>IF('กรอกรายการ วัสดุ'!D150&gt;0,'กรอกรายการ วัสดุ'!D150,IF('กรอกรายการ วัสดุ'!D150=0,"-"))</f>
        <v>-</v>
      </c>
      <c r="H322" s="12" t="str">
        <f>IF('กรอกรายการ วัสดุ'!E150&gt;0,'กรอกรายการ วัสดุ'!E150,IF('กรอกรายการ วัสดุ'!E150=0,"-"))</f>
        <v>-</v>
      </c>
      <c r="I322" s="45" t="str">
        <f>IF('กรอกรายการ วัสดุ'!F150&gt;0,'กรอกรายการ วัสดุ'!F150,IF('กรอกรายการ วัสดุ'!F150=0,"-"))</f>
        <v>-</v>
      </c>
      <c r="J322" s="12" t="str">
        <f>IF('กรอกรายการ วัสดุ'!G150&gt;0,'กรอกรายการ วัสดุ'!G150,IF('กรอกรายการ วัสดุ'!G150=0,"-"))</f>
        <v>-</v>
      </c>
      <c r="K322" s="12" t="str">
        <f>IF('กรอกรายการ วัสดุ'!H150&gt;0,'กรอกรายการ วัสดุ'!H150,IF('กรอกรายการ วัสดุ'!H150=0,"-"))</f>
        <v>-</v>
      </c>
      <c r="L322" s="45" t="str">
        <f>IF('กรอกรายการ วัสดุ'!I150&gt;0,'กรอกรายการ วัสดุ'!I150,IF('กรอกรายการ วัสดุ'!I150=0,"-"))</f>
        <v>-</v>
      </c>
      <c r="M322" s="76"/>
    </row>
    <row r="323" spans="1:13" x14ac:dyDescent="0.55000000000000004">
      <c r="A323" s="9" t="str">
        <f>IF('กรอกรายการ วัสดุ'!A385&gt;0,'กรอกรายการ วัสดุ'!A397,IF('กรอกรายการ วัสดุ'!A397=0," "))</f>
        <v xml:space="preserve"> </v>
      </c>
      <c r="B323" s="637" t="str">
        <f>IF('กรอกรายการ วัสดุ'!B151&gt;0,'กรอกรายการ วัสดุ'!B151,IF('กรอกรายการ วัสดุ'!B151=0,"-"))</f>
        <v>-</v>
      </c>
      <c r="C323" s="637"/>
      <c r="D323" s="637"/>
      <c r="E323" s="637"/>
      <c r="F323" s="12" t="str">
        <f>IF('กรอกรายการ วัสดุ'!C151&gt;0,'กรอกรายการ วัสดุ'!C151,IF('กรอกรายการ วัสดุ'!C151=0,"-"))</f>
        <v>-</v>
      </c>
      <c r="G323" s="12" t="str">
        <f>IF('กรอกรายการ วัสดุ'!D151&gt;0,'กรอกรายการ วัสดุ'!D151,IF('กรอกรายการ วัสดุ'!D151=0,"-"))</f>
        <v>-</v>
      </c>
      <c r="H323" s="12" t="str">
        <f>IF('กรอกรายการ วัสดุ'!E151&gt;0,'กรอกรายการ วัสดุ'!E151,IF('กรอกรายการ วัสดุ'!E151=0,"-"))</f>
        <v>-</v>
      </c>
      <c r="I323" s="45" t="str">
        <f>IF('กรอกรายการ วัสดุ'!F151&gt;0,'กรอกรายการ วัสดุ'!F151,IF('กรอกรายการ วัสดุ'!F151=0,"-"))</f>
        <v>-</v>
      </c>
      <c r="J323" s="12" t="str">
        <f>IF('กรอกรายการ วัสดุ'!G151&gt;0,'กรอกรายการ วัสดุ'!G151,IF('กรอกรายการ วัสดุ'!G151=0,"-"))</f>
        <v>-</v>
      </c>
      <c r="K323" s="12" t="str">
        <f>IF('กรอกรายการ วัสดุ'!H151&gt;0,'กรอกรายการ วัสดุ'!H151,IF('กรอกรายการ วัสดุ'!H151=0,"-"))</f>
        <v>-</v>
      </c>
      <c r="L323" s="45" t="str">
        <f>IF('กรอกรายการ วัสดุ'!I151&gt;0,'กรอกรายการ วัสดุ'!I151,IF('กรอกรายการ วัสดุ'!I151=0,"-"))</f>
        <v>-</v>
      </c>
      <c r="M323" s="76"/>
    </row>
    <row r="324" spans="1:13" x14ac:dyDescent="0.55000000000000004">
      <c r="A324" s="9" t="str">
        <f>IF('กรอกรายการ วัสดุ'!A386&gt;0,'กรอกรายการ วัสดุ'!A398,IF('กรอกรายการ วัสดุ'!A398=0," "))</f>
        <v xml:space="preserve"> </v>
      </c>
      <c r="B324" s="637" t="str">
        <f>IF('กรอกรายการ วัสดุ'!B152&gt;0,'กรอกรายการ วัสดุ'!B152,IF('กรอกรายการ วัสดุ'!B152=0,"-"))</f>
        <v>-</v>
      </c>
      <c r="C324" s="637"/>
      <c r="D324" s="637"/>
      <c r="E324" s="637"/>
      <c r="F324" s="12" t="str">
        <f>IF('กรอกรายการ วัสดุ'!C152&gt;0,'กรอกรายการ วัสดุ'!C152,IF('กรอกรายการ วัสดุ'!C152=0,"-"))</f>
        <v>-</v>
      </c>
      <c r="G324" s="12" t="str">
        <f>IF('กรอกรายการ วัสดุ'!D152&gt;0,'กรอกรายการ วัสดุ'!D152,IF('กรอกรายการ วัสดุ'!D152=0,"-"))</f>
        <v>-</v>
      </c>
      <c r="H324" s="12" t="str">
        <f>IF('กรอกรายการ วัสดุ'!E152&gt;0,'กรอกรายการ วัสดุ'!E152,IF('กรอกรายการ วัสดุ'!E152=0,"-"))</f>
        <v>-</v>
      </c>
      <c r="I324" s="45" t="str">
        <f>IF('กรอกรายการ วัสดุ'!F152&gt;0,'กรอกรายการ วัสดุ'!F152,IF('กรอกรายการ วัสดุ'!F152=0,"-"))</f>
        <v>-</v>
      </c>
      <c r="J324" s="12" t="str">
        <f>IF('กรอกรายการ วัสดุ'!G152&gt;0,'กรอกรายการ วัสดุ'!G152,IF('กรอกรายการ วัสดุ'!G152=0,"-"))</f>
        <v>-</v>
      </c>
      <c r="K324" s="12" t="str">
        <f>IF('กรอกรายการ วัสดุ'!H152&gt;0,'กรอกรายการ วัสดุ'!H152,IF('กรอกรายการ วัสดุ'!H152=0,"-"))</f>
        <v>-</v>
      </c>
      <c r="L324" s="45" t="str">
        <f>IF('กรอกรายการ วัสดุ'!I152&gt;0,'กรอกรายการ วัสดุ'!I152,IF('กรอกรายการ วัสดุ'!I152=0,"-"))</f>
        <v>-</v>
      </c>
      <c r="M324" s="76"/>
    </row>
    <row r="325" spans="1:13" x14ac:dyDescent="0.55000000000000004">
      <c r="A325" s="9" t="str">
        <f>IF('กรอกรายการ วัสดุ'!A387&gt;0,'กรอกรายการ วัสดุ'!A399,IF('กรอกรายการ วัสดุ'!A399=0," "))</f>
        <v xml:space="preserve"> </v>
      </c>
      <c r="B325" s="637" t="str">
        <f>IF('กรอกรายการ วัสดุ'!B153&gt;0,'กรอกรายการ วัสดุ'!B153,IF('กรอกรายการ วัสดุ'!B153=0,"-"))</f>
        <v>-</v>
      </c>
      <c r="C325" s="637"/>
      <c r="D325" s="637"/>
      <c r="E325" s="637"/>
      <c r="F325" s="12" t="str">
        <f>IF('กรอกรายการ วัสดุ'!C153&gt;0,'กรอกรายการ วัสดุ'!C153,IF('กรอกรายการ วัสดุ'!C153=0,"-"))</f>
        <v>-</v>
      </c>
      <c r="G325" s="12" t="str">
        <f>IF('กรอกรายการ วัสดุ'!D153&gt;0,'กรอกรายการ วัสดุ'!D153,IF('กรอกรายการ วัสดุ'!D153=0,"-"))</f>
        <v>-</v>
      </c>
      <c r="H325" s="12" t="str">
        <f>IF('กรอกรายการ วัสดุ'!E153&gt;0,'กรอกรายการ วัสดุ'!E153,IF('กรอกรายการ วัสดุ'!E153=0,"-"))</f>
        <v>-</v>
      </c>
      <c r="I325" s="45" t="str">
        <f>IF('กรอกรายการ วัสดุ'!F153&gt;0,'กรอกรายการ วัสดุ'!F153,IF('กรอกรายการ วัสดุ'!F153=0,"-"))</f>
        <v>-</v>
      </c>
      <c r="J325" s="12" t="str">
        <f>IF('กรอกรายการ วัสดุ'!G153&gt;0,'กรอกรายการ วัสดุ'!G153,IF('กรอกรายการ วัสดุ'!G153=0,"-"))</f>
        <v>-</v>
      </c>
      <c r="K325" s="12" t="str">
        <f>IF('กรอกรายการ วัสดุ'!H153&gt;0,'กรอกรายการ วัสดุ'!H153,IF('กรอกรายการ วัสดุ'!H153=0,"-"))</f>
        <v>-</v>
      </c>
      <c r="L325" s="45" t="str">
        <f>IF('กรอกรายการ วัสดุ'!I153&gt;0,'กรอกรายการ วัสดุ'!I153,IF('กรอกรายการ วัสดุ'!I153=0,"-"))</f>
        <v>-</v>
      </c>
      <c r="M325" s="76"/>
    </row>
    <row r="326" spans="1:13" x14ac:dyDescent="0.55000000000000004">
      <c r="A326" s="9" t="str">
        <f>IF('กรอกรายการ วัสดุ'!A388&gt;0,'กรอกรายการ วัสดุ'!A400,IF('กรอกรายการ วัสดุ'!A400=0," "))</f>
        <v xml:space="preserve"> </v>
      </c>
      <c r="B326" s="637" t="str">
        <f>IF('กรอกรายการ วัสดุ'!B154&gt;0,'กรอกรายการ วัสดุ'!B154,IF('กรอกรายการ วัสดุ'!B154=0,"-"))</f>
        <v>-</v>
      </c>
      <c r="C326" s="637"/>
      <c r="D326" s="637"/>
      <c r="E326" s="637"/>
      <c r="F326" s="12" t="str">
        <f>IF('กรอกรายการ วัสดุ'!C154&gt;0,'กรอกรายการ วัสดุ'!C154,IF('กรอกรายการ วัสดุ'!C154=0,"-"))</f>
        <v>-</v>
      </c>
      <c r="G326" s="12" t="str">
        <f>IF('กรอกรายการ วัสดุ'!D154&gt;0,'กรอกรายการ วัสดุ'!D154,IF('กรอกรายการ วัสดุ'!D154=0,"-"))</f>
        <v>-</v>
      </c>
      <c r="H326" s="12" t="str">
        <f>IF('กรอกรายการ วัสดุ'!E154&gt;0,'กรอกรายการ วัสดุ'!E154,IF('กรอกรายการ วัสดุ'!E154=0,"-"))</f>
        <v>-</v>
      </c>
      <c r="I326" s="45" t="str">
        <f>IF('กรอกรายการ วัสดุ'!F154&gt;0,'กรอกรายการ วัสดุ'!F154,IF('กรอกรายการ วัสดุ'!F154=0,"-"))</f>
        <v>-</v>
      </c>
      <c r="J326" s="12" t="str">
        <f>IF('กรอกรายการ วัสดุ'!G154&gt;0,'กรอกรายการ วัสดุ'!G154,IF('กรอกรายการ วัสดุ'!G154=0,"-"))</f>
        <v>-</v>
      </c>
      <c r="K326" s="12" t="str">
        <f>IF('กรอกรายการ วัสดุ'!H154&gt;0,'กรอกรายการ วัสดุ'!H154,IF('กรอกรายการ วัสดุ'!H154=0,"-"))</f>
        <v>-</v>
      </c>
      <c r="L326" s="45" t="str">
        <f>IF('กรอกรายการ วัสดุ'!I154&gt;0,'กรอกรายการ วัสดุ'!I154,IF('กรอกรายการ วัสดุ'!I154=0,"-"))</f>
        <v>-</v>
      </c>
      <c r="M326" s="76"/>
    </row>
    <row r="327" spans="1:13" x14ac:dyDescent="0.55000000000000004">
      <c r="A327" s="9" t="str">
        <f>IF('กรอกรายการ วัสดุ'!A389&gt;0,'กรอกรายการ วัสดุ'!A401,IF('กรอกรายการ วัสดุ'!A401=0," "))</f>
        <v xml:space="preserve"> </v>
      </c>
      <c r="B327" s="637" t="str">
        <f>IF('กรอกรายการ วัสดุ'!B155&gt;0,'กรอกรายการ วัสดุ'!B155,IF('กรอกรายการ วัสดุ'!B155=0,"-"))</f>
        <v>-</v>
      </c>
      <c r="C327" s="637"/>
      <c r="D327" s="637"/>
      <c r="E327" s="637"/>
      <c r="F327" s="12" t="str">
        <f>IF('กรอกรายการ วัสดุ'!C155&gt;0,'กรอกรายการ วัสดุ'!C155,IF('กรอกรายการ วัสดุ'!C155=0,"-"))</f>
        <v>-</v>
      </c>
      <c r="G327" s="12" t="str">
        <f>IF('กรอกรายการ วัสดุ'!D155&gt;0,'กรอกรายการ วัสดุ'!D155,IF('กรอกรายการ วัสดุ'!D155=0,"-"))</f>
        <v>-</v>
      </c>
      <c r="H327" s="12" t="str">
        <f>IF('กรอกรายการ วัสดุ'!E155&gt;0,'กรอกรายการ วัสดุ'!E155,IF('กรอกรายการ วัสดุ'!E155=0,"-"))</f>
        <v>-</v>
      </c>
      <c r="I327" s="45" t="str">
        <f>IF('กรอกรายการ วัสดุ'!F155&gt;0,'กรอกรายการ วัสดุ'!F155,IF('กรอกรายการ วัสดุ'!F155=0,"-"))</f>
        <v>-</v>
      </c>
      <c r="J327" s="12" t="str">
        <f>IF('กรอกรายการ วัสดุ'!G155&gt;0,'กรอกรายการ วัสดุ'!G155,IF('กรอกรายการ วัสดุ'!G155=0,"-"))</f>
        <v>-</v>
      </c>
      <c r="K327" s="12" t="str">
        <f>IF('กรอกรายการ วัสดุ'!H155&gt;0,'กรอกรายการ วัสดุ'!H155,IF('กรอกรายการ วัสดุ'!H155=0,"-"))</f>
        <v>-</v>
      </c>
      <c r="L327" s="45" t="str">
        <f>IF('กรอกรายการ วัสดุ'!I155&gt;0,'กรอกรายการ วัสดุ'!I155,IF('กรอกรายการ วัสดุ'!I155=0,"-"))</f>
        <v>-</v>
      </c>
      <c r="M327" s="76"/>
    </row>
    <row r="328" spans="1:13" x14ac:dyDescent="0.55000000000000004">
      <c r="A328" s="9" t="str">
        <f>IF('กรอกรายการ วัสดุ'!A390&gt;0,'กรอกรายการ วัสดุ'!A402,IF('กรอกรายการ วัสดุ'!A402=0," "))</f>
        <v xml:space="preserve"> </v>
      </c>
      <c r="B328" s="637" t="str">
        <f>IF('กรอกรายการ วัสดุ'!B156&gt;0,'กรอกรายการ วัสดุ'!B156,IF('กรอกรายการ วัสดุ'!B156=0,"-"))</f>
        <v>-</v>
      </c>
      <c r="C328" s="637"/>
      <c r="D328" s="637"/>
      <c r="E328" s="637"/>
      <c r="F328" s="12" t="str">
        <f>IF('กรอกรายการ วัสดุ'!C156&gt;0,'กรอกรายการ วัสดุ'!C156,IF('กรอกรายการ วัสดุ'!C156=0,"-"))</f>
        <v>-</v>
      </c>
      <c r="G328" s="12" t="str">
        <f>IF('กรอกรายการ วัสดุ'!D156&gt;0,'กรอกรายการ วัสดุ'!D156,IF('กรอกรายการ วัสดุ'!D156=0,"-"))</f>
        <v>-</v>
      </c>
      <c r="H328" s="12" t="str">
        <f>IF('กรอกรายการ วัสดุ'!E156&gt;0,'กรอกรายการ วัสดุ'!E156,IF('กรอกรายการ วัสดุ'!E156=0,"-"))</f>
        <v>-</v>
      </c>
      <c r="I328" s="45" t="str">
        <f>IF('กรอกรายการ วัสดุ'!F156&gt;0,'กรอกรายการ วัสดุ'!F156,IF('กรอกรายการ วัสดุ'!F156=0,"-"))</f>
        <v>-</v>
      </c>
      <c r="J328" s="12" t="str">
        <f>IF('กรอกรายการ วัสดุ'!G156&gt;0,'กรอกรายการ วัสดุ'!G156,IF('กรอกรายการ วัสดุ'!G156=0,"-"))</f>
        <v>-</v>
      </c>
      <c r="K328" s="12" t="str">
        <f>IF('กรอกรายการ วัสดุ'!H156&gt;0,'กรอกรายการ วัสดุ'!H156,IF('กรอกรายการ วัสดุ'!H156=0,"-"))</f>
        <v>-</v>
      </c>
      <c r="L328" s="45" t="str">
        <f>IF('กรอกรายการ วัสดุ'!I156&gt;0,'กรอกรายการ วัสดุ'!I156,IF('กรอกรายการ วัสดุ'!I156=0,"-"))</f>
        <v>-</v>
      </c>
      <c r="M328" s="76"/>
    </row>
    <row r="329" spans="1:13" x14ac:dyDescent="0.55000000000000004">
      <c r="A329" s="9" t="str">
        <f>IF('กรอกรายการ วัสดุ'!A391&gt;0,'กรอกรายการ วัสดุ'!A403,IF('กรอกรายการ วัสดุ'!A403=0," "))</f>
        <v xml:space="preserve"> </v>
      </c>
      <c r="B329" s="637" t="str">
        <f>IF('กรอกรายการ วัสดุ'!B157&gt;0,'กรอกรายการ วัสดุ'!B157,IF('กรอกรายการ วัสดุ'!B157=0,"-"))</f>
        <v>-</v>
      </c>
      <c r="C329" s="637"/>
      <c r="D329" s="637"/>
      <c r="E329" s="637"/>
      <c r="F329" s="12" t="str">
        <f>IF('กรอกรายการ วัสดุ'!C157&gt;0,'กรอกรายการ วัสดุ'!C157,IF('กรอกรายการ วัสดุ'!C157=0,"-"))</f>
        <v>-</v>
      </c>
      <c r="G329" s="12" t="str">
        <f>IF('กรอกรายการ วัสดุ'!D157&gt;0,'กรอกรายการ วัสดุ'!D157,IF('กรอกรายการ วัสดุ'!D157=0,"-"))</f>
        <v>-</v>
      </c>
      <c r="H329" s="12" t="str">
        <f>IF('กรอกรายการ วัสดุ'!E157&gt;0,'กรอกรายการ วัสดุ'!E157,IF('กรอกรายการ วัสดุ'!E157=0,"-"))</f>
        <v>-</v>
      </c>
      <c r="I329" s="45" t="str">
        <f>IF('กรอกรายการ วัสดุ'!F157&gt;0,'กรอกรายการ วัสดุ'!F157,IF('กรอกรายการ วัสดุ'!F157=0,"-"))</f>
        <v>-</v>
      </c>
      <c r="J329" s="12" t="str">
        <f>IF('กรอกรายการ วัสดุ'!G157&gt;0,'กรอกรายการ วัสดุ'!G157,IF('กรอกรายการ วัสดุ'!G157=0,"-"))</f>
        <v>-</v>
      </c>
      <c r="K329" s="12" t="str">
        <f>IF('กรอกรายการ วัสดุ'!H157&gt;0,'กรอกรายการ วัสดุ'!H157,IF('กรอกรายการ วัสดุ'!H157=0,"-"))</f>
        <v>-</v>
      </c>
      <c r="L329" s="45" t="str">
        <f>IF('กรอกรายการ วัสดุ'!I157&gt;0,'กรอกรายการ วัสดุ'!I157,IF('กรอกรายการ วัสดุ'!I157=0,"-"))</f>
        <v>-</v>
      </c>
      <c r="M329" s="76"/>
    </row>
    <row r="330" spans="1:13" x14ac:dyDescent="0.55000000000000004">
      <c r="A330" s="9" t="str">
        <f>IF('กรอกรายการ วัสดุ'!A392&gt;0,'กรอกรายการ วัสดุ'!A404,IF('กรอกรายการ วัสดุ'!A404=0," "))</f>
        <v xml:space="preserve"> </v>
      </c>
      <c r="B330" s="637" t="str">
        <f>IF('กรอกรายการ วัสดุ'!B158&gt;0,'กรอกรายการ วัสดุ'!B158,IF('กรอกรายการ วัสดุ'!B158=0,"-"))</f>
        <v>-</v>
      </c>
      <c r="C330" s="637"/>
      <c r="D330" s="637"/>
      <c r="E330" s="637"/>
      <c r="F330" s="12" t="str">
        <f>IF('กรอกรายการ วัสดุ'!C158&gt;0,'กรอกรายการ วัสดุ'!C158,IF('กรอกรายการ วัสดุ'!C158=0,"-"))</f>
        <v>-</v>
      </c>
      <c r="G330" s="12" t="str">
        <f>IF('กรอกรายการ วัสดุ'!D158&gt;0,'กรอกรายการ วัสดุ'!D158,IF('กรอกรายการ วัสดุ'!D158=0,"-"))</f>
        <v>-</v>
      </c>
      <c r="H330" s="12" t="str">
        <f>IF('กรอกรายการ วัสดุ'!E158&gt;0,'กรอกรายการ วัสดุ'!E158,IF('กรอกรายการ วัสดุ'!E158=0,"-"))</f>
        <v>-</v>
      </c>
      <c r="I330" s="45" t="str">
        <f>IF('กรอกรายการ วัสดุ'!F158&gt;0,'กรอกรายการ วัสดุ'!F158,IF('กรอกรายการ วัสดุ'!F158=0,"-"))</f>
        <v>-</v>
      </c>
      <c r="J330" s="12" t="str">
        <f>IF('กรอกรายการ วัสดุ'!G158&gt;0,'กรอกรายการ วัสดุ'!G158,IF('กรอกรายการ วัสดุ'!G158=0,"-"))</f>
        <v>-</v>
      </c>
      <c r="K330" s="12" t="str">
        <f>IF('กรอกรายการ วัสดุ'!H158&gt;0,'กรอกรายการ วัสดุ'!H158,IF('กรอกรายการ วัสดุ'!H158=0,"-"))</f>
        <v>-</v>
      </c>
      <c r="L330" s="45" t="str">
        <f>IF('กรอกรายการ วัสดุ'!I158&gt;0,'กรอกรายการ วัสดุ'!I158,IF('กรอกรายการ วัสดุ'!I158=0,"-"))</f>
        <v>-</v>
      </c>
      <c r="M330" s="76"/>
    </row>
    <row r="331" spans="1:13" ht="24.75" thickBot="1" x14ac:dyDescent="0.6">
      <c r="A331" s="117" t="str">
        <f>IF('กรอกรายการ วัสดุ'!A393&gt;0,'กรอกรายการ วัสดุ'!A405,IF('กรอกรายการ วัสดุ'!A405=0," "))</f>
        <v xml:space="preserve"> </v>
      </c>
      <c r="B331" s="688" t="str">
        <f>IF('กรอกรายการ วัสดุ'!B159&gt;0,'กรอกรายการ วัสดุ'!B159,IF('กรอกรายการ วัสดุ'!B159=0,"-"))</f>
        <v>-</v>
      </c>
      <c r="C331" s="688"/>
      <c r="D331" s="688"/>
      <c r="E331" s="688"/>
      <c r="F331" s="12" t="str">
        <f>IF('กรอกรายการ วัสดุ'!C159&gt;0,'กรอกรายการ วัสดุ'!C159,IF('กรอกรายการ วัสดุ'!C159=0,"-"))</f>
        <v>-</v>
      </c>
      <c r="G331" s="12" t="str">
        <f>IF('กรอกรายการ วัสดุ'!D159&gt;0,'กรอกรายการ วัสดุ'!D159,IF('กรอกรายการ วัสดุ'!D159=0,"-"))</f>
        <v>-</v>
      </c>
      <c r="H331" s="12" t="str">
        <f>IF('กรอกรายการ วัสดุ'!E159&gt;0,'กรอกรายการ วัสดุ'!E159,IF('กรอกรายการ วัสดุ'!E159=0,"-"))</f>
        <v>-</v>
      </c>
      <c r="I331" s="45" t="str">
        <f>IF('กรอกรายการ วัสดุ'!F159&gt;0,'กรอกรายการ วัสดุ'!F159,IF('กรอกรายการ วัสดุ'!F159=0,"-"))</f>
        <v>-</v>
      </c>
      <c r="J331" s="12" t="str">
        <f>IF('กรอกรายการ วัสดุ'!G159&gt;0,'กรอกรายการ วัสดุ'!G159,IF('กรอกรายการ วัสดุ'!G159=0,"-"))</f>
        <v>-</v>
      </c>
      <c r="K331" s="12" t="str">
        <f>IF('กรอกรายการ วัสดุ'!H159&gt;0,'กรอกรายการ วัสดุ'!H159,IF('กรอกรายการ วัสดุ'!H159=0,"-"))</f>
        <v>-</v>
      </c>
      <c r="L331" s="45" t="str">
        <f>IF('กรอกรายการ วัสดุ'!I159&gt;0,'กรอกรายการ วัสดุ'!I159,IF('กรอกรายการ วัสดุ'!I159=0,"-"))</f>
        <v>-</v>
      </c>
      <c r="M331" s="75"/>
    </row>
    <row r="332" spans="1:13" ht="24.75" thickBot="1" x14ac:dyDescent="0.6">
      <c r="A332" s="657" t="s">
        <v>137</v>
      </c>
      <c r="B332" s="658"/>
      <c r="C332" s="658"/>
      <c r="D332" s="658"/>
      <c r="E332" s="658"/>
      <c r="F332" s="658"/>
      <c r="G332" s="658"/>
      <c r="H332" s="659"/>
      <c r="I332" s="153">
        <f>SUM(I322:I331)</f>
        <v>0</v>
      </c>
      <c r="J332" s="19"/>
      <c r="K332" s="46">
        <f t="shared" ref="K332:L332" si="22">SUM(K322:K331)</f>
        <v>0</v>
      </c>
      <c r="L332" s="46">
        <f t="shared" si="22"/>
        <v>0</v>
      </c>
      <c r="M332" s="14"/>
    </row>
    <row r="333" spans="1:13" ht="24.75" thickBot="1" x14ac:dyDescent="0.6">
      <c r="A333" s="657" t="s">
        <v>138</v>
      </c>
      <c r="B333" s="658"/>
      <c r="C333" s="658"/>
      <c r="D333" s="658"/>
      <c r="E333" s="658"/>
      <c r="F333" s="658"/>
      <c r="G333" s="658"/>
      <c r="H333" s="659"/>
      <c r="I333" s="153">
        <f>I332+I321</f>
        <v>236226</v>
      </c>
      <c r="J333" s="15"/>
      <c r="K333" s="46">
        <f t="shared" ref="K333:L333" si="23">K332+K321</f>
        <v>43986.5</v>
      </c>
      <c r="L333" s="46">
        <f t="shared" si="23"/>
        <v>280212.5</v>
      </c>
      <c r="M333" s="14"/>
    </row>
    <row r="334" spans="1:13" x14ac:dyDescent="0.55000000000000004">
      <c r="A334" s="13"/>
      <c r="B334" s="13" t="s">
        <v>28</v>
      </c>
      <c r="C334" s="13"/>
      <c r="D334" s="13"/>
      <c r="E334" s="13"/>
      <c r="F334" s="13"/>
      <c r="G334" s="13"/>
      <c r="H334" s="13" t="s">
        <v>28</v>
      </c>
      <c r="I334" s="6"/>
      <c r="J334" s="6"/>
      <c r="K334" s="6" t="s">
        <v>333</v>
      </c>
      <c r="L334" s="6"/>
      <c r="M334" s="6"/>
    </row>
    <row r="335" spans="1:13" x14ac:dyDescent="0.55000000000000004">
      <c r="A335" s="147"/>
      <c r="B335" s="2"/>
      <c r="C335" s="668" t="str">
        <f>C313</f>
        <v>(นายชาติชาย  สมศักดิ์)</v>
      </c>
      <c r="D335" s="668"/>
      <c r="E335" s="668"/>
      <c r="F335" s="2"/>
      <c r="G335" s="2"/>
      <c r="H335" s="13" t="s">
        <v>28</v>
      </c>
      <c r="I335" s="118"/>
      <c r="J335" s="2"/>
      <c r="K335" s="6" t="s">
        <v>333</v>
      </c>
      <c r="L335" s="2"/>
      <c r="M335" s="2"/>
    </row>
    <row r="336" spans="1:13" x14ac:dyDescent="0.55000000000000004">
      <c r="A336" s="147"/>
      <c r="B336" s="118"/>
      <c r="C336" s="668" t="str">
        <f>C314</f>
        <v>ประธานกรรมการกำหนดราคากลาง</v>
      </c>
      <c r="D336" s="668"/>
      <c r="E336" s="668"/>
      <c r="F336" s="2"/>
      <c r="G336" s="2"/>
      <c r="H336" s="13" t="s">
        <v>28</v>
      </c>
      <c r="I336" s="118"/>
      <c r="J336" s="118"/>
      <c r="K336" s="6" t="s">
        <v>333</v>
      </c>
      <c r="L336" s="2"/>
      <c r="M336" s="2"/>
    </row>
    <row r="337" spans="1:13" s="2" customFormat="1" x14ac:dyDescent="0.55000000000000004">
      <c r="A337" s="279"/>
      <c r="C337" s="118"/>
      <c r="D337" s="655"/>
      <c r="E337" s="655"/>
      <c r="F337" s="655"/>
      <c r="H337" s="13" t="s">
        <v>28</v>
      </c>
      <c r="I337" s="118"/>
      <c r="J337" s="118"/>
      <c r="K337" s="6" t="s">
        <v>335</v>
      </c>
    </row>
    <row r="338" spans="1:13" ht="27.75" x14ac:dyDescent="0.65">
      <c r="A338" s="2"/>
      <c r="B338" s="2"/>
      <c r="C338" s="636" t="s">
        <v>23</v>
      </c>
      <c r="D338" s="636"/>
      <c r="E338" s="636"/>
      <c r="F338" s="636"/>
      <c r="G338" s="636"/>
      <c r="H338" s="636"/>
      <c r="I338" s="636"/>
      <c r="J338" s="636"/>
      <c r="K338" s="636"/>
      <c r="L338" s="135" t="s">
        <v>25</v>
      </c>
      <c r="M338" s="136"/>
    </row>
    <row r="339" spans="1:13" x14ac:dyDescent="0.55000000000000004">
      <c r="A339" s="639" t="str">
        <f>A317</f>
        <v>ซ่อมแซมสำนักงาน สพป.ลำปาง เขต 3</v>
      </c>
      <c r="B339" s="639"/>
      <c r="C339" s="639"/>
      <c r="D339" s="640" t="str">
        <f>D295</f>
        <v>รางระบายน้ำ โรงเรียน</v>
      </c>
      <c r="E339" s="640"/>
      <c r="F339" s="640"/>
      <c r="G339" s="640"/>
      <c r="H339" s="640"/>
      <c r="I339" s="1" t="s">
        <v>26</v>
      </c>
      <c r="J339" s="145" t="str">
        <f>J317</f>
        <v>ลำปาง เขต  3</v>
      </c>
      <c r="M339" s="1" t="s">
        <v>139</v>
      </c>
    </row>
    <row r="340" spans="1:13" ht="24.75" thickBot="1" x14ac:dyDescent="0.6">
      <c r="A340" s="145" t="s">
        <v>0</v>
      </c>
      <c r="D340" s="640" t="str">
        <f>D296</f>
        <v>โรงเรียนร่องเคาะวิทยา</v>
      </c>
      <c r="E340" s="640"/>
      <c r="F340" s="640"/>
      <c r="G340" s="640"/>
      <c r="H340" s="640"/>
      <c r="K340" s="641"/>
      <c r="L340" s="641"/>
    </row>
    <row r="341" spans="1:13" x14ac:dyDescent="0.55000000000000004">
      <c r="A341" s="642" t="s">
        <v>2</v>
      </c>
      <c r="B341" s="644" t="s">
        <v>3</v>
      </c>
      <c r="C341" s="645"/>
      <c r="D341" s="645"/>
      <c r="E341" s="646"/>
      <c r="F341" s="650" t="s">
        <v>4</v>
      </c>
      <c r="G341" s="650" t="s">
        <v>5</v>
      </c>
      <c r="H341" s="650" t="s">
        <v>6</v>
      </c>
      <c r="I341" s="650"/>
      <c r="J341" s="650" t="s">
        <v>7</v>
      </c>
      <c r="K341" s="650"/>
      <c r="L341" s="650" t="s">
        <v>24</v>
      </c>
      <c r="M341" s="661" t="s">
        <v>9</v>
      </c>
    </row>
    <row r="342" spans="1:13" x14ac:dyDescent="0.55000000000000004">
      <c r="A342" s="643"/>
      <c r="B342" s="647"/>
      <c r="C342" s="648"/>
      <c r="D342" s="648"/>
      <c r="E342" s="649"/>
      <c r="F342" s="651"/>
      <c r="G342" s="651"/>
      <c r="H342" s="148" t="s">
        <v>10</v>
      </c>
      <c r="I342" s="148" t="s">
        <v>11</v>
      </c>
      <c r="J342" s="148" t="s">
        <v>10</v>
      </c>
      <c r="K342" s="148" t="s">
        <v>11</v>
      </c>
      <c r="L342" s="651"/>
      <c r="M342" s="662"/>
    </row>
    <row r="343" spans="1:13" x14ac:dyDescent="0.55000000000000004">
      <c r="A343" s="685" t="s">
        <v>142</v>
      </c>
      <c r="B343" s="686"/>
      <c r="C343" s="686"/>
      <c r="D343" s="686"/>
      <c r="E343" s="686"/>
      <c r="F343" s="686"/>
      <c r="G343" s="686"/>
      <c r="H343" s="687"/>
      <c r="I343" s="152">
        <f>I333</f>
        <v>236226</v>
      </c>
      <c r="J343" s="49"/>
      <c r="K343" s="48">
        <f>K333</f>
        <v>43986.5</v>
      </c>
      <c r="L343" s="48">
        <f>L333</f>
        <v>280212.5</v>
      </c>
      <c r="M343" s="8"/>
    </row>
    <row r="344" spans="1:13" x14ac:dyDescent="0.55000000000000004">
      <c r="A344" s="7" t="str">
        <f>IF('กรอกรายการ วัสดุ'!A406&gt;0,'กรอกรายการ วัสดุ'!A418,IF('กรอกรายการ วัสดุ'!A418=0," "))</f>
        <v xml:space="preserve"> </v>
      </c>
      <c r="B344" s="638" t="str">
        <f>IF('กรอกรายการ วัสดุ'!B160&gt;0,'กรอกรายการ วัสดุ'!B160,IF('กรอกรายการ วัสดุ'!B160=0,"-"))</f>
        <v>-</v>
      </c>
      <c r="C344" s="638"/>
      <c r="D344" s="638"/>
      <c r="E344" s="638"/>
      <c r="F344" s="12" t="str">
        <f>IF('กรอกรายการ วัสดุ'!C160&gt;0,'กรอกรายการ วัสดุ'!C160,IF('กรอกรายการ วัสดุ'!C160=0,"-"))</f>
        <v>-</v>
      </c>
      <c r="G344" s="12" t="str">
        <f>IF('กรอกรายการ วัสดุ'!D160&gt;0,'กรอกรายการ วัสดุ'!D160,IF('กรอกรายการ วัสดุ'!D160=0,"-"))</f>
        <v>-</v>
      </c>
      <c r="H344" s="12" t="str">
        <f>IF('กรอกรายการ วัสดุ'!E160&gt;0,'กรอกรายการ วัสดุ'!E160,IF('กรอกรายการ วัสดุ'!E160=0,"-"))</f>
        <v>-</v>
      </c>
      <c r="I344" s="45" t="str">
        <f>IF('กรอกรายการ วัสดุ'!F160&gt;0,'กรอกรายการ วัสดุ'!F160,IF('กรอกรายการ วัสดุ'!F160=0,"-"))</f>
        <v>-</v>
      </c>
      <c r="J344" s="12" t="str">
        <f>IF('กรอกรายการ วัสดุ'!G160&gt;0,'กรอกรายการ วัสดุ'!G160,IF('กรอกรายการ วัสดุ'!G160=0,"-"))</f>
        <v>-</v>
      </c>
      <c r="K344" s="12" t="str">
        <f>IF('กรอกรายการ วัสดุ'!H160&gt;0,'กรอกรายการ วัสดุ'!H160,IF('กรอกรายการ วัสดุ'!H160=0,"-"))</f>
        <v>-</v>
      </c>
      <c r="L344" s="45" t="str">
        <f>IF('กรอกรายการ วัสดุ'!I160&gt;0,'กรอกรายการ วัสดุ'!I160,IF('กรอกรายการ วัสดุ'!I160=0,"-"))</f>
        <v>-</v>
      </c>
      <c r="M344" s="76"/>
    </row>
    <row r="345" spans="1:13" x14ac:dyDescent="0.55000000000000004">
      <c r="A345" s="9" t="str">
        <f>IF('กรอกรายการ วัสดุ'!A407&gt;0,'กรอกรายการ วัสดุ'!A419,IF('กรอกรายการ วัสดุ'!A419=0," "))</f>
        <v xml:space="preserve"> </v>
      </c>
      <c r="B345" s="637" t="str">
        <f>IF('กรอกรายการ วัสดุ'!B161&gt;0,'กรอกรายการ วัสดุ'!B161,IF('กรอกรายการ วัสดุ'!B161=0,"-"))</f>
        <v>-</v>
      </c>
      <c r="C345" s="637"/>
      <c r="D345" s="637"/>
      <c r="E345" s="637"/>
      <c r="F345" s="12" t="str">
        <f>IF('กรอกรายการ วัสดุ'!C161&gt;0,'กรอกรายการ วัสดุ'!C161,IF('กรอกรายการ วัสดุ'!C161=0,"-"))</f>
        <v>-</v>
      </c>
      <c r="G345" s="12" t="str">
        <f>IF('กรอกรายการ วัสดุ'!D161&gt;0,'กรอกรายการ วัสดุ'!D161,IF('กรอกรายการ วัสดุ'!D161=0,"-"))</f>
        <v>-</v>
      </c>
      <c r="H345" s="12" t="str">
        <f>IF('กรอกรายการ วัสดุ'!E161&gt;0,'กรอกรายการ วัสดุ'!E161,IF('กรอกรายการ วัสดุ'!E161=0,"-"))</f>
        <v>-</v>
      </c>
      <c r="I345" s="45" t="str">
        <f>IF('กรอกรายการ วัสดุ'!F161&gt;0,'กรอกรายการ วัสดุ'!F161,IF('กรอกรายการ วัสดุ'!F161=0,"-"))</f>
        <v>-</v>
      </c>
      <c r="J345" s="12" t="str">
        <f>IF('กรอกรายการ วัสดุ'!G161&gt;0,'กรอกรายการ วัสดุ'!G161,IF('กรอกรายการ วัสดุ'!G161=0,"-"))</f>
        <v>-</v>
      </c>
      <c r="K345" s="12" t="str">
        <f>IF('กรอกรายการ วัสดุ'!H161&gt;0,'กรอกรายการ วัสดุ'!H161,IF('กรอกรายการ วัสดุ'!H161=0,"-"))</f>
        <v>-</v>
      </c>
      <c r="L345" s="45" t="str">
        <f>IF('กรอกรายการ วัสดุ'!I161&gt;0,'กรอกรายการ วัสดุ'!I161,IF('กรอกรายการ วัสดุ'!I161=0,"-"))</f>
        <v>-</v>
      </c>
      <c r="M345" s="76"/>
    </row>
    <row r="346" spans="1:13" x14ac:dyDescent="0.55000000000000004">
      <c r="A346" s="9" t="str">
        <f>IF('กรอกรายการ วัสดุ'!A408&gt;0,'กรอกรายการ วัสดุ'!A420,IF('กรอกรายการ วัสดุ'!A420=0," "))</f>
        <v xml:space="preserve"> </v>
      </c>
      <c r="B346" s="637" t="str">
        <f>IF('กรอกรายการ วัสดุ'!B162&gt;0,'กรอกรายการ วัสดุ'!B162,IF('กรอกรายการ วัสดุ'!B162=0,"-"))</f>
        <v>-</v>
      </c>
      <c r="C346" s="637"/>
      <c r="D346" s="637"/>
      <c r="E346" s="637"/>
      <c r="F346" s="12" t="str">
        <f>IF('กรอกรายการ วัสดุ'!C162&gt;0,'กรอกรายการ วัสดุ'!C162,IF('กรอกรายการ วัสดุ'!C162=0,"-"))</f>
        <v>-</v>
      </c>
      <c r="G346" s="12" t="str">
        <f>IF('กรอกรายการ วัสดุ'!D162&gt;0,'กรอกรายการ วัสดุ'!D162,IF('กรอกรายการ วัสดุ'!D162=0,"-"))</f>
        <v>-</v>
      </c>
      <c r="H346" s="12" t="str">
        <f>IF('กรอกรายการ วัสดุ'!E162&gt;0,'กรอกรายการ วัสดุ'!E162,IF('กรอกรายการ วัสดุ'!E162=0,"-"))</f>
        <v>-</v>
      </c>
      <c r="I346" s="45" t="str">
        <f>IF('กรอกรายการ วัสดุ'!F162&gt;0,'กรอกรายการ วัสดุ'!F162,IF('กรอกรายการ วัสดุ'!F162=0,"-"))</f>
        <v>-</v>
      </c>
      <c r="J346" s="12" t="str">
        <f>IF('กรอกรายการ วัสดุ'!G162&gt;0,'กรอกรายการ วัสดุ'!G162,IF('กรอกรายการ วัสดุ'!G162=0,"-"))</f>
        <v>-</v>
      </c>
      <c r="K346" s="12" t="str">
        <f>IF('กรอกรายการ วัสดุ'!H162&gt;0,'กรอกรายการ วัสดุ'!H162,IF('กรอกรายการ วัสดุ'!H162=0,"-"))</f>
        <v>-</v>
      </c>
      <c r="L346" s="45" t="str">
        <f>IF('กรอกรายการ วัสดุ'!I162&gt;0,'กรอกรายการ วัสดุ'!I162,IF('กรอกรายการ วัสดุ'!I162=0,"-"))</f>
        <v>-</v>
      </c>
      <c r="M346" s="76"/>
    </row>
    <row r="347" spans="1:13" x14ac:dyDescent="0.55000000000000004">
      <c r="A347" s="9" t="str">
        <f>IF('กรอกรายการ วัสดุ'!A409&gt;0,'กรอกรายการ วัสดุ'!A421,IF('กรอกรายการ วัสดุ'!A421=0," "))</f>
        <v xml:space="preserve"> </v>
      </c>
      <c r="B347" s="637" t="str">
        <f>IF('กรอกรายการ วัสดุ'!B163&gt;0,'กรอกรายการ วัสดุ'!B163,IF('กรอกรายการ วัสดุ'!B163=0,"-"))</f>
        <v>-</v>
      </c>
      <c r="C347" s="637"/>
      <c r="D347" s="637"/>
      <c r="E347" s="637"/>
      <c r="F347" s="12" t="str">
        <f>IF('กรอกรายการ วัสดุ'!C163&gt;0,'กรอกรายการ วัสดุ'!C163,IF('กรอกรายการ วัสดุ'!C163=0,"-"))</f>
        <v>-</v>
      </c>
      <c r="G347" s="12" t="str">
        <f>IF('กรอกรายการ วัสดุ'!D163&gt;0,'กรอกรายการ วัสดุ'!D163,IF('กรอกรายการ วัสดุ'!D163=0,"-"))</f>
        <v>-</v>
      </c>
      <c r="H347" s="12" t="str">
        <f>IF('กรอกรายการ วัสดุ'!E163&gt;0,'กรอกรายการ วัสดุ'!E163,IF('กรอกรายการ วัสดุ'!E163=0,"-"))</f>
        <v>-</v>
      </c>
      <c r="I347" s="45" t="str">
        <f>IF('กรอกรายการ วัสดุ'!F163&gt;0,'กรอกรายการ วัสดุ'!F163,IF('กรอกรายการ วัสดุ'!F163=0,"-"))</f>
        <v>-</v>
      </c>
      <c r="J347" s="12" t="str">
        <f>IF('กรอกรายการ วัสดุ'!G163&gt;0,'กรอกรายการ วัสดุ'!G163,IF('กรอกรายการ วัสดุ'!G163=0,"-"))</f>
        <v>-</v>
      </c>
      <c r="K347" s="12" t="str">
        <f>IF('กรอกรายการ วัสดุ'!H163&gt;0,'กรอกรายการ วัสดุ'!H163,IF('กรอกรายการ วัสดุ'!H163=0,"-"))</f>
        <v>-</v>
      </c>
      <c r="L347" s="45" t="str">
        <f>IF('กรอกรายการ วัสดุ'!I163&gt;0,'กรอกรายการ วัสดุ'!I163,IF('กรอกรายการ วัสดุ'!I163=0,"-"))</f>
        <v>-</v>
      </c>
      <c r="M347" s="76"/>
    </row>
    <row r="348" spans="1:13" x14ac:dyDescent="0.55000000000000004">
      <c r="A348" s="9" t="str">
        <f>IF('กรอกรายการ วัสดุ'!A410&gt;0,'กรอกรายการ วัสดุ'!A422,IF('กรอกรายการ วัสดุ'!A422=0," "))</f>
        <v xml:space="preserve"> </v>
      </c>
      <c r="B348" s="637" t="str">
        <f>IF('กรอกรายการ วัสดุ'!B164&gt;0,'กรอกรายการ วัสดุ'!B164,IF('กรอกรายการ วัสดุ'!B164=0,"-"))</f>
        <v>-</v>
      </c>
      <c r="C348" s="637"/>
      <c r="D348" s="637"/>
      <c r="E348" s="637"/>
      <c r="F348" s="12" t="str">
        <f>IF('กรอกรายการ วัสดุ'!C164&gt;0,'กรอกรายการ วัสดุ'!C164,IF('กรอกรายการ วัสดุ'!C164=0,"-"))</f>
        <v>-</v>
      </c>
      <c r="G348" s="12" t="str">
        <f>IF('กรอกรายการ วัสดุ'!D164&gt;0,'กรอกรายการ วัสดุ'!D164,IF('กรอกรายการ วัสดุ'!D164=0,"-"))</f>
        <v>-</v>
      </c>
      <c r="H348" s="12" t="str">
        <f>IF('กรอกรายการ วัสดุ'!E164&gt;0,'กรอกรายการ วัสดุ'!E164,IF('กรอกรายการ วัสดุ'!E164=0,"-"))</f>
        <v>-</v>
      </c>
      <c r="I348" s="45" t="str">
        <f>IF('กรอกรายการ วัสดุ'!F164&gt;0,'กรอกรายการ วัสดุ'!F164,IF('กรอกรายการ วัสดุ'!F164=0,"-"))</f>
        <v>-</v>
      </c>
      <c r="J348" s="12" t="str">
        <f>IF('กรอกรายการ วัสดุ'!G164&gt;0,'กรอกรายการ วัสดุ'!G164,IF('กรอกรายการ วัสดุ'!G164=0,"-"))</f>
        <v>-</v>
      </c>
      <c r="K348" s="12" t="str">
        <f>IF('กรอกรายการ วัสดุ'!H164&gt;0,'กรอกรายการ วัสดุ'!H164,IF('กรอกรายการ วัสดุ'!H164=0,"-"))</f>
        <v>-</v>
      </c>
      <c r="L348" s="45" t="str">
        <f>IF('กรอกรายการ วัสดุ'!I164&gt;0,'กรอกรายการ วัสดุ'!I164,IF('กรอกรายการ วัสดุ'!I164=0,"-"))</f>
        <v>-</v>
      </c>
      <c r="M348" s="76"/>
    </row>
    <row r="349" spans="1:13" x14ac:dyDescent="0.55000000000000004">
      <c r="A349" s="9" t="str">
        <f>IF('กรอกรายการ วัสดุ'!A411&gt;0,'กรอกรายการ วัสดุ'!A423,IF('กรอกรายการ วัสดุ'!A423=0," "))</f>
        <v xml:space="preserve"> </v>
      </c>
      <c r="B349" s="637" t="str">
        <f>IF('กรอกรายการ วัสดุ'!B165&gt;0,'กรอกรายการ วัสดุ'!B165,IF('กรอกรายการ วัสดุ'!B165=0,"-"))</f>
        <v>-</v>
      </c>
      <c r="C349" s="637"/>
      <c r="D349" s="637"/>
      <c r="E349" s="637"/>
      <c r="F349" s="12" t="str">
        <f>IF('กรอกรายการ วัสดุ'!C165&gt;0,'กรอกรายการ วัสดุ'!C165,IF('กรอกรายการ วัสดุ'!C165=0,"-"))</f>
        <v>-</v>
      </c>
      <c r="G349" s="12" t="str">
        <f>IF('กรอกรายการ วัสดุ'!D165&gt;0,'กรอกรายการ วัสดุ'!D165,IF('กรอกรายการ วัสดุ'!D165=0,"-"))</f>
        <v>-</v>
      </c>
      <c r="H349" s="12" t="str">
        <f>IF('กรอกรายการ วัสดุ'!E165&gt;0,'กรอกรายการ วัสดุ'!E165,IF('กรอกรายการ วัสดุ'!E165=0,"-"))</f>
        <v>-</v>
      </c>
      <c r="I349" s="45" t="str">
        <f>IF('กรอกรายการ วัสดุ'!F165&gt;0,'กรอกรายการ วัสดุ'!F165,IF('กรอกรายการ วัสดุ'!F165=0,"-"))</f>
        <v>-</v>
      </c>
      <c r="J349" s="12" t="str">
        <f>IF('กรอกรายการ วัสดุ'!G165&gt;0,'กรอกรายการ วัสดุ'!G165,IF('กรอกรายการ วัสดุ'!G165=0,"-"))</f>
        <v>-</v>
      </c>
      <c r="K349" s="12" t="str">
        <f>IF('กรอกรายการ วัสดุ'!H165&gt;0,'กรอกรายการ วัสดุ'!H165,IF('กรอกรายการ วัสดุ'!H165=0,"-"))</f>
        <v>-</v>
      </c>
      <c r="L349" s="45" t="str">
        <f>IF('กรอกรายการ วัสดุ'!I165&gt;0,'กรอกรายการ วัสดุ'!I165,IF('กรอกรายการ วัสดุ'!I165=0,"-"))</f>
        <v>-</v>
      </c>
      <c r="M349" s="76"/>
    </row>
    <row r="350" spans="1:13" x14ac:dyDescent="0.55000000000000004">
      <c r="A350" s="9" t="str">
        <f>IF('กรอกรายการ วัสดุ'!A412&gt;0,'กรอกรายการ วัสดุ'!A424,IF('กรอกรายการ วัสดุ'!A424=0," "))</f>
        <v xml:space="preserve"> </v>
      </c>
      <c r="B350" s="637" t="str">
        <f>IF('กรอกรายการ วัสดุ'!B166&gt;0,'กรอกรายการ วัสดุ'!B166,IF('กรอกรายการ วัสดุ'!B166=0,"-"))</f>
        <v>-</v>
      </c>
      <c r="C350" s="637"/>
      <c r="D350" s="637"/>
      <c r="E350" s="637"/>
      <c r="F350" s="12" t="str">
        <f>IF('กรอกรายการ วัสดุ'!C166&gt;0,'กรอกรายการ วัสดุ'!C166,IF('กรอกรายการ วัสดุ'!C166=0,"-"))</f>
        <v>-</v>
      </c>
      <c r="G350" s="12" t="str">
        <f>IF('กรอกรายการ วัสดุ'!D166&gt;0,'กรอกรายการ วัสดุ'!D166,IF('กรอกรายการ วัสดุ'!D166=0,"-"))</f>
        <v>-</v>
      </c>
      <c r="H350" s="12" t="str">
        <f>IF('กรอกรายการ วัสดุ'!E166&gt;0,'กรอกรายการ วัสดุ'!E166,IF('กรอกรายการ วัสดุ'!E166=0,"-"))</f>
        <v>-</v>
      </c>
      <c r="I350" s="45" t="str">
        <f>IF('กรอกรายการ วัสดุ'!F166&gt;0,'กรอกรายการ วัสดุ'!F166,IF('กรอกรายการ วัสดุ'!F166=0,"-"))</f>
        <v>-</v>
      </c>
      <c r="J350" s="12" t="str">
        <f>IF('กรอกรายการ วัสดุ'!G166&gt;0,'กรอกรายการ วัสดุ'!G166,IF('กรอกรายการ วัสดุ'!G166=0,"-"))</f>
        <v>-</v>
      </c>
      <c r="K350" s="12" t="str">
        <f>IF('กรอกรายการ วัสดุ'!H166&gt;0,'กรอกรายการ วัสดุ'!H166,IF('กรอกรายการ วัสดุ'!H166=0,"-"))</f>
        <v>-</v>
      </c>
      <c r="L350" s="45" t="str">
        <f>IF('กรอกรายการ วัสดุ'!I166&gt;0,'กรอกรายการ วัสดุ'!I166,IF('กรอกรายการ วัสดุ'!I166=0,"-"))</f>
        <v>-</v>
      </c>
      <c r="M350" s="76"/>
    </row>
    <row r="351" spans="1:13" x14ac:dyDescent="0.55000000000000004">
      <c r="A351" s="9" t="str">
        <f>IF('กรอกรายการ วัสดุ'!A413&gt;0,'กรอกรายการ วัสดุ'!A425,IF('กรอกรายการ วัสดุ'!A425=0," "))</f>
        <v xml:space="preserve"> </v>
      </c>
      <c r="B351" s="637" t="str">
        <f>IF('กรอกรายการ วัสดุ'!B167&gt;0,'กรอกรายการ วัสดุ'!B167,IF('กรอกรายการ วัสดุ'!B167=0,"-"))</f>
        <v>-</v>
      </c>
      <c r="C351" s="637"/>
      <c r="D351" s="637"/>
      <c r="E351" s="637"/>
      <c r="F351" s="12" t="str">
        <f>IF('กรอกรายการ วัสดุ'!C167&gt;0,'กรอกรายการ วัสดุ'!C167,IF('กรอกรายการ วัสดุ'!C167=0,"-"))</f>
        <v>-</v>
      </c>
      <c r="G351" s="12" t="str">
        <f>IF('กรอกรายการ วัสดุ'!D167&gt;0,'กรอกรายการ วัสดุ'!D167,IF('กรอกรายการ วัสดุ'!D167=0,"-"))</f>
        <v>-</v>
      </c>
      <c r="H351" s="12" t="str">
        <f>IF('กรอกรายการ วัสดุ'!E167&gt;0,'กรอกรายการ วัสดุ'!E167,IF('กรอกรายการ วัสดุ'!E167=0,"-"))</f>
        <v>-</v>
      </c>
      <c r="I351" s="45" t="str">
        <f>IF('กรอกรายการ วัสดุ'!F167&gt;0,'กรอกรายการ วัสดุ'!F167,IF('กรอกรายการ วัสดุ'!F167=0,"-"))</f>
        <v>-</v>
      </c>
      <c r="J351" s="12" t="str">
        <f>IF('กรอกรายการ วัสดุ'!G167&gt;0,'กรอกรายการ วัสดุ'!G167,IF('กรอกรายการ วัสดุ'!G167=0,"-"))</f>
        <v>-</v>
      </c>
      <c r="K351" s="12" t="str">
        <f>IF('กรอกรายการ วัสดุ'!H167&gt;0,'กรอกรายการ วัสดุ'!H167,IF('กรอกรายการ วัสดุ'!H167=0,"-"))</f>
        <v>-</v>
      </c>
      <c r="L351" s="45" t="str">
        <f>IF('กรอกรายการ วัสดุ'!I167&gt;0,'กรอกรายการ วัสดุ'!I167,IF('กรอกรายการ วัสดุ'!I167=0,"-"))</f>
        <v>-</v>
      </c>
      <c r="M351" s="76"/>
    </row>
    <row r="352" spans="1:13" x14ac:dyDescent="0.55000000000000004">
      <c r="A352" s="9" t="str">
        <f>IF('กรอกรายการ วัสดุ'!A414&gt;0,'กรอกรายการ วัสดุ'!A426,IF('กรอกรายการ วัสดุ'!A426=0," "))</f>
        <v xml:space="preserve"> </v>
      </c>
      <c r="B352" s="637" t="str">
        <f>IF('กรอกรายการ วัสดุ'!B168&gt;0,'กรอกรายการ วัสดุ'!B168,IF('กรอกรายการ วัสดุ'!B168=0,"-"))</f>
        <v>-</v>
      </c>
      <c r="C352" s="637"/>
      <c r="D352" s="637"/>
      <c r="E352" s="637"/>
      <c r="F352" s="12" t="str">
        <f>IF('กรอกรายการ วัสดุ'!C168&gt;0,'กรอกรายการ วัสดุ'!C168,IF('กรอกรายการ วัสดุ'!C168=0,"-"))</f>
        <v>-</v>
      </c>
      <c r="G352" s="12" t="str">
        <f>IF('กรอกรายการ วัสดุ'!D168&gt;0,'กรอกรายการ วัสดุ'!D168,IF('กรอกรายการ วัสดุ'!D168=0,"-"))</f>
        <v>-</v>
      </c>
      <c r="H352" s="12" t="str">
        <f>IF('กรอกรายการ วัสดุ'!E168&gt;0,'กรอกรายการ วัสดุ'!E168,IF('กรอกรายการ วัสดุ'!E168=0,"-"))</f>
        <v>-</v>
      </c>
      <c r="I352" s="45" t="str">
        <f>IF('กรอกรายการ วัสดุ'!F168&gt;0,'กรอกรายการ วัสดุ'!F168,IF('กรอกรายการ วัสดุ'!F168=0,"-"))</f>
        <v>-</v>
      </c>
      <c r="J352" s="12" t="str">
        <f>IF('กรอกรายการ วัสดุ'!G168&gt;0,'กรอกรายการ วัสดุ'!G168,IF('กรอกรายการ วัสดุ'!G168=0,"-"))</f>
        <v>-</v>
      </c>
      <c r="K352" s="12" t="str">
        <f>IF('กรอกรายการ วัสดุ'!H168&gt;0,'กรอกรายการ วัสดุ'!H168,IF('กรอกรายการ วัสดุ'!H168=0,"-"))</f>
        <v>-</v>
      </c>
      <c r="L352" s="45" t="str">
        <f>IF('กรอกรายการ วัสดุ'!I168&gt;0,'กรอกรายการ วัสดุ'!I168,IF('กรอกรายการ วัสดุ'!I168=0,"-"))</f>
        <v>-</v>
      </c>
      <c r="M352" s="76"/>
    </row>
    <row r="353" spans="1:13" ht="24.75" thickBot="1" x14ac:dyDescent="0.6">
      <c r="A353" s="117" t="str">
        <f>IF('กรอกรายการ วัสดุ'!A415&gt;0,'กรอกรายการ วัสดุ'!A427,IF('กรอกรายการ วัสดุ'!A427=0," "))</f>
        <v xml:space="preserve"> </v>
      </c>
      <c r="B353" s="688" t="str">
        <f>IF('กรอกรายการ วัสดุ'!B169&gt;0,'กรอกรายการ วัสดุ'!B169,IF('กรอกรายการ วัสดุ'!B169=0,"-"))</f>
        <v>-</v>
      </c>
      <c r="C353" s="688"/>
      <c r="D353" s="688"/>
      <c r="E353" s="688"/>
      <c r="F353" s="12" t="str">
        <f>IF('กรอกรายการ วัสดุ'!C169&gt;0,'กรอกรายการ วัสดุ'!C169,IF('กรอกรายการ วัสดุ'!C169=0,"-"))</f>
        <v>-</v>
      </c>
      <c r="G353" s="12" t="str">
        <f>IF('กรอกรายการ วัสดุ'!D169&gt;0,'กรอกรายการ วัสดุ'!D169,IF('กรอกรายการ วัสดุ'!D169=0,"-"))</f>
        <v>-</v>
      </c>
      <c r="H353" s="12" t="str">
        <f>IF('กรอกรายการ วัสดุ'!E169&gt;0,'กรอกรายการ วัสดุ'!E169,IF('กรอกรายการ วัสดุ'!E169=0,"-"))</f>
        <v>-</v>
      </c>
      <c r="I353" s="45" t="str">
        <f>IF('กรอกรายการ วัสดุ'!F169&gt;0,'กรอกรายการ วัสดุ'!F169,IF('กรอกรายการ วัสดุ'!F169=0,"-"))</f>
        <v>-</v>
      </c>
      <c r="J353" s="12" t="str">
        <f>IF('กรอกรายการ วัสดุ'!G169&gt;0,'กรอกรายการ วัสดุ'!G169,IF('กรอกรายการ วัสดุ'!G169=0,"-"))</f>
        <v>-</v>
      </c>
      <c r="K353" s="12" t="str">
        <f>IF('กรอกรายการ วัสดุ'!H169&gt;0,'กรอกรายการ วัสดุ'!H169,IF('กรอกรายการ วัสดุ'!H169=0,"-"))</f>
        <v>-</v>
      </c>
      <c r="L353" s="45" t="str">
        <f>IF('กรอกรายการ วัสดุ'!I169&gt;0,'กรอกรายการ วัสดุ'!I169,IF('กรอกรายการ วัสดุ'!I169=0,"-"))</f>
        <v>-</v>
      </c>
      <c r="M353" s="75"/>
    </row>
    <row r="354" spans="1:13" ht="24.75" thickBot="1" x14ac:dyDescent="0.6">
      <c r="A354" s="657" t="s">
        <v>143</v>
      </c>
      <c r="B354" s="658"/>
      <c r="C354" s="658"/>
      <c r="D354" s="658"/>
      <c r="E354" s="658"/>
      <c r="F354" s="658"/>
      <c r="G354" s="658"/>
      <c r="H354" s="659"/>
      <c r="I354" s="153">
        <f>SUM(I344:I353)</f>
        <v>0</v>
      </c>
      <c r="J354" s="19"/>
      <c r="K354" s="46">
        <f t="shared" ref="K354:L354" si="24">SUM(K344:K353)</f>
        <v>0</v>
      </c>
      <c r="L354" s="46">
        <f t="shared" si="24"/>
        <v>0</v>
      </c>
      <c r="M354" s="14"/>
    </row>
    <row r="355" spans="1:13" ht="24.75" thickBot="1" x14ac:dyDescent="0.6">
      <c r="A355" s="657" t="s">
        <v>144</v>
      </c>
      <c r="B355" s="658"/>
      <c r="C355" s="658"/>
      <c r="D355" s="658"/>
      <c r="E355" s="658"/>
      <c r="F355" s="658"/>
      <c r="G355" s="658"/>
      <c r="H355" s="659"/>
      <c r="I355" s="153">
        <f>I354+I343</f>
        <v>236226</v>
      </c>
      <c r="J355" s="15"/>
      <c r="K355" s="46">
        <f t="shared" ref="K355:L355" si="25">K354+K343</f>
        <v>43986.5</v>
      </c>
      <c r="L355" s="46">
        <f t="shared" si="25"/>
        <v>280212.5</v>
      </c>
      <c r="M355" s="14"/>
    </row>
    <row r="356" spans="1:13" x14ac:dyDescent="0.55000000000000004">
      <c r="A356" s="13"/>
      <c r="B356" s="13" t="s">
        <v>28</v>
      </c>
      <c r="C356" s="13"/>
      <c r="D356" s="13"/>
      <c r="E356" s="13"/>
      <c r="F356" s="13"/>
      <c r="G356" s="13"/>
      <c r="H356" s="13" t="s">
        <v>28</v>
      </c>
      <c r="I356" s="6"/>
      <c r="J356" s="6"/>
      <c r="K356" s="6" t="s">
        <v>333</v>
      </c>
      <c r="L356" s="6"/>
      <c r="M356" s="6"/>
    </row>
    <row r="357" spans="1:13" x14ac:dyDescent="0.55000000000000004">
      <c r="A357" s="147"/>
      <c r="B357" s="2"/>
      <c r="C357" s="668" t="str">
        <f>C335</f>
        <v>(นายชาติชาย  สมศักดิ์)</v>
      </c>
      <c r="D357" s="668"/>
      <c r="E357" s="668"/>
      <c r="F357" s="2"/>
      <c r="G357" s="2"/>
      <c r="H357" s="13" t="s">
        <v>28</v>
      </c>
      <c r="I357" s="118"/>
      <c r="J357" s="2"/>
      <c r="K357" s="6" t="s">
        <v>333</v>
      </c>
      <c r="L357" s="2"/>
      <c r="M357" s="2"/>
    </row>
    <row r="358" spans="1:13" x14ac:dyDescent="0.55000000000000004">
      <c r="A358" s="147"/>
      <c r="B358" s="118"/>
      <c r="C358" s="668" t="str">
        <f>C336</f>
        <v>ประธานกรรมการกำหนดราคากลาง</v>
      </c>
      <c r="D358" s="668"/>
      <c r="E358" s="668"/>
      <c r="F358" s="2"/>
      <c r="G358" s="2"/>
      <c r="H358" s="13" t="s">
        <v>28</v>
      </c>
      <c r="I358" s="118"/>
      <c r="J358" s="118"/>
      <c r="K358" s="6" t="s">
        <v>333</v>
      </c>
      <c r="L358" s="2"/>
      <c r="M358" s="2"/>
    </row>
    <row r="359" spans="1:13" s="2" customFormat="1" x14ac:dyDescent="0.55000000000000004">
      <c r="A359" s="279"/>
      <c r="C359" s="118"/>
      <c r="D359" s="655"/>
      <c r="E359" s="655"/>
      <c r="F359" s="655"/>
      <c r="H359" s="13" t="s">
        <v>28</v>
      </c>
      <c r="I359" s="118"/>
      <c r="J359" s="118"/>
      <c r="K359" s="6" t="s">
        <v>335</v>
      </c>
    </row>
    <row r="360" spans="1:13" ht="27.75" x14ac:dyDescent="0.65">
      <c r="A360" s="2"/>
      <c r="B360" s="2"/>
      <c r="C360" s="636" t="s">
        <v>23</v>
      </c>
      <c r="D360" s="636"/>
      <c r="E360" s="636"/>
      <c r="F360" s="636"/>
      <c r="G360" s="636"/>
      <c r="H360" s="636"/>
      <c r="I360" s="636"/>
      <c r="J360" s="636"/>
      <c r="K360" s="636"/>
      <c r="L360" s="135" t="s">
        <v>25</v>
      </c>
      <c r="M360" s="136"/>
    </row>
    <row r="361" spans="1:13" x14ac:dyDescent="0.55000000000000004">
      <c r="A361" s="639" t="str">
        <f>A339</f>
        <v>ซ่อมแซมสำนักงาน สพป.ลำปาง เขต 3</v>
      </c>
      <c r="B361" s="639"/>
      <c r="C361" s="639"/>
      <c r="D361" s="640" t="str">
        <f>D317</f>
        <v>รางระบายน้ำ โรงเรียน</v>
      </c>
      <c r="E361" s="640"/>
      <c r="F361" s="640"/>
      <c r="G361" s="640"/>
      <c r="H361" s="640"/>
      <c r="I361" s="1" t="s">
        <v>26</v>
      </c>
      <c r="J361" s="145" t="str">
        <f>J339</f>
        <v>ลำปาง เขต  3</v>
      </c>
      <c r="M361" s="1" t="s">
        <v>145</v>
      </c>
    </row>
    <row r="362" spans="1:13" ht="24.75" thickBot="1" x14ac:dyDescent="0.6">
      <c r="A362" s="145" t="s">
        <v>0</v>
      </c>
      <c r="D362" s="640" t="str">
        <f>D318</f>
        <v>โรงเรียนร่องเคาะวิทยา</v>
      </c>
      <c r="E362" s="640"/>
      <c r="F362" s="640"/>
      <c r="G362" s="640"/>
      <c r="H362" s="640"/>
      <c r="K362" s="641"/>
      <c r="L362" s="641"/>
    </row>
    <row r="363" spans="1:13" x14ac:dyDescent="0.55000000000000004">
      <c r="A363" s="642" t="s">
        <v>2</v>
      </c>
      <c r="B363" s="644" t="s">
        <v>3</v>
      </c>
      <c r="C363" s="645"/>
      <c r="D363" s="645"/>
      <c r="E363" s="646"/>
      <c r="F363" s="650" t="s">
        <v>4</v>
      </c>
      <c r="G363" s="650" t="s">
        <v>5</v>
      </c>
      <c r="H363" s="650" t="s">
        <v>6</v>
      </c>
      <c r="I363" s="650"/>
      <c r="J363" s="650" t="s">
        <v>7</v>
      </c>
      <c r="K363" s="650"/>
      <c r="L363" s="650" t="s">
        <v>24</v>
      </c>
      <c r="M363" s="661" t="s">
        <v>9</v>
      </c>
    </row>
    <row r="364" spans="1:13" x14ac:dyDescent="0.55000000000000004">
      <c r="A364" s="643"/>
      <c r="B364" s="647"/>
      <c r="C364" s="648"/>
      <c r="D364" s="648"/>
      <c r="E364" s="649"/>
      <c r="F364" s="651"/>
      <c r="G364" s="651"/>
      <c r="H364" s="148" t="s">
        <v>10</v>
      </c>
      <c r="I364" s="148" t="s">
        <v>11</v>
      </c>
      <c r="J364" s="148" t="s">
        <v>10</v>
      </c>
      <c r="K364" s="148" t="s">
        <v>11</v>
      </c>
      <c r="L364" s="651"/>
      <c r="M364" s="662"/>
    </row>
    <row r="365" spans="1:13" x14ac:dyDescent="0.55000000000000004">
      <c r="A365" s="685" t="s">
        <v>140</v>
      </c>
      <c r="B365" s="686"/>
      <c r="C365" s="686"/>
      <c r="D365" s="686"/>
      <c r="E365" s="686"/>
      <c r="F365" s="686"/>
      <c r="G365" s="686"/>
      <c r="H365" s="687"/>
      <c r="I365" s="152">
        <f>I355</f>
        <v>236226</v>
      </c>
      <c r="J365" s="49"/>
      <c r="K365" s="48">
        <f>K355</f>
        <v>43986.5</v>
      </c>
      <c r="L365" s="48">
        <f>L355</f>
        <v>280212.5</v>
      </c>
      <c r="M365" s="8"/>
    </row>
    <row r="366" spans="1:13" x14ac:dyDescent="0.55000000000000004">
      <c r="A366" s="7" t="str">
        <f>IF('กรอกรายการ วัสดุ'!A428&gt;0,'กรอกรายการ วัสดุ'!A440,IF('กรอกรายการ วัสดุ'!A440=0," "))</f>
        <v xml:space="preserve"> </v>
      </c>
      <c r="B366" s="638" t="str">
        <f>IF('กรอกรายการ วัสดุ'!B170&gt;0,'กรอกรายการ วัสดุ'!B170,IF('กรอกรายการ วัสดุ'!B170=0,"-"))</f>
        <v>-</v>
      </c>
      <c r="C366" s="638"/>
      <c r="D366" s="638"/>
      <c r="E366" s="638"/>
      <c r="F366" s="12" t="str">
        <f>IF('กรอกรายการ วัสดุ'!C170&gt;0,'กรอกรายการ วัสดุ'!C170,IF('กรอกรายการ วัสดุ'!C170=0,"-"))</f>
        <v>-</v>
      </c>
      <c r="G366" s="12" t="str">
        <f>IF('กรอกรายการ วัสดุ'!D170&gt;0,'กรอกรายการ วัสดุ'!D170,IF('กรอกรายการ วัสดุ'!D170=0,"-"))</f>
        <v>-</v>
      </c>
      <c r="H366" s="12" t="str">
        <f>IF('กรอกรายการ วัสดุ'!E170&gt;0,'กรอกรายการ วัสดุ'!E170,IF('กรอกรายการ วัสดุ'!E170=0,"-"))</f>
        <v>-</v>
      </c>
      <c r="I366" s="45" t="str">
        <f>IF('กรอกรายการ วัสดุ'!F170&gt;0,'กรอกรายการ วัสดุ'!F170,IF('กรอกรายการ วัสดุ'!F170=0,"-"))</f>
        <v>-</v>
      </c>
      <c r="J366" s="12" t="str">
        <f>IF('กรอกรายการ วัสดุ'!G170&gt;0,'กรอกรายการ วัสดุ'!G170,IF('กรอกรายการ วัสดุ'!G170=0,"-"))</f>
        <v>-</v>
      </c>
      <c r="K366" s="12" t="str">
        <f>IF('กรอกรายการ วัสดุ'!H170&gt;0,'กรอกรายการ วัสดุ'!H170,IF('กรอกรายการ วัสดุ'!H170=0,"-"))</f>
        <v>-</v>
      </c>
      <c r="L366" s="45" t="str">
        <f>IF('กรอกรายการ วัสดุ'!I170&gt;0,'กรอกรายการ วัสดุ'!I170,IF('กรอกรายการ วัสดุ'!I170=0,"-"))</f>
        <v>-</v>
      </c>
      <c r="M366" s="76"/>
    </row>
    <row r="367" spans="1:13" x14ac:dyDescent="0.55000000000000004">
      <c r="A367" s="9" t="str">
        <f>IF('กรอกรายการ วัสดุ'!A429&gt;0,'กรอกรายการ วัสดุ'!A441,IF('กรอกรายการ วัสดุ'!A441=0," "))</f>
        <v xml:space="preserve"> </v>
      </c>
      <c r="B367" s="637" t="str">
        <f>IF('กรอกรายการ วัสดุ'!B171&gt;0,'กรอกรายการ วัสดุ'!B171,IF('กรอกรายการ วัสดุ'!B171=0,"-"))</f>
        <v>-</v>
      </c>
      <c r="C367" s="637"/>
      <c r="D367" s="637"/>
      <c r="E367" s="637"/>
      <c r="F367" s="12" t="str">
        <f>IF('กรอกรายการ วัสดุ'!C171&gt;0,'กรอกรายการ วัสดุ'!C171,IF('กรอกรายการ วัสดุ'!C171=0,"-"))</f>
        <v>-</v>
      </c>
      <c r="G367" s="12" t="str">
        <f>IF('กรอกรายการ วัสดุ'!D171&gt;0,'กรอกรายการ วัสดุ'!D171,IF('กรอกรายการ วัสดุ'!D171=0,"-"))</f>
        <v>-</v>
      </c>
      <c r="H367" s="12" t="str">
        <f>IF('กรอกรายการ วัสดุ'!E171&gt;0,'กรอกรายการ วัสดุ'!E171,IF('กรอกรายการ วัสดุ'!E171=0,"-"))</f>
        <v>-</v>
      </c>
      <c r="I367" s="45" t="str">
        <f>IF('กรอกรายการ วัสดุ'!F171&gt;0,'กรอกรายการ วัสดุ'!F171,IF('กรอกรายการ วัสดุ'!F171=0,"-"))</f>
        <v>-</v>
      </c>
      <c r="J367" s="12" t="str">
        <f>IF('กรอกรายการ วัสดุ'!G171&gt;0,'กรอกรายการ วัสดุ'!G171,IF('กรอกรายการ วัสดุ'!G171=0,"-"))</f>
        <v>-</v>
      </c>
      <c r="K367" s="12" t="str">
        <f>IF('กรอกรายการ วัสดุ'!H171&gt;0,'กรอกรายการ วัสดุ'!H171,IF('กรอกรายการ วัสดุ'!H171=0,"-"))</f>
        <v>-</v>
      </c>
      <c r="L367" s="45" t="str">
        <f>IF('กรอกรายการ วัสดุ'!I171&gt;0,'กรอกรายการ วัสดุ'!I171,IF('กรอกรายการ วัสดุ'!I171=0,"-"))</f>
        <v>-</v>
      </c>
      <c r="M367" s="76"/>
    </row>
    <row r="368" spans="1:13" x14ac:dyDescent="0.55000000000000004">
      <c r="A368" s="9" t="str">
        <f>IF('กรอกรายการ วัสดุ'!A430&gt;0,'กรอกรายการ วัสดุ'!A442,IF('กรอกรายการ วัสดุ'!A442=0," "))</f>
        <v xml:space="preserve"> </v>
      </c>
      <c r="B368" s="637" t="str">
        <f>IF('กรอกรายการ วัสดุ'!B172&gt;0,'กรอกรายการ วัสดุ'!B172,IF('กรอกรายการ วัสดุ'!B172=0,"-"))</f>
        <v>-</v>
      </c>
      <c r="C368" s="637"/>
      <c r="D368" s="637"/>
      <c r="E368" s="637"/>
      <c r="F368" s="12" t="str">
        <f>IF('กรอกรายการ วัสดุ'!C172&gt;0,'กรอกรายการ วัสดุ'!C172,IF('กรอกรายการ วัสดุ'!C172=0,"-"))</f>
        <v>-</v>
      </c>
      <c r="G368" s="12" t="str">
        <f>IF('กรอกรายการ วัสดุ'!D172&gt;0,'กรอกรายการ วัสดุ'!D172,IF('กรอกรายการ วัสดุ'!D172=0,"-"))</f>
        <v>-</v>
      </c>
      <c r="H368" s="12" t="str">
        <f>IF('กรอกรายการ วัสดุ'!E172&gt;0,'กรอกรายการ วัสดุ'!E172,IF('กรอกรายการ วัสดุ'!E172=0,"-"))</f>
        <v>-</v>
      </c>
      <c r="I368" s="45" t="str">
        <f>IF('กรอกรายการ วัสดุ'!F172&gt;0,'กรอกรายการ วัสดุ'!F172,IF('กรอกรายการ วัสดุ'!F172=0,"-"))</f>
        <v>-</v>
      </c>
      <c r="J368" s="12" t="str">
        <f>IF('กรอกรายการ วัสดุ'!G172&gt;0,'กรอกรายการ วัสดุ'!G172,IF('กรอกรายการ วัสดุ'!G172=0,"-"))</f>
        <v>-</v>
      </c>
      <c r="K368" s="12" t="str">
        <f>IF('กรอกรายการ วัสดุ'!H172&gt;0,'กรอกรายการ วัสดุ'!H172,IF('กรอกรายการ วัสดุ'!H172=0,"-"))</f>
        <v>-</v>
      </c>
      <c r="L368" s="45" t="str">
        <f>IF('กรอกรายการ วัสดุ'!I172&gt;0,'กรอกรายการ วัสดุ'!I172,IF('กรอกรายการ วัสดุ'!I172=0,"-"))</f>
        <v>-</v>
      </c>
      <c r="M368" s="76"/>
    </row>
    <row r="369" spans="1:13" x14ac:dyDescent="0.55000000000000004">
      <c r="A369" s="9" t="str">
        <f>IF('กรอกรายการ วัสดุ'!A431&gt;0,'กรอกรายการ วัสดุ'!A443,IF('กรอกรายการ วัสดุ'!A443=0," "))</f>
        <v xml:space="preserve"> </v>
      </c>
      <c r="B369" s="637" t="str">
        <f>IF('กรอกรายการ วัสดุ'!B173&gt;0,'กรอกรายการ วัสดุ'!B173,IF('กรอกรายการ วัสดุ'!B173=0,"-"))</f>
        <v>-</v>
      </c>
      <c r="C369" s="637"/>
      <c r="D369" s="637"/>
      <c r="E369" s="637"/>
      <c r="F369" s="12" t="str">
        <f>IF('กรอกรายการ วัสดุ'!C173&gt;0,'กรอกรายการ วัสดุ'!C173,IF('กรอกรายการ วัสดุ'!C173=0,"-"))</f>
        <v>-</v>
      </c>
      <c r="G369" s="12" t="str">
        <f>IF('กรอกรายการ วัสดุ'!D173&gt;0,'กรอกรายการ วัสดุ'!D173,IF('กรอกรายการ วัสดุ'!D173=0,"-"))</f>
        <v>-</v>
      </c>
      <c r="H369" s="12" t="str">
        <f>IF('กรอกรายการ วัสดุ'!E173&gt;0,'กรอกรายการ วัสดุ'!E173,IF('กรอกรายการ วัสดุ'!E173=0,"-"))</f>
        <v>-</v>
      </c>
      <c r="I369" s="45" t="str">
        <f>IF('กรอกรายการ วัสดุ'!F173&gt;0,'กรอกรายการ วัสดุ'!F173,IF('กรอกรายการ วัสดุ'!F173=0,"-"))</f>
        <v>-</v>
      </c>
      <c r="J369" s="12" t="str">
        <f>IF('กรอกรายการ วัสดุ'!G173&gt;0,'กรอกรายการ วัสดุ'!G173,IF('กรอกรายการ วัสดุ'!G173=0,"-"))</f>
        <v>-</v>
      </c>
      <c r="K369" s="12" t="str">
        <f>IF('กรอกรายการ วัสดุ'!H173&gt;0,'กรอกรายการ วัสดุ'!H173,IF('กรอกรายการ วัสดุ'!H173=0,"-"))</f>
        <v>-</v>
      </c>
      <c r="L369" s="45" t="str">
        <f>IF('กรอกรายการ วัสดุ'!I173&gt;0,'กรอกรายการ วัสดุ'!I173,IF('กรอกรายการ วัสดุ'!I173=0,"-"))</f>
        <v>-</v>
      </c>
      <c r="M369" s="76"/>
    </row>
    <row r="370" spans="1:13" x14ac:dyDescent="0.55000000000000004">
      <c r="A370" s="9" t="str">
        <f>IF('กรอกรายการ วัสดุ'!A432&gt;0,'กรอกรายการ วัสดุ'!A444,IF('กรอกรายการ วัสดุ'!A444=0," "))</f>
        <v xml:space="preserve"> </v>
      </c>
      <c r="B370" s="637" t="str">
        <f>IF('กรอกรายการ วัสดุ'!B174&gt;0,'กรอกรายการ วัสดุ'!B174,IF('กรอกรายการ วัสดุ'!B174=0,"-"))</f>
        <v>-</v>
      </c>
      <c r="C370" s="637"/>
      <c r="D370" s="637"/>
      <c r="E370" s="637"/>
      <c r="F370" s="12" t="str">
        <f>IF('กรอกรายการ วัสดุ'!C174&gt;0,'กรอกรายการ วัสดุ'!C174,IF('กรอกรายการ วัสดุ'!C174=0,"-"))</f>
        <v>-</v>
      </c>
      <c r="G370" s="12" t="str">
        <f>IF('กรอกรายการ วัสดุ'!D174&gt;0,'กรอกรายการ วัสดุ'!D174,IF('กรอกรายการ วัสดุ'!D174=0,"-"))</f>
        <v>-</v>
      </c>
      <c r="H370" s="12" t="str">
        <f>IF('กรอกรายการ วัสดุ'!E174&gt;0,'กรอกรายการ วัสดุ'!E174,IF('กรอกรายการ วัสดุ'!E174=0,"-"))</f>
        <v>-</v>
      </c>
      <c r="I370" s="45" t="str">
        <f>IF('กรอกรายการ วัสดุ'!F174&gt;0,'กรอกรายการ วัสดุ'!F174,IF('กรอกรายการ วัสดุ'!F174=0,"-"))</f>
        <v>-</v>
      </c>
      <c r="J370" s="12" t="str">
        <f>IF('กรอกรายการ วัสดุ'!G174&gt;0,'กรอกรายการ วัสดุ'!G174,IF('กรอกรายการ วัสดุ'!G174=0,"-"))</f>
        <v>-</v>
      </c>
      <c r="K370" s="12" t="str">
        <f>IF('กรอกรายการ วัสดุ'!H174&gt;0,'กรอกรายการ วัสดุ'!H174,IF('กรอกรายการ วัสดุ'!H174=0,"-"))</f>
        <v>-</v>
      </c>
      <c r="L370" s="45" t="str">
        <f>IF('กรอกรายการ วัสดุ'!I174&gt;0,'กรอกรายการ วัสดุ'!I174,IF('กรอกรายการ วัสดุ'!I174=0,"-"))</f>
        <v>-</v>
      </c>
      <c r="M370" s="76"/>
    </row>
    <row r="371" spans="1:13" x14ac:dyDescent="0.55000000000000004">
      <c r="A371" s="9" t="str">
        <f>IF('กรอกรายการ วัสดุ'!A433&gt;0,'กรอกรายการ วัสดุ'!A445,IF('กรอกรายการ วัสดุ'!A445=0," "))</f>
        <v xml:space="preserve"> </v>
      </c>
      <c r="B371" s="637" t="str">
        <f>IF('กรอกรายการ วัสดุ'!B175&gt;0,'กรอกรายการ วัสดุ'!B175,IF('กรอกรายการ วัสดุ'!B175=0,"-"))</f>
        <v>-</v>
      </c>
      <c r="C371" s="637"/>
      <c r="D371" s="637"/>
      <c r="E371" s="637"/>
      <c r="F371" s="12" t="str">
        <f>IF('กรอกรายการ วัสดุ'!C175&gt;0,'กรอกรายการ วัสดุ'!C175,IF('กรอกรายการ วัสดุ'!C175=0,"-"))</f>
        <v>-</v>
      </c>
      <c r="G371" s="12" t="str">
        <f>IF('กรอกรายการ วัสดุ'!D175&gt;0,'กรอกรายการ วัสดุ'!D175,IF('กรอกรายการ วัสดุ'!D175=0,"-"))</f>
        <v>-</v>
      </c>
      <c r="H371" s="12" t="str">
        <f>IF('กรอกรายการ วัสดุ'!E175&gt;0,'กรอกรายการ วัสดุ'!E175,IF('กรอกรายการ วัสดุ'!E175=0,"-"))</f>
        <v>-</v>
      </c>
      <c r="I371" s="45" t="str">
        <f>IF('กรอกรายการ วัสดุ'!F175&gt;0,'กรอกรายการ วัสดุ'!F175,IF('กรอกรายการ วัสดุ'!F175=0,"-"))</f>
        <v>-</v>
      </c>
      <c r="J371" s="12" t="str">
        <f>IF('กรอกรายการ วัสดุ'!G175&gt;0,'กรอกรายการ วัสดุ'!G175,IF('กรอกรายการ วัสดุ'!G175=0,"-"))</f>
        <v>-</v>
      </c>
      <c r="K371" s="12" t="str">
        <f>IF('กรอกรายการ วัสดุ'!H175&gt;0,'กรอกรายการ วัสดุ'!H175,IF('กรอกรายการ วัสดุ'!H175=0,"-"))</f>
        <v>-</v>
      </c>
      <c r="L371" s="45" t="str">
        <f>IF('กรอกรายการ วัสดุ'!I175&gt;0,'กรอกรายการ วัสดุ'!I175,IF('กรอกรายการ วัสดุ'!I175=0,"-"))</f>
        <v>-</v>
      </c>
      <c r="M371" s="76"/>
    </row>
    <row r="372" spans="1:13" x14ac:dyDescent="0.55000000000000004">
      <c r="A372" s="9" t="str">
        <f>IF('กรอกรายการ วัสดุ'!A434&gt;0,'กรอกรายการ วัสดุ'!A446,IF('กรอกรายการ วัสดุ'!A446=0," "))</f>
        <v xml:space="preserve"> </v>
      </c>
      <c r="B372" s="637" t="str">
        <f>IF('กรอกรายการ วัสดุ'!B176&gt;0,'กรอกรายการ วัสดุ'!B176,IF('กรอกรายการ วัสดุ'!B176=0,"-"))</f>
        <v>-</v>
      </c>
      <c r="C372" s="637"/>
      <c r="D372" s="637"/>
      <c r="E372" s="637"/>
      <c r="F372" s="12" t="str">
        <f>IF('กรอกรายการ วัสดุ'!C176&gt;0,'กรอกรายการ วัสดุ'!C176,IF('กรอกรายการ วัสดุ'!C176=0,"-"))</f>
        <v>-</v>
      </c>
      <c r="G372" s="12" t="str">
        <f>IF('กรอกรายการ วัสดุ'!D176&gt;0,'กรอกรายการ วัสดุ'!D176,IF('กรอกรายการ วัสดุ'!D176=0,"-"))</f>
        <v>-</v>
      </c>
      <c r="H372" s="12" t="str">
        <f>IF('กรอกรายการ วัสดุ'!E176&gt;0,'กรอกรายการ วัสดุ'!E176,IF('กรอกรายการ วัสดุ'!E176=0,"-"))</f>
        <v>-</v>
      </c>
      <c r="I372" s="45" t="str">
        <f>IF('กรอกรายการ วัสดุ'!F176&gt;0,'กรอกรายการ วัสดุ'!F176,IF('กรอกรายการ วัสดุ'!F176=0,"-"))</f>
        <v>-</v>
      </c>
      <c r="J372" s="12" t="str">
        <f>IF('กรอกรายการ วัสดุ'!G176&gt;0,'กรอกรายการ วัสดุ'!G176,IF('กรอกรายการ วัสดุ'!G176=0,"-"))</f>
        <v>-</v>
      </c>
      <c r="K372" s="12" t="str">
        <f>IF('กรอกรายการ วัสดุ'!H176&gt;0,'กรอกรายการ วัสดุ'!H176,IF('กรอกรายการ วัสดุ'!H176=0,"-"))</f>
        <v>-</v>
      </c>
      <c r="L372" s="45" t="str">
        <f>IF('กรอกรายการ วัสดุ'!I176&gt;0,'กรอกรายการ วัสดุ'!I176,IF('กรอกรายการ วัสดุ'!I176=0,"-"))</f>
        <v>-</v>
      </c>
      <c r="M372" s="76"/>
    </row>
    <row r="373" spans="1:13" x14ac:dyDescent="0.55000000000000004">
      <c r="A373" s="9" t="str">
        <f>IF('กรอกรายการ วัสดุ'!A435&gt;0,'กรอกรายการ วัสดุ'!A447,IF('กรอกรายการ วัสดุ'!A447=0," "))</f>
        <v xml:space="preserve"> </v>
      </c>
      <c r="B373" s="637" t="str">
        <f>IF('กรอกรายการ วัสดุ'!B177&gt;0,'กรอกรายการ วัสดุ'!B177,IF('กรอกรายการ วัสดุ'!B177=0,"-"))</f>
        <v>-</v>
      </c>
      <c r="C373" s="637"/>
      <c r="D373" s="637"/>
      <c r="E373" s="637"/>
      <c r="F373" s="12" t="str">
        <f>IF('กรอกรายการ วัสดุ'!C177&gt;0,'กรอกรายการ วัสดุ'!C177,IF('กรอกรายการ วัสดุ'!C177=0,"-"))</f>
        <v>-</v>
      </c>
      <c r="G373" s="12" t="str">
        <f>IF('กรอกรายการ วัสดุ'!D177&gt;0,'กรอกรายการ วัสดุ'!D177,IF('กรอกรายการ วัสดุ'!D177=0,"-"))</f>
        <v>-</v>
      </c>
      <c r="H373" s="12" t="str">
        <f>IF('กรอกรายการ วัสดุ'!E177&gt;0,'กรอกรายการ วัสดุ'!E177,IF('กรอกรายการ วัสดุ'!E177=0,"-"))</f>
        <v>-</v>
      </c>
      <c r="I373" s="45" t="str">
        <f>IF('กรอกรายการ วัสดุ'!F177&gt;0,'กรอกรายการ วัสดุ'!F177,IF('กรอกรายการ วัสดุ'!F177=0,"-"))</f>
        <v>-</v>
      </c>
      <c r="J373" s="12" t="str">
        <f>IF('กรอกรายการ วัสดุ'!G177&gt;0,'กรอกรายการ วัสดุ'!G177,IF('กรอกรายการ วัสดุ'!G177=0,"-"))</f>
        <v>-</v>
      </c>
      <c r="K373" s="12" t="str">
        <f>IF('กรอกรายการ วัสดุ'!H177&gt;0,'กรอกรายการ วัสดุ'!H177,IF('กรอกรายการ วัสดุ'!H177=0,"-"))</f>
        <v>-</v>
      </c>
      <c r="L373" s="45" t="str">
        <f>IF('กรอกรายการ วัสดุ'!I177&gt;0,'กรอกรายการ วัสดุ'!I177,IF('กรอกรายการ วัสดุ'!I177=0,"-"))</f>
        <v>-</v>
      </c>
      <c r="M373" s="76"/>
    </row>
    <row r="374" spans="1:13" x14ac:dyDescent="0.55000000000000004">
      <c r="A374" s="9" t="str">
        <f>IF('กรอกรายการ วัสดุ'!A436&gt;0,'กรอกรายการ วัสดุ'!A448,IF('กรอกรายการ วัสดุ'!A448=0," "))</f>
        <v xml:space="preserve"> </v>
      </c>
      <c r="B374" s="637" t="str">
        <f>IF('กรอกรายการ วัสดุ'!B178&gt;0,'กรอกรายการ วัสดุ'!B178,IF('กรอกรายการ วัสดุ'!B178=0,"-"))</f>
        <v>-</v>
      </c>
      <c r="C374" s="637"/>
      <c r="D374" s="637"/>
      <c r="E374" s="637"/>
      <c r="F374" s="12" t="str">
        <f>IF('กรอกรายการ วัสดุ'!C178&gt;0,'กรอกรายการ วัสดุ'!C178,IF('กรอกรายการ วัสดุ'!C178=0,"-"))</f>
        <v>-</v>
      </c>
      <c r="G374" s="12" t="str">
        <f>IF('กรอกรายการ วัสดุ'!D178&gt;0,'กรอกรายการ วัสดุ'!D178,IF('กรอกรายการ วัสดุ'!D178=0,"-"))</f>
        <v>-</v>
      </c>
      <c r="H374" s="12" t="str">
        <f>IF('กรอกรายการ วัสดุ'!E178&gt;0,'กรอกรายการ วัสดุ'!E178,IF('กรอกรายการ วัสดุ'!E178=0,"-"))</f>
        <v>-</v>
      </c>
      <c r="I374" s="45" t="str">
        <f>IF('กรอกรายการ วัสดุ'!F178&gt;0,'กรอกรายการ วัสดุ'!F178,IF('กรอกรายการ วัสดุ'!F178=0,"-"))</f>
        <v>-</v>
      </c>
      <c r="J374" s="12" t="str">
        <f>IF('กรอกรายการ วัสดุ'!G178&gt;0,'กรอกรายการ วัสดุ'!G178,IF('กรอกรายการ วัสดุ'!G178=0,"-"))</f>
        <v>-</v>
      </c>
      <c r="K374" s="12" t="str">
        <f>IF('กรอกรายการ วัสดุ'!H178&gt;0,'กรอกรายการ วัสดุ'!H178,IF('กรอกรายการ วัสดุ'!H178=0,"-"))</f>
        <v>-</v>
      </c>
      <c r="L374" s="45" t="str">
        <f>IF('กรอกรายการ วัสดุ'!I178&gt;0,'กรอกรายการ วัสดุ'!I178,IF('กรอกรายการ วัสดุ'!I178=0,"-"))</f>
        <v>-</v>
      </c>
      <c r="M374" s="76"/>
    </row>
    <row r="375" spans="1:13" ht="24.75" thickBot="1" x14ac:dyDescent="0.6">
      <c r="A375" s="117" t="str">
        <f>IF('กรอกรายการ วัสดุ'!A437&gt;0,'กรอกรายการ วัสดุ'!A449,IF('กรอกรายการ วัสดุ'!A449=0," "))</f>
        <v xml:space="preserve"> </v>
      </c>
      <c r="B375" s="688" t="str">
        <f>IF('กรอกรายการ วัสดุ'!B179&gt;0,'กรอกรายการ วัสดุ'!B179,IF('กรอกรายการ วัสดุ'!B179=0,"-"))</f>
        <v>-</v>
      </c>
      <c r="C375" s="688"/>
      <c r="D375" s="688"/>
      <c r="E375" s="688"/>
      <c r="F375" s="12" t="str">
        <f>IF('กรอกรายการ วัสดุ'!C179&gt;0,'กรอกรายการ วัสดุ'!C179,IF('กรอกรายการ วัสดุ'!C179=0,"-"))</f>
        <v>-</v>
      </c>
      <c r="G375" s="12" t="str">
        <f>IF('กรอกรายการ วัสดุ'!D179&gt;0,'กรอกรายการ วัสดุ'!D179,IF('กรอกรายการ วัสดุ'!D179=0,"-"))</f>
        <v>-</v>
      </c>
      <c r="H375" s="12" t="str">
        <f>IF('กรอกรายการ วัสดุ'!E179&gt;0,'กรอกรายการ วัสดุ'!E179,IF('กรอกรายการ วัสดุ'!E179=0,"-"))</f>
        <v>-</v>
      </c>
      <c r="I375" s="45" t="str">
        <f>IF('กรอกรายการ วัสดุ'!F179&gt;0,'กรอกรายการ วัสดุ'!F179,IF('กรอกรายการ วัสดุ'!F179=0,"-"))</f>
        <v>-</v>
      </c>
      <c r="J375" s="12" t="str">
        <f>IF('กรอกรายการ วัสดุ'!G179&gt;0,'กรอกรายการ วัสดุ'!G179,IF('กรอกรายการ วัสดุ'!G179=0,"-"))</f>
        <v>-</v>
      </c>
      <c r="K375" s="12" t="str">
        <f>IF('กรอกรายการ วัสดุ'!H179&gt;0,'กรอกรายการ วัสดุ'!H179,IF('กรอกรายการ วัสดุ'!H179=0,"-"))</f>
        <v>-</v>
      </c>
      <c r="L375" s="45" t="str">
        <f>IF('กรอกรายการ วัสดุ'!I179&gt;0,'กรอกรายการ วัสดุ'!I179,IF('กรอกรายการ วัสดุ'!I179=0,"-"))</f>
        <v>-</v>
      </c>
      <c r="M375" s="75"/>
    </row>
    <row r="376" spans="1:13" ht="24.75" thickBot="1" x14ac:dyDescent="0.6">
      <c r="A376" s="657" t="s">
        <v>141</v>
      </c>
      <c r="B376" s="658"/>
      <c r="C376" s="658"/>
      <c r="D376" s="658"/>
      <c r="E376" s="658"/>
      <c r="F376" s="658"/>
      <c r="G376" s="658"/>
      <c r="H376" s="659"/>
      <c r="I376" s="153">
        <f>SUM(I366:I375)</f>
        <v>0</v>
      </c>
      <c r="J376" s="19"/>
      <c r="K376" s="46">
        <f t="shared" ref="K376:L376" si="26">SUM(K366:K375)</f>
        <v>0</v>
      </c>
      <c r="L376" s="46">
        <f t="shared" si="26"/>
        <v>0</v>
      </c>
      <c r="M376" s="14"/>
    </row>
    <row r="377" spans="1:13" ht="24.75" thickBot="1" x14ac:dyDescent="0.6">
      <c r="A377" s="657" t="s">
        <v>146</v>
      </c>
      <c r="B377" s="658"/>
      <c r="C377" s="658"/>
      <c r="D377" s="658"/>
      <c r="E377" s="658"/>
      <c r="F377" s="658"/>
      <c r="G377" s="658"/>
      <c r="H377" s="659"/>
      <c r="I377" s="153">
        <f>I376+I365</f>
        <v>236226</v>
      </c>
      <c r="J377" s="15"/>
      <c r="K377" s="46">
        <f t="shared" ref="K377:L377" si="27">K376+K365</f>
        <v>43986.5</v>
      </c>
      <c r="L377" s="46">
        <f t="shared" si="27"/>
        <v>280212.5</v>
      </c>
      <c r="M377" s="14"/>
    </row>
    <row r="378" spans="1:13" x14ac:dyDescent="0.55000000000000004">
      <c r="A378" s="13"/>
      <c r="B378" s="13" t="s">
        <v>28</v>
      </c>
      <c r="C378" s="13"/>
      <c r="D378" s="13"/>
      <c r="E378" s="13"/>
      <c r="F378" s="13"/>
      <c r="G378" s="13"/>
      <c r="H378" s="13" t="s">
        <v>28</v>
      </c>
      <c r="I378" s="6"/>
      <c r="J378" s="6"/>
      <c r="K378" s="6" t="s">
        <v>333</v>
      </c>
      <c r="L378" s="6"/>
      <c r="M378" s="6"/>
    </row>
    <row r="379" spans="1:13" x14ac:dyDescent="0.55000000000000004">
      <c r="A379" s="147"/>
      <c r="B379" s="2"/>
      <c r="C379" s="668" t="str">
        <f>C357</f>
        <v>(นายชาติชาย  สมศักดิ์)</v>
      </c>
      <c r="D379" s="668"/>
      <c r="E379" s="668"/>
      <c r="F379" s="2"/>
      <c r="G379" s="2"/>
      <c r="H379" s="13" t="s">
        <v>28</v>
      </c>
      <c r="I379" s="118"/>
      <c r="J379" s="2"/>
      <c r="K379" s="6" t="s">
        <v>333</v>
      </c>
      <c r="L379" s="2"/>
      <c r="M379" s="2"/>
    </row>
    <row r="380" spans="1:13" x14ac:dyDescent="0.55000000000000004">
      <c r="A380" s="147"/>
      <c r="B380" s="118"/>
      <c r="C380" s="668" t="str">
        <f>C358</f>
        <v>ประธานกรรมการกำหนดราคากลาง</v>
      </c>
      <c r="D380" s="668"/>
      <c r="E380" s="668"/>
      <c r="F380" s="2"/>
      <c r="G380" s="2"/>
      <c r="H380" s="13" t="s">
        <v>28</v>
      </c>
      <c r="I380" s="118"/>
      <c r="J380" s="118"/>
      <c r="K380" s="6" t="s">
        <v>333</v>
      </c>
      <c r="L380" s="2"/>
      <c r="M380" s="2"/>
    </row>
    <row r="381" spans="1:13" s="2" customFormat="1" x14ac:dyDescent="0.55000000000000004">
      <c r="A381" s="279"/>
      <c r="C381" s="118"/>
      <c r="D381" s="655"/>
      <c r="E381" s="655"/>
      <c r="F381" s="655"/>
      <c r="H381" s="13" t="s">
        <v>28</v>
      </c>
      <c r="I381" s="118"/>
      <c r="J381" s="118"/>
      <c r="K381" s="6" t="s">
        <v>335</v>
      </c>
    </row>
    <row r="382" spans="1:13" ht="27.75" x14ac:dyDescent="0.65">
      <c r="A382" s="2"/>
      <c r="B382" s="2"/>
      <c r="C382" s="636" t="s">
        <v>23</v>
      </c>
      <c r="D382" s="636"/>
      <c r="E382" s="636"/>
      <c r="F382" s="636"/>
      <c r="G382" s="636"/>
      <c r="H382" s="636"/>
      <c r="I382" s="636"/>
      <c r="J382" s="636"/>
      <c r="K382" s="636"/>
      <c r="L382" s="135" t="s">
        <v>25</v>
      </c>
      <c r="M382" s="136"/>
    </row>
    <row r="383" spans="1:13" x14ac:dyDescent="0.55000000000000004">
      <c r="A383" s="639" t="str">
        <f>A361</f>
        <v>ซ่อมแซมสำนักงาน สพป.ลำปาง เขต 3</v>
      </c>
      <c r="B383" s="639"/>
      <c r="C383" s="639"/>
      <c r="D383" s="640" t="str">
        <f>D339</f>
        <v>รางระบายน้ำ โรงเรียน</v>
      </c>
      <c r="E383" s="640"/>
      <c r="F383" s="640"/>
      <c r="G383" s="640"/>
      <c r="H383" s="640"/>
      <c r="I383" s="1" t="s">
        <v>26</v>
      </c>
      <c r="J383" s="145" t="str">
        <f>J361</f>
        <v>ลำปาง เขต  3</v>
      </c>
      <c r="M383" s="1" t="s">
        <v>147</v>
      </c>
    </row>
    <row r="384" spans="1:13" ht="24.75" thickBot="1" x14ac:dyDescent="0.6">
      <c r="A384" s="145" t="s">
        <v>0</v>
      </c>
      <c r="D384" s="640" t="str">
        <f>D340</f>
        <v>โรงเรียนร่องเคาะวิทยา</v>
      </c>
      <c r="E384" s="640"/>
      <c r="F384" s="640"/>
      <c r="G384" s="640"/>
      <c r="H384" s="640"/>
      <c r="K384" s="641"/>
      <c r="L384" s="641"/>
    </row>
    <row r="385" spans="1:13" x14ac:dyDescent="0.55000000000000004">
      <c r="A385" s="642" t="s">
        <v>2</v>
      </c>
      <c r="B385" s="644" t="s">
        <v>3</v>
      </c>
      <c r="C385" s="645"/>
      <c r="D385" s="645"/>
      <c r="E385" s="646"/>
      <c r="F385" s="650" t="s">
        <v>4</v>
      </c>
      <c r="G385" s="650" t="s">
        <v>5</v>
      </c>
      <c r="H385" s="650" t="s">
        <v>6</v>
      </c>
      <c r="I385" s="650"/>
      <c r="J385" s="650" t="s">
        <v>7</v>
      </c>
      <c r="K385" s="650"/>
      <c r="L385" s="650" t="s">
        <v>24</v>
      </c>
      <c r="M385" s="661" t="s">
        <v>9</v>
      </c>
    </row>
    <row r="386" spans="1:13" x14ac:dyDescent="0.55000000000000004">
      <c r="A386" s="643"/>
      <c r="B386" s="647"/>
      <c r="C386" s="648"/>
      <c r="D386" s="648"/>
      <c r="E386" s="649"/>
      <c r="F386" s="651"/>
      <c r="G386" s="651"/>
      <c r="H386" s="148" t="s">
        <v>10</v>
      </c>
      <c r="I386" s="148" t="s">
        <v>11</v>
      </c>
      <c r="J386" s="148" t="s">
        <v>10</v>
      </c>
      <c r="K386" s="148" t="s">
        <v>11</v>
      </c>
      <c r="L386" s="651"/>
      <c r="M386" s="662"/>
    </row>
    <row r="387" spans="1:13" x14ac:dyDescent="0.55000000000000004">
      <c r="A387" s="685" t="s">
        <v>148</v>
      </c>
      <c r="B387" s="686"/>
      <c r="C387" s="686"/>
      <c r="D387" s="686"/>
      <c r="E387" s="686"/>
      <c r="F387" s="686"/>
      <c r="G387" s="686"/>
      <c r="H387" s="687"/>
      <c r="I387" s="152">
        <f>I377</f>
        <v>236226</v>
      </c>
      <c r="J387" s="49"/>
      <c r="K387" s="48">
        <f>K377</f>
        <v>43986.5</v>
      </c>
      <c r="L387" s="48">
        <f>L377</f>
        <v>280212.5</v>
      </c>
      <c r="M387" s="8"/>
    </row>
    <row r="388" spans="1:13" x14ac:dyDescent="0.55000000000000004">
      <c r="A388" s="7" t="str">
        <f>IF('กรอกรายการ วัสดุ'!A450&gt;0,'กรอกรายการ วัสดุ'!A462,IF('กรอกรายการ วัสดุ'!A462=0," "))</f>
        <v xml:space="preserve"> </v>
      </c>
      <c r="B388" s="638" t="str">
        <f>IF('กรอกรายการ วัสดุ'!B180&gt;0,'กรอกรายการ วัสดุ'!B180,IF('กรอกรายการ วัสดุ'!B180=0,"-"))</f>
        <v>-</v>
      </c>
      <c r="C388" s="638"/>
      <c r="D388" s="638"/>
      <c r="E388" s="638"/>
      <c r="F388" s="12" t="str">
        <f>IF('กรอกรายการ วัสดุ'!C180&gt;0,'กรอกรายการ วัสดุ'!C180,IF('กรอกรายการ วัสดุ'!C180=0,"-"))</f>
        <v>-</v>
      </c>
      <c r="G388" s="12" t="str">
        <f>IF('กรอกรายการ วัสดุ'!D180&gt;0,'กรอกรายการ วัสดุ'!D180,IF('กรอกรายการ วัสดุ'!D180=0,"-"))</f>
        <v>-</v>
      </c>
      <c r="H388" s="12" t="str">
        <f>IF('กรอกรายการ วัสดุ'!E180&gt;0,'กรอกรายการ วัสดุ'!E180,IF('กรอกรายการ วัสดุ'!E180=0,"-"))</f>
        <v>-</v>
      </c>
      <c r="I388" s="45" t="str">
        <f>IF('กรอกรายการ วัสดุ'!F180&gt;0,'กรอกรายการ วัสดุ'!F180,IF('กรอกรายการ วัสดุ'!F180=0,"-"))</f>
        <v>-</v>
      </c>
      <c r="J388" s="12" t="str">
        <f>IF('กรอกรายการ วัสดุ'!G180&gt;0,'กรอกรายการ วัสดุ'!G180,IF('กรอกรายการ วัสดุ'!G180=0,"-"))</f>
        <v>-</v>
      </c>
      <c r="K388" s="12" t="str">
        <f>IF('กรอกรายการ วัสดุ'!H180&gt;0,'กรอกรายการ วัสดุ'!H180,IF('กรอกรายการ วัสดุ'!H180=0,"-"))</f>
        <v>-</v>
      </c>
      <c r="L388" s="45" t="str">
        <f>IF('กรอกรายการ วัสดุ'!I180&gt;0,'กรอกรายการ วัสดุ'!I180,IF('กรอกรายการ วัสดุ'!I180=0,"-"))</f>
        <v>-</v>
      </c>
      <c r="M388" s="76"/>
    </row>
    <row r="389" spans="1:13" x14ac:dyDescent="0.55000000000000004">
      <c r="A389" s="9" t="str">
        <f>IF('กรอกรายการ วัสดุ'!A451&gt;0,'กรอกรายการ วัสดุ'!A463,IF('กรอกรายการ วัสดุ'!A463=0," "))</f>
        <v xml:space="preserve"> </v>
      </c>
      <c r="B389" s="637" t="str">
        <f>IF('กรอกรายการ วัสดุ'!B181&gt;0,'กรอกรายการ วัสดุ'!B181,IF('กรอกรายการ วัสดุ'!B181=0,"-"))</f>
        <v>-</v>
      </c>
      <c r="C389" s="637"/>
      <c r="D389" s="637"/>
      <c r="E389" s="637"/>
      <c r="F389" s="12" t="str">
        <f>IF('กรอกรายการ วัสดุ'!C181&gt;0,'กรอกรายการ วัสดุ'!C181,IF('กรอกรายการ วัสดุ'!C181=0,"-"))</f>
        <v>-</v>
      </c>
      <c r="G389" s="12" t="str">
        <f>IF('กรอกรายการ วัสดุ'!D181&gt;0,'กรอกรายการ วัสดุ'!D181,IF('กรอกรายการ วัสดุ'!D181=0,"-"))</f>
        <v>-</v>
      </c>
      <c r="H389" s="12" t="str">
        <f>IF('กรอกรายการ วัสดุ'!E181&gt;0,'กรอกรายการ วัสดุ'!E181,IF('กรอกรายการ วัสดุ'!E181=0,"-"))</f>
        <v>-</v>
      </c>
      <c r="I389" s="45" t="str">
        <f>IF('กรอกรายการ วัสดุ'!F181&gt;0,'กรอกรายการ วัสดุ'!F181,IF('กรอกรายการ วัสดุ'!F181=0,"-"))</f>
        <v>-</v>
      </c>
      <c r="J389" s="12" t="str">
        <f>IF('กรอกรายการ วัสดุ'!G181&gt;0,'กรอกรายการ วัสดุ'!G181,IF('กรอกรายการ วัสดุ'!G181=0,"-"))</f>
        <v>-</v>
      </c>
      <c r="K389" s="12" t="str">
        <f>IF('กรอกรายการ วัสดุ'!H181&gt;0,'กรอกรายการ วัสดุ'!H181,IF('กรอกรายการ วัสดุ'!H181=0,"-"))</f>
        <v>-</v>
      </c>
      <c r="L389" s="45" t="str">
        <f>IF('กรอกรายการ วัสดุ'!I181&gt;0,'กรอกรายการ วัสดุ'!I181,IF('กรอกรายการ วัสดุ'!I181=0,"-"))</f>
        <v>-</v>
      </c>
      <c r="M389" s="76"/>
    </row>
    <row r="390" spans="1:13" x14ac:dyDescent="0.55000000000000004">
      <c r="A390" s="9" t="str">
        <f>IF('กรอกรายการ วัสดุ'!A452&gt;0,'กรอกรายการ วัสดุ'!A464,IF('กรอกรายการ วัสดุ'!A464=0," "))</f>
        <v xml:space="preserve"> </v>
      </c>
      <c r="B390" s="637" t="str">
        <f>IF('กรอกรายการ วัสดุ'!B182&gt;0,'กรอกรายการ วัสดุ'!B182,IF('กรอกรายการ วัสดุ'!B182=0,"-"))</f>
        <v>-</v>
      </c>
      <c r="C390" s="637"/>
      <c r="D390" s="637"/>
      <c r="E390" s="637"/>
      <c r="F390" s="12" t="str">
        <f>IF('กรอกรายการ วัสดุ'!C182&gt;0,'กรอกรายการ วัสดุ'!C182,IF('กรอกรายการ วัสดุ'!C182=0,"-"))</f>
        <v>-</v>
      </c>
      <c r="G390" s="12" t="str">
        <f>IF('กรอกรายการ วัสดุ'!D182&gt;0,'กรอกรายการ วัสดุ'!D182,IF('กรอกรายการ วัสดุ'!D182=0,"-"))</f>
        <v>-</v>
      </c>
      <c r="H390" s="12" t="str">
        <f>IF('กรอกรายการ วัสดุ'!E182&gt;0,'กรอกรายการ วัสดุ'!E182,IF('กรอกรายการ วัสดุ'!E182=0,"-"))</f>
        <v>-</v>
      </c>
      <c r="I390" s="45" t="str">
        <f>IF('กรอกรายการ วัสดุ'!F182&gt;0,'กรอกรายการ วัสดุ'!F182,IF('กรอกรายการ วัสดุ'!F182=0,"-"))</f>
        <v>-</v>
      </c>
      <c r="J390" s="12" t="str">
        <f>IF('กรอกรายการ วัสดุ'!G182&gt;0,'กรอกรายการ วัสดุ'!G182,IF('กรอกรายการ วัสดุ'!G182=0,"-"))</f>
        <v>-</v>
      </c>
      <c r="K390" s="12" t="str">
        <f>IF('กรอกรายการ วัสดุ'!H182&gt;0,'กรอกรายการ วัสดุ'!H182,IF('กรอกรายการ วัสดุ'!H182=0,"-"))</f>
        <v>-</v>
      </c>
      <c r="L390" s="45" t="str">
        <f>IF('กรอกรายการ วัสดุ'!I182&gt;0,'กรอกรายการ วัสดุ'!I182,IF('กรอกรายการ วัสดุ'!I182=0,"-"))</f>
        <v>-</v>
      </c>
      <c r="M390" s="76"/>
    </row>
    <row r="391" spans="1:13" x14ac:dyDescent="0.55000000000000004">
      <c r="A391" s="9" t="str">
        <f>IF('กรอกรายการ วัสดุ'!A453&gt;0,'กรอกรายการ วัสดุ'!A465,IF('กรอกรายการ วัสดุ'!A465=0," "))</f>
        <v xml:space="preserve"> </v>
      </c>
      <c r="B391" s="637" t="str">
        <f>IF('กรอกรายการ วัสดุ'!B183&gt;0,'กรอกรายการ วัสดุ'!B183,IF('กรอกรายการ วัสดุ'!B183=0,"-"))</f>
        <v>-</v>
      </c>
      <c r="C391" s="637"/>
      <c r="D391" s="637"/>
      <c r="E391" s="637"/>
      <c r="F391" s="12" t="str">
        <f>IF('กรอกรายการ วัสดุ'!C183&gt;0,'กรอกรายการ วัสดุ'!C183,IF('กรอกรายการ วัสดุ'!C183=0,"-"))</f>
        <v>-</v>
      </c>
      <c r="G391" s="12" t="str">
        <f>IF('กรอกรายการ วัสดุ'!D183&gt;0,'กรอกรายการ วัสดุ'!D183,IF('กรอกรายการ วัสดุ'!D183=0,"-"))</f>
        <v>-</v>
      </c>
      <c r="H391" s="12" t="str">
        <f>IF('กรอกรายการ วัสดุ'!E183&gt;0,'กรอกรายการ วัสดุ'!E183,IF('กรอกรายการ วัสดุ'!E183=0,"-"))</f>
        <v>-</v>
      </c>
      <c r="I391" s="45" t="str">
        <f>IF('กรอกรายการ วัสดุ'!F183&gt;0,'กรอกรายการ วัสดุ'!F183,IF('กรอกรายการ วัสดุ'!F183=0,"-"))</f>
        <v>-</v>
      </c>
      <c r="J391" s="12" t="str">
        <f>IF('กรอกรายการ วัสดุ'!G183&gt;0,'กรอกรายการ วัสดุ'!G183,IF('กรอกรายการ วัสดุ'!G183=0,"-"))</f>
        <v>-</v>
      </c>
      <c r="K391" s="12" t="str">
        <f>IF('กรอกรายการ วัสดุ'!H183&gt;0,'กรอกรายการ วัสดุ'!H183,IF('กรอกรายการ วัสดุ'!H183=0,"-"))</f>
        <v>-</v>
      </c>
      <c r="L391" s="45" t="str">
        <f>IF('กรอกรายการ วัสดุ'!I183&gt;0,'กรอกรายการ วัสดุ'!I183,IF('กรอกรายการ วัสดุ'!I183=0,"-"))</f>
        <v>-</v>
      </c>
      <c r="M391" s="76"/>
    </row>
    <row r="392" spans="1:13" x14ac:dyDescent="0.55000000000000004">
      <c r="A392" s="9" t="str">
        <f>IF('กรอกรายการ วัสดุ'!A454&gt;0,'กรอกรายการ วัสดุ'!A466,IF('กรอกรายการ วัสดุ'!A466=0," "))</f>
        <v xml:space="preserve"> </v>
      </c>
      <c r="B392" s="637" t="str">
        <f>IF('กรอกรายการ วัสดุ'!B184&gt;0,'กรอกรายการ วัสดุ'!B184,IF('กรอกรายการ วัสดุ'!B184=0,"-"))</f>
        <v>-</v>
      </c>
      <c r="C392" s="637"/>
      <c r="D392" s="637"/>
      <c r="E392" s="637"/>
      <c r="F392" s="12" t="str">
        <f>IF('กรอกรายการ วัสดุ'!C184&gt;0,'กรอกรายการ วัสดุ'!C184,IF('กรอกรายการ วัสดุ'!C184=0,"-"))</f>
        <v>-</v>
      </c>
      <c r="G392" s="12" t="str">
        <f>IF('กรอกรายการ วัสดุ'!D184&gt;0,'กรอกรายการ วัสดุ'!D184,IF('กรอกรายการ วัสดุ'!D184=0,"-"))</f>
        <v>-</v>
      </c>
      <c r="H392" s="12" t="str">
        <f>IF('กรอกรายการ วัสดุ'!E184&gt;0,'กรอกรายการ วัสดุ'!E184,IF('กรอกรายการ วัสดุ'!E184=0,"-"))</f>
        <v>-</v>
      </c>
      <c r="I392" s="45" t="str">
        <f>IF('กรอกรายการ วัสดุ'!F184&gt;0,'กรอกรายการ วัสดุ'!F184,IF('กรอกรายการ วัสดุ'!F184=0,"-"))</f>
        <v>-</v>
      </c>
      <c r="J392" s="12" t="str">
        <f>IF('กรอกรายการ วัสดุ'!G184&gt;0,'กรอกรายการ วัสดุ'!G184,IF('กรอกรายการ วัสดุ'!G184=0,"-"))</f>
        <v>-</v>
      </c>
      <c r="K392" s="12" t="str">
        <f>IF('กรอกรายการ วัสดุ'!H184&gt;0,'กรอกรายการ วัสดุ'!H184,IF('กรอกรายการ วัสดุ'!H184=0,"-"))</f>
        <v>-</v>
      </c>
      <c r="L392" s="45" t="str">
        <f>IF('กรอกรายการ วัสดุ'!I184&gt;0,'กรอกรายการ วัสดุ'!I184,IF('กรอกรายการ วัสดุ'!I184=0,"-"))</f>
        <v>-</v>
      </c>
      <c r="M392" s="76"/>
    </row>
    <row r="393" spans="1:13" x14ac:dyDescent="0.55000000000000004">
      <c r="A393" s="9" t="str">
        <f>IF('กรอกรายการ วัสดุ'!A455&gt;0,'กรอกรายการ วัสดุ'!A467,IF('กรอกรายการ วัสดุ'!A467=0," "))</f>
        <v xml:space="preserve"> </v>
      </c>
      <c r="B393" s="637" t="str">
        <f>IF('กรอกรายการ วัสดุ'!B185&gt;0,'กรอกรายการ วัสดุ'!B185,IF('กรอกรายการ วัสดุ'!B185=0,"-"))</f>
        <v>-</v>
      </c>
      <c r="C393" s="637"/>
      <c r="D393" s="637"/>
      <c r="E393" s="637"/>
      <c r="F393" s="12" t="str">
        <f>IF('กรอกรายการ วัสดุ'!C185&gt;0,'กรอกรายการ วัสดุ'!C185,IF('กรอกรายการ วัสดุ'!C185=0,"-"))</f>
        <v>-</v>
      </c>
      <c r="G393" s="12" t="str">
        <f>IF('กรอกรายการ วัสดุ'!D185&gt;0,'กรอกรายการ วัสดุ'!D185,IF('กรอกรายการ วัสดุ'!D185=0,"-"))</f>
        <v>-</v>
      </c>
      <c r="H393" s="12" t="str">
        <f>IF('กรอกรายการ วัสดุ'!E185&gt;0,'กรอกรายการ วัสดุ'!E185,IF('กรอกรายการ วัสดุ'!E185=0,"-"))</f>
        <v>-</v>
      </c>
      <c r="I393" s="45" t="str">
        <f>IF('กรอกรายการ วัสดุ'!F185&gt;0,'กรอกรายการ วัสดุ'!F185,IF('กรอกรายการ วัสดุ'!F185=0,"-"))</f>
        <v>-</v>
      </c>
      <c r="J393" s="12" t="str">
        <f>IF('กรอกรายการ วัสดุ'!G185&gt;0,'กรอกรายการ วัสดุ'!G185,IF('กรอกรายการ วัสดุ'!G185=0,"-"))</f>
        <v>-</v>
      </c>
      <c r="K393" s="12" t="str">
        <f>IF('กรอกรายการ วัสดุ'!H185&gt;0,'กรอกรายการ วัสดุ'!H185,IF('กรอกรายการ วัสดุ'!H185=0,"-"))</f>
        <v>-</v>
      </c>
      <c r="L393" s="45" t="str">
        <f>IF('กรอกรายการ วัสดุ'!I185&gt;0,'กรอกรายการ วัสดุ'!I185,IF('กรอกรายการ วัสดุ'!I185=0,"-"))</f>
        <v>-</v>
      </c>
      <c r="M393" s="76"/>
    </row>
    <row r="394" spans="1:13" x14ac:dyDescent="0.55000000000000004">
      <c r="A394" s="9" t="str">
        <f>IF('กรอกรายการ วัสดุ'!A456&gt;0,'กรอกรายการ วัสดุ'!A468,IF('กรอกรายการ วัสดุ'!A468=0," "))</f>
        <v xml:space="preserve"> </v>
      </c>
      <c r="B394" s="637" t="str">
        <f>IF('กรอกรายการ วัสดุ'!B186&gt;0,'กรอกรายการ วัสดุ'!B186,IF('กรอกรายการ วัสดุ'!B186=0,"-"))</f>
        <v>-</v>
      </c>
      <c r="C394" s="637"/>
      <c r="D394" s="637"/>
      <c r="E394" s="637"/>
      <c r="F394" s="12" t="str">
        <f>IF('กรอกรายการ วัสดุ'!C186&gt;0,'กรอกรายการ วัสดุ'!C186,IF('กรอกรายการ วัสดุ'!C186=0,"-"))</f>
        <v>-</v>
      </c>
      <c r="G394" s="12" t="str">
        <f>IF('กรอกรายการ วัสดุ'!D186&gt;0,'กรอกรายการ วัสดุ'!D186,IF('กรอกรายการ วัสดุ'!D186=0,"-"))</f>
        <v>-</v>
      </c>
      <c r="H394" s="12" t="str">
        <f>IF('กรอกรายการ วัสดุ'!E186&gt;0,'กรอกรายการ วัสดุ'!E186,IF('กรอกรายการ วัสดุ'!E186=0,"-"))</f>
        <v>-</v>
      </c>
      <c r="I394" s="45" t="str">
        <f>IF('กรอกรายการ วัสดุ'!F186&gt;0,'กรอกรายการ วัสดุ'!F186,IF('กรอกรายการ วัสดุ'!F186=0,"-"))</f>
        <v>-</v>
      </c>
      <c r="J394" s="12" t="str">
        <f>IF('กรอกรายการ วัสดุ'!G186&gt;0,'กรอกรายการ วัสดุ'!G186,IF('กรอกรายการ วัสดุ'!G186=0,"-"))</f>
        <v>-</v>
      </c>
      <c r="K394" s="12" t="str">
        <f>IF('กรอกรายการ วัสดุ'!H186&gt;0,'กรอกรายการ วัสดุ'!H186,IF('กรอกรายการ วัสดุ'!H186=0,"-"))</f>
        <v>-</v>
      </c>
      <c r="L394" s="45" t="str">
        <f>IF('กรอกรายการ วัสดุ'!I186&gt;0,'กรอกรายการ วัสดุ'!I186,IF('กรอกรายการ วัสดุ'!I186=0,"-"))</f>
        <v>-</v>
      </c>
      <c r="M394" s="76"/>
    </row>
    <row r="395" spans="1:13" x14ac:dyDescent="0.55000000000000004">
      <c r="A395" s="9" t="str">
        <f>IF('กรอกรายการ วัสดุ'!A457&gt;0,'กรอกรายการ วัสดุ'!A469,IF('กรอกรายการ วัสดุ'!A469=0," "))</f>
        <v xml:space="preserve"> </v>
      </c>
      <c r="B395" s="637" t="str">
        <f>IF('กรอกรายการ วัสดุ'!B187&gt;0,'กรอกรายการ วัสดุ'!B187,IF('กรอกรายการ วัสดุ'!B187=0,"-"))</f>
        <v>-</v>
      </c>
      <c r="C395" s="637"/>
      <c r="D395" s="637"/>
      <c r="E395" s="637"/>
      <c r="F395" s="12" t="str">
        <f>IF('กรอกรายการ วัสดุ'!C187&gt;0,'กรอกรายการ วัสดุ'!C187,IF('กรอกรายการ วัสดุ'!C187=0,"-"))</f>
        <v>-</v>
      </c>
      <c r="G395" s="12" t="str">
        <f>IF('กรอกรายการ วัสดุ'!D187&gt;0,'กรอกรายการ วัสดุ'!D187,IF('กรอกรายการ วัสดุ'!D187=0,"-"))</f>
        <v>-</v>
      </c>
      <c r="H395" s="12" t="str">
        <f>IF('กรอกรายการ วัสดุ'!E187&gt;0,'กรอกรายการ วัสดุ'!E187,IF('กรอกรายการ วัสดุ'!E187=0,"-"))</f>
        <v>-</v>
      </c>
      <c r="I395" s="45" t="str">
        <f>IF('กรอกรายการ วัสดุ'!F187&gt;0,'กรอกรายการ วัสดุ'!F187,IF('กรอกรายการ วัสดุ'!F187=0,"-"))</f>
        <v>-</v>
      </c>
      <c r="J395" s="12" t="str">
        <f>IF('กรอกรายการ วัสดุ'!G187&gt;0,'กรอกรายการ วัสดุ'!G187,IF('กรอกรายการ วัสดุ'!G187=0,"-"))</f>
        <v>-</v>
      </c>
      <c r="K395" s="12" t="str">
        <f>IF('กรอกรายการ วัสดุ'!H187&gt;0,'กรอกรายการ วัสดุ'!H187,IF('กรอกรายการ วัสดุ'!H187=0,"-"))</f>
        <v>-</v>
      </c>
      <c r="L395" s="45" t="str">
        <f>IF('กรอกรายการ วัสดุ'!I187&gt;0,'กรอกรายการ วัสดุ'!I187,IF('กรอกรายการ วัสดุ'!I187=0,"-"))</f>
        <v>-</v>
      </c>
      <c r="M395" s="76"/>
    </row>
    <row r="396" spans="1:13" x14ac:dyDescent="0.55000000000000004">
      <c r="A396" s="9" t="str">
        <f>IF('กรอกรายการ วัสดุ'!A458&gt;0,'กรอกรายการ วัสดุ'!A470,IF('กรอกรายการ วัสดุ'!A470=0," "))</f>
        <v xml:space="preserve"> </v>
      </c>
      <c r="B396" s="637" t="str">
        <f>IF('กรอกรายการ วัสดุ'!B188&gt;0,'กรอกรายการ วัสดุ'!B188,IF('กรอกรายการ วัสดุ'!B188=0,"-"))</f>
        <v>-</v>
      </c>
      <c r="C396" s="637"/>
      <c r="D396" s="637"/>
      <c r="E396" s="637"/>
      <c r="F396" s="12" t="str">
        <f>IF('กรอกรายการ วัสดุ'!C188&gt;0,'กรอกรายการ วัสดุ'!C188,IF('กรอกรายการ วัสดุ'!C188=0,"-"))</f>
        <v>-</v>
      </c>
      <c r="G396" s="12" t="str">
        <f>IF('กรอกรายการ วัสดุ'!D188&gt;0,'กรอกรายการ วัสดุ'!D188,IF('กรอกรายการ วัสดุ'!D188=0,"-"))</f>
        <v>-</v>
      </c>
      <c r="H396" s="12" t="str">
        <f>IF('กรอกรายการ วัสดุ'!E188&gt;0,'กรอกรายการ วัสดุ'!E188,IF('กรอกรายการ วัสดุ'!E188=0,"-"))</f>
        <v>-</v>
      </c>
      <c r="I396" s="45" t="str">
        <f>IF('กรอกรายการ วัสดุ'!F188&gt;0,'กรอกรายการ วัสดุ'!F188,IF('กรอกรายการ วัสดุ'!F188=0,"-"))</f>
        <v>-</v>
      </c>
      <c r="J396" s="12" t="str">
        <f>IF('กรอกรายการ วัสดุ'!G188&gt;0,'กรอกรายการ วัสดุ'!G188,IF('กรอกรายการ วัสดุ'!G188=0,"-"))</f>
        <v>-</v>
      </c>
      <c r="K396" s="12" t="str">
        <f>IF('กรอกรายการ วัสดุ'!H188&gt;0,'กรอกรายการ วัสดุ'!H188,IF('กรอกรายการ วัสดุ'!H188=0,"-"))</f>
        <v>-</v>
      </c>
      <c r="L396" s="45" t="str">
        <f>IF('กรอกรายการ วัสดุ'!I188&gt;0,'กรอกรายการ วัสดุ'!I188,IF('กรอกรายการ วัสดุ'!I188=0,"-"))</f>
        <v>-</v>
      </c>
      <c r="M396" s="76"/>
    </row>
    <row r="397" spans="1:13" ht="24.75" thickBot="1" x14ac:dyDescent="0.6">
      <c r="A397" s="117" t="str">
        <f>IF('กรอกรายการ วัสดุ'!A459&gt;0,'กรอกรายการ วัสดุ'!A471,IF('กรอกรายการ วัสดุ'!A471=0," "))</f>
        <v xml:space="preserve"> </v>
      </c>
      <c r="B397" s="688" t="str">
        <f>IF('กรอกรายการ วัสดุ'!B189&gt;0,'กรอกรายการ วัสดุ'!B189,IF('กรอกรายการ วัสดุ'!B189=0,"-"))</f>
        <v>-</v>
      </c>
      <c r="C397" s="688"/>
      <c r="D397" s="688"/>
      <c r="E397" s="688"/>
      <c r="F397" s="12" t="str">
        <f>IF('กรอกรายการ วัสดุ'!C189&gt;0,'กรอกรายการ วัสดุ'!C189,IF('กรอกรายการ วัสดุ'!C189=0,"-"))</f>
        <v>-</v>
      </c>
      <c r="G397" s="12" t="str">
        <f>IF('กรอกรายการ วัสดุ'!D189&gt;0,'กรอกรายการ วัสดุ'!D189,IF('กรอกรายการ วัสดุ'!D189=0,"-"))</f>
        <v>-</v>
      </c>
      <c r="H397" s="12" t="str">
        <f>IF('กรอกรายการ วัสดุ'!E189&gt;0,'กรอกรายการ วัสดุ'!E189,IF('กรอกรายการ วัสดุ'!E189=0,"-"))</f>
        <v>-</v>
      </c>
      <c r="I397" s="45" t="str">
        <f>IF('กรอกรายการ วัสดุ'!F189&gt;0,'กรอกรายการ วัสดุ'!F189,IF('กรอกรายการ วัสดุ'!F189=0,"-"))</f>
        <v>-</v>
      </c>
      <c r="J397" s="12" t="str">
        <f>IF('กรอกรายการ วัสดุ'!G189&gt;0,'กรอกรายการ วัสดุ'!G189,IF('กรอกรายการ วัสดุ'!G189=0,"-"))</f>
        <v>-</v>
      </c>
      <c r="K397" s="12" t="str">
        <f>IF('กรอกรายการ วัสดุ'!H189&gt;0,'กรอกรายการ วัสดุ'!H189,IF('กรอกรายการ วัสดุ'!H189=0,"-"))</f>
        <v>-</v>
      </c>
      <c r="L397" s="45" t="str">
        <f>IF('กรอกรายการ วัสดุ'!I189&gt;0,'กรอกรายการ วัสดุ'!I189,IF('กรอกรายการ วัสดุ'!I189=0,"-"))</f>
        <v>-</v>
      </c>
      <c r="M397" s="75"/>
    </row>
    <row r="398" spans="1:13" ht="24.75" thickBot="1" x14ac:dyDescent="0.6">
      <c r="A398" s="657" t="s">
        <v>149</v>
      </c>
      <c r="B398" s="658"/>
      <c r="C398" s="658"/>
      <c r="D398" s="658"/>
      <c r="E398" s="658"/>
      <c r="F398" s="658"/>
      <c r="G398" s="658"/>
      <c r="H398" s="659"/>
      <c r="I398" s="153">
        <f>SUM(I388:I397)</f>
        <v>0</v>
      </c>
      <c r="J398" s="19"/>
      <c r="K398" s="46">
        <f t="shared" ref="K398:L398" si="28">SUM(K388:K397)</f>
        <v>0</v>
      </c>
      <c r="L398" s="46">
        <f t="shared" si="28"/>
        <v>0</v>
      </c>
      <c r="M398" s="14"/>
    </row>
    <row r="399" spans="1:13" ht="24.75" thickBot="1" x14ac:dyDescent="0.6">
      <c r="A399" s="657" t="s">
        <v>150</v>
      </c>
      <c r="B399" s="658"/>
      <c r="C399" s="658"/>
      <c r="D399" s="658"/>
      <c r="E399" s="658"/>
      <c r="F399" s="658"/>
      <c r="G399" s="658"/>
      <c r="H399" s="659"/>
      <c r="I399" s="153">
        <f>I398+I387</f>
        <v>236226</v>
      </c>
      <c r="J399" s="15"/>
      <c r="K399" s="46">
        <f t="shared" ref="K399:L399" si="29">K398+K387</f>
        <v>43986.5</v>
      </c>
      <c r="L399" s="46">
        <f t="shared" si="29"/>
        <v>280212.5</v>
      </c>
      <c r="M399" s="14"/>
    </row>
    <row r="400" spans="1:13" x14ac:dyDescent="0.55000000000000004">
      <c r="A400" s="13"/>
      <c r="B400" s="13" t="s">
        <v>28</v>
      </c>
      <c r="C400" s="13"/>
      <c r="D400" s="13"/>
      <c r="E400" s="13"/>
      <c r="F400" s="13"/>
      <c r="G400" s="13"/>
      <c r="H400" s="13" t="s">
        <v>28</v>
      </c>
      <c r="I400" s="6"/>
      <c r="J400" s="6"/>
      <c r="K400" s="6" t="s">
        <v>333</v>
      </c>
      <c r="L400" s="6"/>
      <c r="M400" s="6"/>
    </row>
    <row r="401" spans="1:13" x14ac:dyDescent="0.55000000000000004">
      <c r="A401" s="147"/>
      <c r="B401" s="2"/>
      <c r="C401" s="668" t="str">
        <f>C379</f>
        <v>(นายชาติชาย  สมศักดิ์)</v>
      </c>
      <c r="D401" s="668"/>
      <c r="E401" s="668"/>
      <c r="F401" s="2"/>
      <c r="G401" s="2"/>
      <c r="H401" s="13" t="s">
        <v>28</v>
      </c>
      <c r="I401" s="118"/>
      <c r="J401" s="2"/>
      <c r="K401" s="6" t="s">
        <v>333</v>
      </c>
      <c r="L401" s="2"/>
      <c r="M401" s="2"/>
    </row>
    <row r="402" spans="1:13" x14ac:dyDescent="0.55000000000000004">
      <c r="A402" s="147"/>
      <c r="B402" s="118"/>
      <c r="C402" s="668" t="str">
        <f>C380</f>
        <v>ประธานกรรมการกำหนดราคากลาง</v>
      </c>
      <c r="D402" s="668"/>
      <c r="E402" s="668"/>
      <c r="F402" s="2"/>
      <c r="G402" s="2"/>
      <c r="H402" s="13" t="s">
        <v>28</v>
      </c>
      <c r="I402" s="118"/>
      <c r="J402" s="118"/>
      <c r="K402" s="6" t="s">
        <v>333</v>
      </c>
      <c r="L402" s="2"/>
      <c r="M402" s="2"/>
    </row>
    <row r="403" spans="1:13" s="2" customFormat="1" x14ac:dyDescent="0.55000000000000004">
      <c r="A403" s="279"/>
      <c r="C403" s="118"/>
      <c r="D403" s="655"/>
      <c r="E403" s="655"/>
      <c r="F403" s="655"/>
      <c r="H403" s="13" t="s">
        <v>28</v>
      </c>
      <c r="I403" s="118"/>
      <c r="J403" s="118"/>
      <c r="K403" s="6" t="s">
        <v>335</v>
      </c>
    </row>
    <row r="404" spans="1:13" ht="27.75" x14ac:dyDescent="0.65">
      <c r="A404" s="2"/>
      <c r="B404" s="2"/>
      <c r="C404" s="636" t="s">
        <v>23</v>
      </c>
      <c r="D404" s="636"/>
      <c r="E404" s="636"/>
      <c r="F404" s="636"/>
      <c r="G404" s="636"/>
      <c r="H404" s="636"/>
      <c r="I404" s="636"/>
      <c r="J404" s="636"/>
      <c r="K404" s="636"/>
      <c r="L404" s="135" t="s">
        <v>25</v>
      </c>
      <c r="M404" s="136"/>
    </row>
    <row r="405" spans="1:13" x14ac:dyDescent="0.55000000000000004">
      <c r="A405" s="639" t="str">
        <f>A383</f>
        <v>ซ่อมแซมสำนักงาน สพป.ลำปาง เขต 3</v>
      </c>
      <c r="B405" s="639"/>
      <c r="C405" s="639"/>
      <c r="D405" s="640" t="str">
        <f>D361</f>
        <v>รางระบายน้ำ โรงเรียน</v>
      </c>
      <c r="E405" s="640"/>
      <c r="F405" s="640"/>
      <c r="G405" s="640"/>
      <c r="H405" s="640"/>
      <c r="I405" s="1" t="s">
        <v>26</v>
      </c>
      <c r="J405" s="145" t="str">
        <f>J383</f>
        <v>ลำปาง เขต  3</v>
      </c>
      <c r="M405" s="1" t="s">
        <v>151</v>
      </c>
    </row>
    <row r="406" spans="1:13" ht="24.75" thickBot="1" x14ac:dyDescent="0.6">
      <c r="A406" s="145" t="s">
        <v>0</v>
      </c>
      <c r="D406" s="640" t="str">
        <f>D362</f>
        <v>โรงเรียนร่องเคาะวิทยา</v>
      </c>
      <c r="E406" s="640"/>
      <c r="F406" s="640"/>
      <c r="G406" s="640"/>
      <c r="H406" s="640"/>
      <c r="K406" s="641"/>
      <c r="L406" s="641"/>
    </row>
    <row r="407" spans="1:13" x14ac:dyDescent="0.55000000000000004">
      <c r="A407" s="642" t="s">
        <v>2</v>
      </c>
      <c r="B407" s="644" t="s">
        <v>3</v>
      </c>
      <c r="C407" s="645"/>
      <c r="D407" s="645"/>
      <c r="E407" s="646"/>
      <c r="F407" s="650" t="s">
        <v>4</v>
      </c>
      <c r="G407" s="650" t="s">
        <v>5</v>
      </c>
      <c r="H407" s="650" t="s">
        <v>6</v>
      </c>
      <c r="I407" s="650"/>
      <c r="J407" s="650" t="s">
        <v>7</v>
      </c>
      <c r="K407" s="650"/>
      <c r="L407" s="650" t="s">
        <v>24</v>
      </c>
      <c r="M407" s="661" t="s">
        <v>9</v>
      </c>
    </row>
    <row r="408" spans="1:13" x14ac:dyDescent="0.55000000000000004">
      <c r="A408" s="643"/>
      <c r="B408" s="647"/>
      <c r="C408" s="648"/>
      <c r="D408" s="648"/>
      <c r="E408" s="649"/>
      <c r="F408" s="651"/>
      <c r="G408" s="651"/>
      <c r="H408" s="148" t="s">
        <v>10</v>
      </c>
      <c r="I408" s="148" t="s">
        <v>11</v>
      </c>
      <c r="J408" s="148" t="s">
        <v>10</v>
      </c>
      <c r="K408" s="148" t="s">
        <v>11</v>
      </c>
      <c r="L408" s="651"/>
      <c r="M408" s="662"/>
    </row>
    <row r="409" spans="1:13" x14ac:dyDescent="0.55000000000000004">
      <c r="A409" s="685" t="s">
        <v>152</v>
      </c>
      <c r="B409" s="686"/>
      <c r="C409" s="686"/>
      <c r="D409" s="686"/>
      <c r="E409" s="686"/>
      <c r="F409" s="686"/>
      <c r="G409" s="686"/>
      <c r="H409" s="687"/>
      <c r="I409" s="152">
        <f>I399</f>
        <v>236226</v>
      </c>
      <c r="J409" s="49"/>
      <c r="K409" s="48">
        <f>K399</f>
        <v>43986.5</v>
      </c>
      <c r="L409" s="48">
        <f>L399</f>
        <v>280212.5</v>
      </c>
      <c r="M409" s="8"/>
    </row>
    <row r="410" spans="1:13" x14ac:dyDescent="0.55000000000000004">
      <c r="A410" s="7" t="str">
        <f>IF('กรอกรายการ วัสดุ'!A472&gt;0,'กรอกรายการ วัสดุ'!A484,IF('กรอกรายการ วัสดุ'!A484=0," "))</f>
        <v xml:space="preserve"> </v>
      </c>
      <c r="B410" s="638" t="str">
        <f>IF('กรอกรายการ วัสดุ'!B190&gt;0,'กรอกรายการ วัสดุ'!B190,IF('กรอกรายการ วัสดุ'!B190=0,"-"))</f>
        <v>-</v>
      </c>
      <c r="C410" s="638"/>
      <c r="D410" s="638"/>
      <c r="E410" s="638"/>
      <c r="F410" s="12" t="str">
        <f>IF('กรอกรายการ วัสดุ'!C190&gt;0,'กรอกรายการ วัสดุ'!C190,IF('กรอกรายการ วัสดุ'!C190=0,"-"))</f>
        <v>-</v>
      </c>
      <c r="G410" s="12" t="str">
        <f>IF('กรอกรายการ วัสดุ'!D190&gt;0,'กรอกรายการ วัสดุ'!D190,IF('กรอกรายการ วัสดุ'!D190=0,"-"))</f>
        <v>-</v>
      </c>
      <c r="H410" s="12" t="str">
        <f>IF('กรอกรายการ วัสดุ'!E190&gt;0,'กรอกรายการ วัสดุ'!E190,IF('กรอกรายการ วัสดุ'!E190=0,"-"))</f>
        <v>-</v>
      </c>
      <c r="I410" s="45" t="str">
        <f>IF('กรอกรายการ วัสดุ'!F190&gt;0,'กรอกรายการ วัสดุ'!F190,IF('กรอกรายการ วัสดุ'!F190=0,"-"))</f>
        <v>-</v>
      </c>
      <c r="J410" s="12" t="str">
        <f>IF('กรอกรายการ วัสดุ'!G190&gt;0,'กรอกรายการ วัสดุ'!G190,IF('กรอกรายการ วัสดุ'!G190=0,"-"))</f>
        <v>-</v>
      </c>
      <c r="K410" s="12" t="str">
        <f>IF('กรอกรายการ วัสดุ'!H190&gt;0,'กรอกรายการ วัสดุ'!H190,IF('กรอกรายการ วัสดุ'!H190=0,"-"))</f>
        <v>-</v>
      </c>
      <c r="L410" s="45" t="str">
        <f>IF('กรอกรายการ วัสดุ'!I190&gt;0,'กรอกรายการ วัสดุ'!I190,IF('กรอกรายการ วัสดุ'!I190=0,"-"))</f>
        <v>-</v>
      </c>
      <c r="M410" s="75"/>
    </row>
    <row r="411" spans="1:13" x14ac:dyDescent="0.55000000000000004">
      <c r="A411" s="9" t="str">
        <f>IF('กรอกรายการ วัสดุ'!A473&gt;0,'กรอกรายการ วัสดุ'!A485,IF('กรอกรายการ วัสดุ'!A485=0," "))</f>
        <v xml:space="preserve"> </v>
      </c>
      <c r="B411" s="637" t="str">
        <f>IF('กรอกรายการ วัสดุ'!B191&gt;0,'กรอกรายการ วัสดุ'!B191,IF('กรอกรายการ วัสดุ'!B191=0,"-"))</f>
        <v>-</v>
      </c>
      <c r="C411" s="637"/>
      <c r="D411" s="637"/>
      <c r="E411" s="637"/>
      <c r="F411" s="12" t="str">
        <f>IF('กรอกรายการ วัสดุ'!C191&gt;0,'กรอกรายการ วัสดุ'!C191,IF('กรอกรายการ วัสดุ'!C191=0,"-"))</f>
        <v>-</v>
      </c>
      <c r="G411" s="12" t="str">
        <f>IF('กรอกรายการ วัสดุ'!D191&gt;0,'กรอกรายการ วัสดุ'!D191,IF('กรอกรายการ วัสดุ'!D191=0,"-"))</f>
        <v>-</v>
      </c>
      <c r="H411" s="12" t="str">
        <f>IF('กรอกรายการ วัสดุ'!E191&gt;0,'กรอกรายการ วัสดุ'!E191,IF('กรอกรายการ วัสดุ'!E191=0,"-"))</f>
        <v>-</v>
      </c>
      <c r="I411" s="45" t="str">
        <f>IF('กรอกรายการ วัสดุ'!F191&gt;0,'กรอกรายการ วัสดุ'!F191,IF('กรอกรายการ วัสดุ'!F191=0,"-"))</f>
        <v>-</v>
      </c>
      <c r="J411" s="12" t="str">
        <f>IF('กรอกรายการ วัสดุ'!G191&gt;0,'กรอกรายการ วัสดุ'!G191,IF('กรอกรายการ วัสดุ'!G191=0,"-"))</f>
        <v>-</v>
      </c>
      <c r="K411" s="12" t="str">
        <f>IF('กรอกรายการ วัสดุ'!H191&gt;0,'กรอกรายการ วัสดุ'!H191,IF('กรอกรายการ วัสดุ'!H191=0,"-"))</f>
        <v>-</v>
      </c>
      <c r="L411" s="45" t="str">
        <f>IF('กรอกรายการ วัสดุ'!I191&gt;0,'กรอกรายการ วัสดุ'!I191,IF('กรอกรายการ วัสดุ'!I191=0,"-"))</f>
        <v>-</v>
      </c>
      <c r="M411" s="76"/>
    </row>
    <row r="412" spans="1:13" x14ac:dyDescent="0.55000000000000004">
      <c r="A412" s="9" t="str">
        <f>IF('กรอกรายการ วัสดุ'!A474&gt;0,'กรอกรายการ วัสดุ'!A486,IF('กรอกรายการ วัสดุ'!A486=0," "))</f>
        <v xml:space="preserve"> </v>
      </c>
      <c r="B412" s="637" t="str">
        <f>IF('กรอกรายการ วัสดุ'!B192&gt;0,'กรอกรายการ วัสดุ'!B192,IF('กรอกรายการ วัสดุ'!B192=0,"-"))</f>
        <v>-</v>
      </c>
      <c r="C412" s="637"/>
      <c r="D412" s="637"/>
      <c r="E412" s="637"/>
      <c r="F412" s="12" t="str">
        <f>IF('กรอกรายการ วัสดุ'!C192&gt;0,'กรอกรายการ วัสดุ'!C192,IF('กรอกรายการ วัสดุ'!C192=0,"-"))</f>
        <v>-</v>
      </c>
      <c r="G412" s="12" t="str">
        <f>IF('กรอกรายการ วัสดุ'!D192&gt;0,'กรอกรายการ วัสดุ'!D192,IF('กรอกรายการ วัสดุ'!D192=0,"-"))</f>
        <v>-</v>
      </c>
      <c r="H412" s="12" t="str">
        <f>IF('กรอกรายการ วัสดุ'!E192&gt;0,'กรอกรายการ วัสดุ'!E192,IF('กรอกรายการ วัสดุ'!E192=0,"-"))</f>
        <v>-</v>
      </c>
      <c r="I412" s="45" t="str">
        <f>IF('กรอกรายการ วัสดุ'!F192&gt;0,'กรอกรายการ วัสดุ'!F192,IF('กรอกรายการ วัสดุ'!F192=0,"-"))</f>
        <v>-</v>
      </c>
      <c r="J412" s="12" t="str">
        <f>IF('กรอกรายการ วัสดุ'!G192&gt;0,'กรอกรายการ วัสดุ'!G192,IF('กรอกรายการ วัสดุ'!G192=0,"-"))</f>
        <v>-</v>
      </c>
      <c r="K412" s="12" t="str">
        <f>IF('กรอกรายการ วัสดุ'!H192&gt;0,'กรอกรายการ วัสดุ'!H192,IF('กรอกรายการ วัสดุ'!H192=0,"-"))</f>
        <v>-</v>
      </c>
      <c r="L412" s="45" t="str">
        <f>IF('กรอกรายการ วัสดุ'!I192&gt;0,'กรอกรายการ วัสดุ'!I192,IF('กรอกรายการ วัสดุ'!I192=0,"-"))</f>
        <v>-</v>
      </c>
      <c r="M412" s="76"/>
    </row>
    <row r="413" spans="1:13" x14ac:dyDescent="0.55000000000000004">
      <c r="A413" s="9" t="str">
        <f>IF('กรอกรายการ วัสดุ'!A475&gt;0,'กรอกรายการ วัสดุ'!A487,IF('กรอกรายการ วัสดุ'!A487=0," "))</f>
        <v xml:space="preserve"> </v>
      </c>
      <c r="B413" s="637" t="str">
        <f>IF('กรอกรายการ วัสดุ'!B193&gt;0,'กรอกรายการ วัสดุ'!B193,IF('กรอกรายการ วัสดุ'!B193=0,"-"))</f>
        <v>-</v>
      </c>
      <c r="C413" s="637"/>
      <c r="D413" s="637"/>
      <c r="E413" s="637"/>
      <c r="F413" s="12" t="str">
        <f>IF('กรอกรายการ วัสดุ'!C193&gt;0,'กรอกรายการ วัสดุ'!C193,IF('กรอกรายการ วัสดุ'!C193=0,"-"))</f>
        <v>-</v>
      </c>
      <c r="G413" s="12" t="str">
        <f>IF('กรอกรายการ วัสดุ'!D193&gt;0,'กรอกรายการ วัสดุ'!D193,IF('กรอกรายการ วัสดุ'!D193=0,"-"))</f>
        <v>-</v>
      </c>
      <c r="H413" s="12" t="str">
        <f>IF('กรอกรายการ วัสดุ'!E193&gt;0,'กรอกรายการ วัสดุ'!E193,IF('กรอกรายการ วัสดุ'!E193=0,"-"))</f>
        <v>-</v>
      </c>
      <c r="I413" s="45" t="str">
        <f>IF('กรอกรายการ วัสดุ'!F193&gt;0,'กรอกรายการ วัสดุ'!F193,IF('กรอกรายการ วัสดุ'!F193=0,"-"))</f>
        <v>-</v>
      </c>
      <c r="J413" s="12" t="str">
        <f>IF('กรอกรายการ วัสดุ'!G193&gt;0,'กรอกรายการ วัสดุ'!G193,IF('กรอกรายการ วัสดุ'!G193=0,"-"))</f>
        <v>-</v>
      </c>
      <c r="K413" s="12" t="str">
        <f>IF('กรอกรายการ วัสดุ'!H193&gt;0,'กรอกรายการ วัสดุ'!H193,IF('กรอกรายการ วัสดุ'!H193=0,"-"))</f>
        <v>-</v>
      </c>
      <c r="L413" s="45" t="str">
        <f>IF('กรอกรายการ วัสดุ'!I193&gt;0,'กรอกรายการ วัสดุ'!I193,IF('กรอกรายการ วัสดุ'!I193=0,"-"))</f>
        <v>-</v>
      </c>
      <c r="M413" s="76"/>
    </row>
    <row r="414" spans="1:13" x14ac:dyDescent="0.55000000000000004">
      <c r="A414" s="9" t="str">
        <f>IF('กรอกรายการ วัสดุ'!A476&gt;0,'กรอกรายการ วัสดุ'!A488,IF('กรอกรายการ วัสดุ'!A488=0," "))</f>
        <v xml:space="preserve"> </v>
      </c>
      <c r="B414" s="637" t="str">
        <f>IF('กรอกรายการ วัสดุ'!B194&gt;0,'กรอกรายการ วัสดุ'!B194,IF('กรอกรายการ วัสดุ'!B194=0,"-"))</f>
        <v>-</v>
      </c>
      <c r="C414" s="637"/>
      <c r="D414" s="637"/>
      <c r="E414" s="637"/>
      <c r="F414" s="12" t="str">
        <f>IF('กรอกรายการ วัสดุ'!C194&gt;0,'กรอกรายการ วัสดุ'!C194,IF('กรอกรายการ วัสดุ'!C194=0,"-"))</f>
        <v>-</v>
      </c>
      <c r="G414" s="12" t="str">
        <f>IF('กรอกรายการ วัสดุ'!D194&gt;0,'กรอกรายการ วัสดุ'!D194,IF('กรอกรายการ วัสดุ'!D194=0,"-"))</f>
        <v>-</v>
      </c>
      <c r="H414" s="12" t="str">
        <f>IF('กรอกรายการ วัสดุ'!E194&gt;0,'กรอกรายการ วัสดุ'!E194,IF('กรอกรายการ วัสดุ'!E194=0,"-"))</f>
        <v>-</v>
      </c>
      <c r="I414" s="45" t="str">
        <f>IF('กรอกรายการ วัสดุ'!F194&gt;0,'กรอกรายการ วัสดุ'!F194,IF('กรอกรายการ วัสดุ'!F194=0,"-"))</f>
        <v>-</v>
      </c>
      <c r="J414" s="12" t="str">
        <f>IF('กรอกรายการ วัสดุ'!G194&gt;0,'กรอกรายการ วัสดุ'!G194,IF('กรอกรายการ วัสดุ'!G194=0,"-"))</f>
        <v>-</v>
      </c>
      <c r="K414" s="12" t="str">
        <f>IF('กรอกรายการ วัสดุ'!H194&gt;0,'กรอกรายการ วัสดุ'!H194,IF('กรอกรายการ วัสดุ'!H194=0,"-"))</f>
        <v>-</v>
      </c>
      <c r="L414" s="45" t="str">
        <f>IF('กรอกรายการ วัสดุ'!I194&gt;0,'กรอกรายการ วัสดุ'!I194,IF('กรอกรายการ วัสดุ'!I194=0,"-"))</f>
        <v>-</v>
      </c>
      <c r="M414" s="76"/>
    </row>
    <row r="415" spans="1:13" x14ac:dyDescent="0.55000000000000004">
      <c r="A415" s="9" t="str">
        <f>IF('กรอกรายการ วัสดุ'!A477&gt;0,'กรอกรายการ วัสดุ'!A489,IF('กรอกรายการ วัสดุ'!A489=0," "))</f>
        <v xml:space="preserve"> </v>
      </c>
      <c r="B415" s="637" t="str">
        <f>IF('กรอกรายการ วัสดุ'!B195&gt;0,'กรอกรายการ วัสดุ'!B195,IF('กรอกรายการ วัสดุ'!B195=0,"-"))</f>
        <v>-</v>
      </c>
      <c r="C415" s="637"/>
      <c r="D415" s="637"/>
      <c r="E415" s="637"/>
      <c r="F415" s="12" t="str">
        <f>IF('กรอกรายการ วัสดุ'!C195&gt;0,'กรอกรายการ วัสดุ'!C195,IF('กรอกรายการ วัสดุ'!C195=0,"-"))</f>
        <v>-</v>
      </c>
      <c r="G415" s="12" t="str">
        <f>IF('กรอกรายการ วัสดุ'!D195&gt;0,'กรอกรายการ วัสดุ'!D195,IF('กรอกรายการ วัสดุ'!D195=0,"-"))</f>
        <v>-</v>
      </c>
      <c r="H415" s="12" t="str">
        <f>IF('กรอกรายการ วัสดุ'!E195&gt;0,'กรอกรายการ วัสดุ'!E195,IF('กรอกรายการ วัสดุ'!E195=0,"-"))</f>
        <v>-</v>
      </c>
      <c r="I415" s="45" t="str">
        <f>IF('กรอกรายการ วัสดุ'!F195&gt;0,'กรอกรายการ วัสดุ'!F195,IF('กรอกรายการ วัสดุ'!F195=0,"-"))</f>
        <v>-</v>
      </c>
      <c r="J415" s="12" t="str">
        <f>IF('กรอกรายการ วัสดุ'!G195&gt;0,'กรอกรายการ วัสดุ'!G195,IF('กรอกรายการ วัสดุ'!G195=0,"-"))</f>
        <v>-</v>
      </c>
      <c r="K415" s="12" t="str">
        <f>IF('กรอกรายการ วัสดุ'!H195&gt;0,'กรอกรายการ วัสดุ'!H195,IF('กรอกรายการ วัสดุ'!H195=0,"-"))</f>
        <v>-</v>
      </c>
      <c r="L415" s="45" t="str">
        <f>IF('กรอกรายการ วัสดุ'!I195&gt;0,'กรอกรายการ วัสดุ'!I195,IF('กรอกรายการ วัสดุ'!I195=0,"-"))</f>
        <v>-</v>
      </c>
      <c r="M415" s="76"/>
    </row>
    <row r="416" spans="1:13" x14ac:dyDescent="0.55000000000000004">
      <c r="A416" s="9" t="str">
        <f>IF('กรอกรายการ วัสดุ'!A478&gt;0,'กรอกรายการ วัสดุ'!A490,IF('กรอกรายการ วัสดุ'!A490=0," "))</f>
        <v xml:space="preserve"> </v>
      </c>
      <c r="B416" s="637" t="str">
        <f>IF('กรอกรายการ วัสดุ'!B196&gt;0,'กรอกรายการ วัสดุ'!B196,IF('กรอกรายการ วัสดุ'!B196=0,"-"))</f>
        <v>-</v>
      </c>
      <c r="C416" s="637"/>
      <c r="D416" s="637"/>
      <c r="E416" s="637"/>
      <c r="F416" s="12" t="str">
        <f>IF('กรอกรายการ วัสดุ'!C196&gt;0,'กรอกรายการ วัสดุ'!C196,IF('กรอกรายการ วัสดุ'!C196=0,"-"))</f>
        <v>-</v>
      </c>
      <c r="G416" s="12" t="str">
        <f>IF('กรอกรายการ วัสดุ'!D196&gt;0,'กรอกรายการ วัสดุ'!D196,IF('กรอกรายการ วัสดุ'!D196=0,"-"))</f>
        <v>-</v>
      </c>
      <c r="H416" s="12" t="str">
        <f>IF('กรอกรายการ วัสดุ'!E196&gt;0,'กรอกรายการ วัสดุ'!E196,IF('กรอกรายการ วัสดุ'!E196=0,"-"))</f>
        <v>-</v>
      </c>
      <c r="I416" s="45" t="str">
        <f>IF('กรอกรายการ วัสดุ'!F196&gt;0,'กรอกรายการ วัสดุ'!F196,IF('กรอกรายการ วัสดุ'!F196=0,"-"))</f>
        <v>-</v>
      </c>
      <c r="J416" s="12" t="str">
        <f>IF('กรอกรายการ วัสดุ'!G196&gt;0,'กรอกรายการ วัสดุ'!G196,IF('กรอกรายการ วัสดุ'!G196=0,"-"))</f>
        <v>-</v>
      </c>
      <c r="K416" s="12" t="str">
        <f>IF('กรอกรายการ วัสดุ'!H196&gt;0,'กรอกรายการ วัสดุ'!H196,IF('กรอกรายการ วัสดุ'!H196=0,"-"))</f>
        <v>-</v>
      </c>
      <c r="L416" s="45" t="str">
        <f>IF('กรอกรายการ วัสดุ'!I196&gt;0,'กรอกรายการ วัสดุ'!I196,IF('กรอกรายการ วัสดุ'!I196=0,"-"))</f>
        <v>-</v>
      </c>
      <c r="M416" s="76"/>
    </row>
    <row r="417" spans="1:13" x14ac:dyDescent="0.55000000000000004">
      <c r="A417" s="9" t="str">
        <f>IF('กรอกรายการ วัสดุ'!A479&gt;0,'กรอกรายการ วัสดุ'!A491,IF('กรอกรายการ วัสดุ'!A491=0," "))</f>
        <v xml:space="preserve"> </v>
      </c>
      <c r="B417" s="637" t="str">
        <f>IF('กรอกรายการ วัสดุ'!B197&gt;0,'กรอกรายการ วัสดุ'!B197,IF('กรอกรายการ วัสดุ'!B197=0,"-"))</f>
        <v>-</v>
      </c>
      <c r="C417" s="637"/>
      <c r="D417" s="637"/>
      <c r="E417" s="637"/>
      <c r="F417" s="12" t="str">
        <f>IF('กรอกรายการ วัสดุ'!C197&gt;0,'กรอกรายการ วัสดุ'!C197,IF('กรอกรายการ วัสดุ'!C197=0,"-"))</f>
        <v>-</v>
      </c>
      <c r="G417" s="12" t="str">
        <f>IF('กรอกรายการ วัสดุ'!D197&gt;0,'กรอกรายการ วัสดุ'!D197,IF('กรอกรายการ วัสดุ'!D197=0,"-"))</f>
        <v>-</v>
      </c>
      <c r="H417" s="12" t="str">
        <f>IF('กรอกรายการ วัสดุ'!E197&gt;0,'กรอกรายการ วัสดุ'!E197,IF('กรอกรายการ วัสดุ'!E197=0,"-"))</f>
        <v>-</v>
      </c>
      <c r="I417" s="45" t="str">
        <f>IF('กรอกรายการ วัสดุ'!F197&gt;0,'กรอกรายการ วัสดุ'!F197,IF('กรอกรายการ วัสดุ'!F197=0,"-"))</f>
        <v>-</v>
      </c>
      <c r="J417" s="12" t="str">
        <f>IF('กรอกรายการ วัสดุ'!G197&gt;0,'กรอกรายการ วัสดุ'!G197,IF('กรอกรายการ วัสดุ'!G197=0,"-"))</f>
        <v>-</v>
      </c>
      <c r="K417" s="12" t="str">
        <f>IF('กรอกรายการ วัสดุ'!H197&gt;0,'กรอกรายการ วัสดุ'!H197,IF('กรอกรายการ วัสดุ'!H197=0,"-"))</f>
        <v>-</v>
      </c>
      <c r="L417" s="45" t="str">
        <f>IF('กรอกรายการ วัสดุ'!I197&gt;0,'กรอกรายการ วัสดุ'!I197,IF('กรอกรายการ วัสดุ'!I197=0,"-"))</f>
        <v>-</v>
      </c>
      <c r="M417" s="76"/>
    </row>
    <row r="418" spans="1:13" x14ac:dyDescent="0.55000000000000004">
      <c r="A418" s="9" t="str">
        <f>IF('กรอกรายการ วัสดุ'!A480&gt;0,'กรอกรายการ วัสดุ'!A492,IF('กรอกรายการ วัสดุ'!A492=0," "))</f>
        <v xml:space="preserve"> </v>
      </c>
      <c r="B418" s="637" t="str">
        <f>IF('กรอกรายการ วัสดุ'!B198&gt;0,'กรอกรายการ วัสดุ'!B198,IF('กรอกรายการ วัสดุ'!B198=0,"-"))</f>
        <v>-</v>
      </c>
      <c r="C418" s="637"/>
      <c r="D418" s="637"/>
      <c r="E418" s="637"/>
      <c r="F418" s="12" t="str">
        <f>IF('กรอกรายการ วัสดุ'!C198&gt;0,'กรอกรายการ วัสดุ'!C198,IF('กรอกรายการ วัสดุ'!C198=0,"-"))</f>
        <v>-</v>
      </c>
      <c r="G418" s="12" t="str">
        <f>IF('กรอกรายการ วัสดุ'!D198&gt;0,'กรอกรายการ วัสดุ'!D198,IF('กรอกรายการ วัสดุ'!D198=0,"-"))</f>
        <v>-</v>
      </c>
      <c r="H418" s="12" t="str">
        <f>IF('กรอกรายการ วัสดุ'!E198&gt;0,'กรอกรายการ วัสดุ'!E198,IF('กรอกรายการ วัสดุ'!E198=0,"-"))</f>
        <v>-</v>
      </c>
      <c r="I418" s="45" t="str">
        <f>IF('กรอกรายการ วัสดุ'!F198&gt;0,'กรอกรายการ วัสดุ'!F198,IF('กรอกรายการ วัสดุ'!F198=0,"-"))</f>
        <v>-</v>
      </c>
      <c r="J418" s="12" t="str">
        <f>IF('กรอกรายการ วัสดุ'!G198&gt;0,'กรอกรายการ วัสดุ'!G198,IF('กรอกรายการ วัสดุ'!G198=0,"-"))</f>
        <v>-</v>
      </c>
      <c r="K418" s="12" t="str">
        <f>IF('กรอกรายการ วัสดุ'!H198&gt;0,'กรอกรายการ วัสดุ'!H198,IF('กรอกรายการ วัสดุ'!H198=0,"-"))</f>
        <v>-</v>
      </c>
      <c r="L418" s="45" t="str">
        <f>IF('กรอกรายการ วัสดุ'!I198&gt;0,'กรอกรายการ วัสดุ'!I198,IF('กรอกรายการ วัสดุ'!I198=0,"-"))</f>
        <v>-</v>
      </c>
      <c r="M418" s="76"/>
    </row>
    <row r="419" spans="1:13" ht="24.75" thickBot="1" x14ac:dyDescent="0.6">
      <c r="A419" s="117" t="str">
        <f>IF('กรอกรายการ วัสดุ'!A481&gt;0,'กรอกรายการ วัสดุ'!A493,IF('กรอกรายการ วัสดุ'!A493=0," "))</f>
        <v xml:space="preserve"> </v>
      </c>
      <c r="B419" s="688" t="str">
        <f>IF('กรอกรายการ วัสดุ'!B199&gt;0,'กรอกรายการ วัสดุ'!B199,IF('กรอกรายการ วัสดุ'!B199=0,"-"))</f>
        <v>-</v>
      </c>
      <c r="C419" s="688"/>
      <c r="D419" s="688"/>
      <c r="E419" s="688"/>
      <c r="F419" s="12" t="str">
        <f>IF('กรอกรายการ วัสดุ'!C199&gt;0,'กรอกรายการ วัสดุ'!C199,IF('กรอกรายการ วัสดุ'!C199=0,"-"))</f>
        <v>-</v>
      </c>
      <c r="G419" s="12" t="str">
        <f>IF('กรอกรายการ วัสดุ'!D199&gt;0,'กรอกรายการ วัสดุ'!D199,IF('กรอกรายการ วัสดุ'!D199=0,"-"))</f>
        <v>-</v>
      </c>
      <c r="H419" s="12" t="str">
        <f>IF('กรอกรายการ วัสดุ'!E199&gt;0,'กรอกรายการ วัสดุ'!E199,IF('กรอกรายการ วัสดุ'!E199=0,"-"))</f>
        <v>-</v>
      </c>
      <c r="I419" s="45" t="str">
        <f>IF('กรอกรายการ วัสดุ'!F199&gt;0,'กรอกรายการ วัสดุ'!F199,IF('กรอกรายการ วัสดุ'!F199=0,"-"))</f>
        <v>-</v>
      </c>
      <c r="J419" s="12" t="str">
        <f>IF('กรอกรายการ วัสดุ'!G199&gt;0,'กรอกรายการ วัสดุ'!G199,IF('กรอกรายการ วัสดุ'!G199=0,"-"))</f>
        <v>-</v>
      </c>
      <c r="K419" s="12" t="str">
        <f>IF('กรอกรายการ วัสดุ'!H199&gt;0,'กรอกรายการ วัสดุ'!H199,IF('กรอกรายการ วัสดุ'!H199=0,"-"))</f>
        <v>-</v>
      </c>
      <c r="L419" s="45" t="str">
        <f>IF('กรอกรายการ วัสดุ'!I199&gt;0,'กรอกรายการ วัสดุ'!I199,IF('กรอกรายการ วัสดุ'!I199=0,"-"))</f>
        <v>-</v>
      </c>
      <c r="M419" s="75"/>
    </row>
    <row r="420" spans="1:13" ht="24.75" thickBot="1" x14ac:dyDescent="0.6">
      <c r="A420" s="657" t="s">
        <v>153</v>
      </c>
      <c r="B420" s="658"/>
      <c r="C420" s="658"/>
      <c r="D420" s="658"/>
      <c r="E420" s="658"/>
      <c r="F420" s="658"/>
      <c r="G420" s="658"/>
      <c r="H420" s="659"/>
      <c r="I420" s="153">
        <f>SUM(I410:I419)</f>
        <v>0</v>
      </c>
      <c r="J420" s="19"/>
      <c r="K420" s="46">
        <f t="shared" ref="K420:L420" si="30">SUM(K410:K419)</f>
        <v>0</v>
      </c>
      <c r="L420" s="46">
        <f t="shared" si="30"/>
        <v>0</v>
      </c>
      <c r="M420" s="14"/>
    </row>
    <row r="421" spans="1:13" ht="24.75" thickBot="1" x14ac:dyDescent="0.6">
      <c r="A421" s="657" t="s">
        <v>154</v>
      </c>
      <c r="B421" s="658"/>
      <c r="C421" s="658"/>
      <c r="D421" s="658"/>
      <c r="E421" s="658"/>
      <c r="F421" s="658"/>
      <c r="G421" s="658"/>
      <c r="H421" s="659"/>
      <c r="I421" s="153">
        <f>I420+I409</f>
        <v>236226</v>
      </c>
      <c r="J421" s="15"/>
      <c r="K421" s="46">
        <f t="shared" ref="K421:L421" si="31">K420+K409</f>
        <v>43986.5</v>
      </c>
      <c r="L421" s="46">
        <f t="shared" si="31"/>
        <v>280212.5</v>
      </c>
      <c r="M421" s="14"/>
    </row>
    <row r="422" spans="1:13" x14ac:dyDescent="0.55000000000000004">
      <c r="A422" s="13"/>
      <c r="B422" s="13" t="s">
        <v>28</v>
      </c>
      <c r="C422" s="13"/>
      <c r="D422" s="13"/>
      <c r="E422" s="13"/>
      <c r="F422" s="13"/>
      <c r="G422" s="13"/>
      <c r="H422" s="13" t="s">
        <v>28</v>
      </c>
      <c r="I422" s="6"/>
      <c r="J422" s="6"/>
      <c r="K422" s="6" t="s">
        <v>333</v>
      </c>
      <c r="L422" s="6"/>
      <c r="M422" s="6"/>
    </row>
    <row r="423" spans="1:13" x14ac:dyDescent="0.55000000000000004">
      <c r="A423" s="147"/>
      <c r="B423" s="2"/>
      <c r="C423" s="668" t="str">
        <f>C401</f>
        <v>(นายชาติชาย  สมศักดิ์)</v>
      </c>
      <c r="D423" s="668"/>
      <c r="E423" s="668"/>
      <c r="F423" s="2"/>
      <c r="G423" s="2"/>
      <c r="H423" s="13" t="s">
        <v>28</v>
      </c>
      <c r="I423" s="118"/>
      <c r="J423" s="2"/>
      <c r="K423" s="6" t="s">
        <v>333</v>
      </c>
      <c r="L423" s="2"/>
      <c r="M423" s="2"/>
    </row>
    <row r="424" spans="1:13" x14ac:dyDescent="0.55000000000000004">
      <c r="A424" s="147"/>
      <c r="B424" s="118"/>
      <c r="C424" s="668" t="str">
        <f>C402</f>
        <v>ประธานกรรมการกำหนดราคากลาง</v>
      </c>
      <c r="D424" s="668"/>
      <c r="E424" s="668"/>
      <c r="F424" s="2"/>
      <c r="G424" s="2"/>
      <c r="H424" s="13" t="s">
        <v>28</v>
      </c>
      <c r="I424" s="118"/>
      <c r="J424" s="118"/>
      <c r="K424" s="6" t="s">
        <v>333</v>
      </c>
      <c r="L424" s="2"/>
      <c r="M424" s="2"/>
    </row>
    <row r="425" spans="1:13" s="2" customFormat="1" x14ac:dyDescent="0.55000000000000004">
      <c r="A425" s="279"/>
      <c r="C425" s="118"/>
      <c r="D425" s="655"/>
      <c r="E425" s="655"/>
      <c r="F425" s="655"/>
      <c r="H425" s="13" t="s">
        <v>28</v>
      </c>
      <c r="I425" s="118"/>
      <c r="J425" s="118"/>
      <c r="K425" s="6" t="s">
        <v>335</v>
      </c>
    </row>
    <row r="426" spans="1:13" ht="27.75" x14ac:dyDescent="0.65">
      <c r="A426" s="2"/>
      <c r="B426" s="2"/>
      <c r="C426" s="636" t="s">
        <v>23</v>
      </c>
      <c r="D426" s="636"/>
      <c r="E426" s="636"/>
      <c r="F426" s="636"/>
      <c r="G426" s="636"/>
      <c r="H426" s="636"/>
      <c r="I426" s="636"/>
      <c r="J426" s="636"/>
      <c r="K426" s="636"/>
      <c r="L426" s="135" t="s">
        <v>25</v>
      </c>
      <c r="M426" s="136"/>
    </row>
    <row r="427" spans="1:13" x14ac:dyDescent="0.55000000000000004">
      <c r="A427" s="639" t="str">
        <f>A405</f>
        <v>ซ่อมแซมสำนักงาน สพป.ลำปาง เขต 3</v>
      </c>
      <c r="B427" s="639"/>
      <c r="C427" s="639"/>
      <c r="D427" s="640" t="str">
        <f>D383</f>
        <v>รางระบายน้ำ โรงเรียน</v>
      </c>
      <c r="E427" s="640"/>
      <c r="F427" s="640"/>
      <c r="G427" s="640"/>
      <c r="H427" s="640"/>
      <c r="I427" s="1" t="s">
        <v>26</v>
      </c>
      <c r="J427" s="145" t="str">
        <f>J405</f>
        <v>ลำปาง เขต  3</v>
      </c>
      <c r="M427" s="1" t="s">
        <v>155</v>
      </c>
    </row>
    <row r="428" spans="1:13" ht="24.75" thickBot="1" x14ac:dyDescent="0.6">
      <c r="A428" s="145" t="s">
        <v>0</v>
      </c>
      <c r="D428" s="640" t="str">
        <f>D384</f>
        <v>โรงเรียนร่องเคาะวิทยา</v>
      </c>
      <c r="E428" s="640"/>
      <c r="F428" s="640"/>
      <c r="G428" s="640"/>
      <c r="H428" s="640"/>
      <c r="K428" s="641"/>
      <c r="L428" s="641"/>
    </row>
    <row r="429" spans="1:13" x14ac:dyDescent="0.55000000000000004">
      <c r="A429" s="642" t="s">
        <v>2</v>
      </c>
      <c r="B429" s="644" t="s">
        <v>3</v>
      </c>
      <c r="C429" s="645"/>
      <c r="D429" s="645"/>
      <c r="E429" s="646"/>
      <c r="F429" s="650" t="s">
        <v>4</v>
      </c>
      <c r="G429" s="650" t="s">
        <v>5</v>
      </c>
      <c r="H429" s="650" t="s">
        <v>6</v>
      </c>
      <c r="I429" s="650"/>
      <c r="J429" s="650" t="s">
        <v>7</v>
      </c>
      <c r="K429" s="650"/>
      <c r="L429" s="650" t="s">
        <v>24</v>
      </c>
      <c r="M429" s="661" t="s">
        <v>9</v>
      </c>
    </row>
    <row r="430" spans="1:13" x14ac:dyDescent="0.55000000000000004">
      <c r="A430" s="643"/>
      <c r="B430" s="647"/>
      <c r="C430" s="648"/>
      <c r="D430" s="648"/>
      <c r="E430" s="649"/>
      <c r="F430" s="651"/>
      <c r="G430" s="651"/>
      <c r="H430" s="148" t="s">
        <v>10</v>
      </c>
      <c r="I430" s="148" t="s">
        <v>11</v>
      </c>
      <c r="J430" s="148" t="s">
        <v>10</v>
      </c>
      <c r="K430" s="148" t="s">
        <v>11</v>
      </c>
      <c r="L430" s="651"/>
      <c r="M430" s="662"/>
    </row>
    <row r="431" spans="1:13" x14ac:dyDescent="0.55000000000000004">
      <c r="A431" s="685" t="s">
        <v>156</v>
      </c>
      <c r="B431" s="686"/>
      <c r="C431" s="686"/>
      <c r="D431" s="686"/>
      <c r="E431" s="686"/>
      <c r="F431" s="686"/>
      <c r="G431" s="686"/>
      <c r="H431" s="687"/>
      <c r="I431" s="152">
        <f>I421</f>
        <v>236226</v>
      </c>
      <c r="J431" s="49"/>
      <c r="K431" s="48">
        <f>K421</f>
        <v>43986.5</v>
      </c>
      <c r="L431" s="48">
        <f>L421</f>
        <v>280212.5</v>
      </c>
      <c r="M431" s="8"/>
    </row>
    <row r="432" spans="1:13" x14ac:dyDescent="0.55000000000000004">
      <c r="A432" s="7" t="str">
        <f>IF('กรอกรายการ วัสดุ'!A494&gt;0,'กรอกรายการ วัสดุ'!A506,IF('กรอกรายการ วัสดุ'!A506=0," "))</f>
        <v xml:space="preserve"> </v>
      </c>
      <c r="B432" s="638" t="str">
        <f>IF('กรอกรายการ วัสดุ'!B200&gt;0,'กรอกรายการ วัสดุ'!B200,IF('กรอกรายการ วัสดุ'!B200=0,"-"))</f>
        <v>-</v>
      </c>
      <c r="C432" s="638"/>
      <c r="D432" s="638"/>
      <c r="E432" s="638"/>
      <c r="F432" s="12" t="str">
        <f>IF('กรอกรายการ วัสดุ'!C200&gt;0,'กรอกรายการ วัสดุ'!C200,IF('กรอกรายการ วัสดุ'!C200=0,"-"))</f>
        <v>-</v>
      </c>
      <c r="G432" s="12" t="str">
        <f>IF('กรอกรายการ วัสดุ'!D200&gt;0,'กรอกรายการ วัสดุ'!D200,IF('กรอกรายการ วัสดุ'!D200=0,"-"))</f>
        <v>-</v>
      </c>
      <c r="H432" s="12" t="str">
        <f>IF('กรอกรายการ วัสดุ'!E200&gt;0,'กรอกรายการ วัสดุ'!E200,IF('กรอกรายการ วัสดุ'!E200=0,"-"))</f>
        <v>-</v>
      </c>
      <c r="I432" s="45" t="str">
        <f>IF('กรอกรายการ วัสดุ'!F200&gt;0,'กรอกรายการ วัสดุ'!F200,IF('กรอกรายการ วัสดุ'!F200=0,"-"))</f>
        <v>-</v>
      </c>
      <c r="J432" s="12" t="str">
        <f>IF('กรอกรายการ วัสดุ'!G200&gt;0,'กรอกรายการ วัสดุ'!G200,IF('กรอกรายการ วัสดุ'!G200=0,"-"))</f>
        <v>-</v>
      </c>
      <c r="K432" s="12" t="str">
        <f>IF('กรอกรายการ วัสดุ'!H200&gt;0,'กรอกรายการ วัสดุ'!H200,IF('กรอกรายการ วัสดุ'!H200=0,"-"))</f>
        <v>-</v>
      </c>
      <c r="L432" s="45" t="str">
        <f>IF('กรอกรายการ วัสดุ'!I200&gt;0,'กรอกรายการ วัสดุ'!I200,IF('กรอกรายการ วัสดุ'!I200=0,"-"))</f>
        <v>-</v>
      </c>
      <c r="M432" s="75"/>
    </row>
    <row r="433" spans="1:13" x14ac:dyDescent="0.55000000000000004">
      <c r="A433" s="9" t="str">
        <f>IF('กรอกรายการ วัสดุ'!A495&gt;0,'กรอกรายการ วัสดุ'!A507,IF('กรอกรายการ วัสดุ'!A507=0," "))</f>
        <v xml:space="preserve"> </v>
      </c>
      <c r="B433" s="637" t="str">
        <f>IF('กรอกรายการ วัสดุ'!B201&gt;0,'กรอกรายการ วัสดุ'!B201,IF('กรอกรายการ วัสดุ'!B201=0,"-"))</f>
        <v>-</v>
      </c>
      <c r="C433" s="637"/>
      <c r="D433" s="637"/>
      <c r="E433" s="637"/>
      <c r="F433" s="12" t="str">
        <f>IF('กรอกรายการ วัสดุ'!C201&gt;0,'กรอกรายการ วัสดุ'!C201,IF('กรอกรายการ วัสดุ'!C201=0,"-"))</f>
        <v>-</v>
      </c>
      <c r="G433" s="12" t="str">
        <f>IF('กรอกรายการ วัสดุ'!D201&gt;0,'กรอกรายการ วัสดุ'!D201,IF('กรอกรายการ วัสดุ'!D201=0,"-"))</f>
        <v>-</v>
      </c>
      <c r="H433" s="12" t="str">
        <f>IF('กรอกรายการ วัสดุ'!E201&gt;0,'กรอกรายการ วัสดุ'!E201,IF('กรอกรายการ วัสดุ'!E201=0,"-"))</f>
        <v>-</v>
      </c>
      <c r="I433" s="45" t="str">
        <f>IF('กรอกรายการ วัสดุ'!F201&gt;0,'กรอกรายการ วัสดุ'!F201,IF('กรอกรายการ วัสดุ'!F201=0,"-"))</f>
        <v>-</v>
      </c>
      <c r="J433" s="12" t="str">
        <f>IF('กรอกรายการ วัสดุ'!G201&gt;0,'กรอกรายการ วัสดุ'!G201,IF('กรอกรายการ วัสดุ'!G201=0,"-"))</f>
        <v>-</v>
      </c>
      <c r="K433" s="12" t="str">
        <f>IF('กรอกรายการ วัสดุ'!H201&gt;0,'กรอกรายการ วัสดุ'!H201,IF('กรอกรายการ วัสดุ'!H201=0,"-"))</f>
        <v>-</v>
      </c>
      <c r="L433" s="45" t="str">
        <f>IF('กรอกรายการ วัสดุ'!I201&gt;0,'กรอกรายการ วัสดุ'!I201,IF('กรอกรายการ วัสดุ'!I201=0,"-"))</f>
        <v>-</v>
      </c>
      <c r="M433" s="76"/>
    </row>
    <row r="434" spans="1:13" x14ac:dyDescent="0.55000000000000004">
      <c r="A434" s="9" t="str">
        <f>IF('กรอกรายการ วัสดุ'!A496&gt;0,'กรอกรายการ วัสดุ'!A508,IF('กรอกรายการ วัสดุ'!A508=0," "))</f>
        <v xml:space="preserve"> </v>
      </c>
      <c r="B434" s="637" t="str">
        <f>IF('กรอกรายการ วัสดุ'!B202&gt;0,'กรอกรายการ วัสดุ'!B202,IF('กรอกรายการ วัสดุ'!B202=0,"-"))</f>
        <v>-</v>
      </c>
      <c r="C434" s="637"/>
      <c r="D434" s="637"/>
      <c r="E434" s="637"/>
      <c r="F434" s="12" t="str">
        <f>IF('กรอกรายการ วัสดุ'!C202&gt;0,'กรอกรายการ วัสดุ'!C202,IF('กรอกรายการ วัสดุ'!C202=0,"-"))</f>
        <v>-</v>
      </c>
      <c r="G434" s="12" t="str">
        <f>IF('กรอกรายการ วัสดุ'!D202&gt;0,'กรอกรายการ วัสดุ'!D202,IF('กรอกรายการ วัสดุ'!D202=0,"-"))</f>
        <v>-</v>
      </c>
      <c r="H434" s="12" t="str">
        <f>IF('กรอกรายการ วัสดุ'!E202&gt;0,'กรอกรายการ วัสดุ'!E202,IF('กรอกรายการ วัสดุ'!E202=0,"-"))</f>
        <v>-</v>
      </c>
      <c r="I434" s="45" t="str">
        <f>IF('กรอกรายการ วัสดุ'!F202&gt;0,'กรอกรายการ วัสดุ'!F202,IF('กรอกรายการ วัสดุ'!F202=0,"-"))</f>
        <v>-</v>
      </c>
      <c r="J434" s="12" t="str">
        <f>IF('กรอกรายการ วัสดุ'!G202&gt;0,'กรอกรายการ วัสดุ'!G202,IF('กรอกรายการ วัสดุ'!G202=0,"-"))</f>
        <v>-</v>
      </c>
      <c r="K434" s="12" t="str">
        <f>IF('กรอกรายการ วัสดุ'!H202&gt;0,'กรอกรายการ วัสดุ'!H202,IF('กรอกรายการ วัสดุ'!H202=0,"-"))</f>
        <v>-</v>
      </c>
      <c r="L434" s="45" t="str">
        <f>IF('กรอกรายการ วัสดุ'!I202&gt;0,'กรอกรายการ วัสดุ'!I202,IF('กรอกรายการ วัสดุ'!I202=0,"-"))</f>
        <v>-</v>
      </c>
      <c r="M434" s="76"/>
    </row>
    <row r="435" spans="1:13" x14ac:dyDescent="0.55000000000000004">
      <c r="A435" s="9" t="str">
        <f>IF('กรอกรายการ วัสดุ'!A497&gt;0,'กรอกรายการ วัสดุ'!A509,IF('กรอกรายการ วัสดุ'!A509=0," "))</f>
        <v xml:space="preserve"> </v>
      </c>
      <c r="B435" s="637" t="str">
        <f>IF('กรอกรายการ วัสดุ'!B203&gt;0,'กรอกรายการ วัสดุ'!B203,IF('กรอกรายการ วัสดุ'!B203=0,"-"))</f>
        <v>-</v>
      </c>
      <c r="C435" s="637"/>
      <c r="D435" s="637"/>
      <c r="E435" s="637"/>
      <c r="F435" s="12" t="str">
        <f>IF('กรอกรายการ วัสดุ'!C203&gt;0,'กรอกรายการ วัสดุ'!C203,IF('กรอกรายการ วัสดุ'!C203=0,"-"))</f>
        <v>-</v>
      </c>
      <c r="G435" s="12" t="str">
        <f>IF('กรอกรายการ วัสดุ'!D203&gt;0,'กรอกรายการ วัสดุ'!D203,IF('กรอกรายการ วัสดุ'!D203=0,"-"))</f>
        <v>-</v>
      </c>
      <c r="H435" s="12" t="str">
        <f>IF('กรอกรายการ วัสดุ'!E203&gt;0,'กรอกรายการ วัสดุ'!E203,IF('กรอกรายการ วัสดุ'!E203=0,"-"))</f>
        <v>-</v>
      </c>
      <c r="I435" s="45" t="str">
        <f>IF('กรอกรายการ วัสดุ'!F203&gt;0,'กรอกรายการ วัสดุ'!F203,IF('กรอกรายการ วัสดุ'!F203=0,"-"))</f>
        <v>-</v>
      </c>
      <c r="J435" s="12" t="str">
        <f>IF('กรอกรายการ วัสดุ'!G203&gt;0,'กรอกรายการ วัสดุ'!G203,IF('กรอกรายการ วัสดุ'!G203=0,"-"))</f>
        <v>-</v>
      </c>
      <c r="K435" s="12" t="str">
        <f>IF('กรอกรายการ วัสดุ'!H203&gt;0,'กรอกรายการ วัสดุ'!H203,IF('กรอกรายการ วัสดุ'!H203=0,"-"))</f>
        <v>-</v>
      </c>
      <c r="L435" s="45" t="str">
        <f>IF('กรอกรายการ วัสดุ'!I203&gt;0,'กรอกรายการ วัสดุ'!I203,IF('กรอกรายการ วัสดุ'!I203=0,"-"))</f>
        <v>-</v>
      </c>
      <c r="M435" s="76"/>
    </row>
    <row r="436" spans="1:13" x14ac:dyDescent="0.55000000000000004">
      <c r="A436" s="9" t="str">
        <f>IF('กรอกรายการ วัสดุ'!A498&gt;0,'กรอกรายการ วัสดุ'!A510,IF('กรอกรายการ วัสดุ'!A510=0," "))</f>
        <v xml:space="preserve"> </v>
      </c>
      <c r="B436" s="637" t="str">
        <f>IF('กรอกรายการ วัสดุ'!B204&gt;0,'กรอกรายการ วัสดุ'!B204,IF('กรอกรายการ วัสดุ'!B204=0,"-"))</f>
        <v>-</v>
      </c>
      <c r="C436" s="637"/>
      <c r="D436" s="637"/>
      <c r="E436" s="637"/>
      <c r="F436" s="12" t="str">
        <f>IF('กรอกรายการ วัสดุ'!C204&gt;0,'กรอกรายการ วัสดุ'!C204,IF('กรอกรายการ วัสดุ'!C204=0,"-"))</f>
        <v>-</v>
      </c>
      <c r="G436" s="12" t="str">
        <f>IF('กรอกรายการ วัสดุ'!D204&gt;0,'กรอกรายการ วัสดุ'!D204,IF('กรอกรายการ วัสดุ'!D204=0,"-"))</f>
        <v>-</v>
      </c>
      <c r="H436" s="12" t="str">
        <f>IF('กรอกรายการ วัสดุ'!E204&gt;0,'กรอกรายการ วัสดุ'!E204,IF('กรอกรายการ วัสดุ'!E204=0,"-"))</f>
        <v>-</v>
      </c>
      <c r="I436" s="45" t="str">
        <f>IF('กรอกรายการ วัสดุ'!F204&gt;0,'กรอกรายการ วัสดุ'!F204,IF('กรอกรายการ วัสดุ'!F204=0,"-"))</f>
        <v>-</v>
      </c>
      <c r="J436" s="12" t="str">
        <f>IF('กรอกรายการ วัสดุ'!G204&gt;0,'กรอกรายการ วัสดุ'!G204,IF('กรอกรายการ วัสดุ'!G204=0,"-"))</f>
        <v>-</v>
      </c>
      <c r="K436" s="12" t="str">
        <f>IF('กรอกรายการ วัสดุ'!H204&gt;0,'กรอกรายการ วัสดุ'!H204,IF('กรอกรายการ วัสดุ'!H204=0,"-"))</f>
        <v>-</v>
      </c>
      <c r="L436" s="45" t="str">
        <f>IF('กรอกรายการ วัสดุ'!I204&gt;0,'กรอกรายการ วัสดุ'!I204,IF('กรอกรายการ วัสดุ'!I204=0,"-"))</f>
        <v>-</v>
      </c>
      <c r="M436" s="76"/>
    </row>
    <row r="437" spans="1:13" x14ac:dyDescent="0.55000000000000004">
      <c r="A437" s="9" t="str">
        <f>IF('กรอกรายการ วัสดุ'!A499&gt;0,'กรอกรายการ วัสดุ'!A511,IF('กรอกรายการ วัสดุ'!A511=0," "))</f>
        <v xml:space="preserve"> </v>
      </c>
      <c r="B437" s="637" t="str">
        <f>IF('กรอกรายการ วัสดุ'!B205&gt;0,'กรอกรายการ วัสดุ'!B205,IF('กรอกรายการ วัสดุ'!B205=0,"-"))</f>
        <v>-</v>
      </c>
      <c r="C437" s="637"/>
      <c r="D437" s="637"/>
      <c r="E437" s="637"/>
      <c r="F437" s="12" t="str">
        <f>IF('กรอกรายการ วัสดุ'!C205&gt;0,'กรอกรายการ วัสดุ'!C205,IF('กรอกรายการ วัสดุ'!C205=0,"-"))</f>
        <v>-</v>
      </c>
      <c r="G437" s="12" t="str">
        <f>IF('กรอกรายการ วัสดุ'!D205&gt;0,'กรอกรายการ วัสดุ'!D205,IF('กรอกรายการ วัสดุ'!D205=0,"-"))</f>
        <v>-</v>
      </c>
      <c r="H437" s="12" t="str">
        <f>IF('กรอกรายการ วัสดุ'!E205&gt;0,'กรอกรายการ วัสดุ'!E205,IF('กรอกรายการ วัสดุ'!E205=0,"-"))</f>
        <v>-</v>
      </c>
      <c r="I437" s="45" t="str">
        <f>IF('กรอกรายการ วัสดุ'!F205&gt;0,'กรอกรายการ วัสดุ'!F205,IF('กรอกรายการ วัสดุ'!F205=0,"-"))</f>
        <v>-</v>
      </c>
      <c r="J437" s="12" t="str">
        <f>IF('กรอกรายการ วัสดุ'!G205&gt;0,'กรอกรายการ วัสดุ'!G205,IF('กรอกรายการ วัสดุ'!G205=0,"-"))</f>
        <v>-</v>
      </c>
      <c r="K437" s="12" t="str">
        <f>IF('กรอกรายการ วัสดุ'!H205&gt;0,'กรอกรายการ วัสดุ'!H205,IF('กรอกรายการ วัสดุ'!H205=0,"-"))</f>
        <v>-</v>
      </c>
      <c r="L437" s="45" t="str">
        <f>IF('กรอกรายการ วัสดุ'!I205&gt;0,'กรอกรายการ วัสดุ'!I205,IF('กรอกรายการ วัสดุ'!I205=0,"-"))</f>
        <v>-</v>
      </c>
      <c r="M437" s="76"/>
    </row>
    <row r="438" spans="1:13" x14ac:dyDescent="0.55000000000000004">
      <c r="A438" s="9" t="str">
        <f>IF('กรอกรายการ วัสดุ'!A500&gt;0,'กรอกรายการ วัสดุ'!A512,IF('กรอกรายการ วัสดุ'!A512=0," "))</f>
        <v xml:space="preserve"> </v>
      </c>
      <c r="B438" s="637" t="str">
        <f>IF('กรอกรายการ วัสดุ'!B206&gt;0,'กรอกรายการ วัสดุ'!B206,IF('กรอกรายการ วัสดุ'!B206=0,"-"))</f>
        <v>-</v>
      </c>
      <c r="C438" s="637"/>
      <c r="D438" s="637"/>
      <c r="E438" s="637"/>
      <c r="F438" s="12" t="str">
        <f>IF('กรอกรายการ วัสดุ'!C206&gt;0,'กรอกรายการ วัสดุ'!C206,IF('กรอกรายการ วัสดุ'!C206=0,"-"))</f>
        <v>-</v>
      </c>
      <c r="G438" s="12" t="str">
        <f>IF('กรอกรายการ วัสดุ'!D206&gt;0,'กรอกรายการ วัสดุ'!D206,IF('กรอกรายการ วัสดุ'!D206=0,"-"))</f>
        <v>-</v>
      </c>
      <c r="H438" s="12" t="str">
        <f>IF('กรอกรายการ วัสดุ'!E206&gt;0,'กรอกรายการ วัสดุ'!E206,IF('กรอกรายการ วัสดุ'!E206=0,"-"))</f>
        <v>-</v>
      </c>
      <c r="I438" s="45" t="str">
        <f>IF('กรอกรายการ วัสดุ'!F206&gt;0,'กรอกรายการ วัสดุ'!F206,IF('กรอกรายการ วัสดุ'!F206=0,"-"))</f>
        <v>-</v>
      </c>
      <c r="J438" s="12" t="str">
        <f>IF('กรอกรายการ วัสดุ'!G206&gt;0,'กรอกรายการ วัสดุ'!G206,IF('กรอกรายการ วัสดุ'!G206=0,"-"))</f>
        <v>-</v>
      </c>
      <c r="K438" s="12" t="str">
        <f>IF('กรอกรายการ วัสดุ'!H206&gt;0,'กรอกรายการ วัสดุ'!H206,IF('กรอกรายการ วัสดุ'!H206=0,"-"))</f>
        <v>-</v>
      </c>
      <c r="L438" s="45" t="str">
        <f>IF('กรอกรายการ วัสดุ'!I206&gt;0,'กรอกรายการ วัสดุ'!I206,IF('กรอกรายการ วัสดุ'!I206=0,"-"))</f>
        <v>-</v>
      </c>
      <c r="M438" s="76"/>
    </row>
    <row r="439" spans="1:13" x14ac:dyDescent="0.55000000000000004">
      <c r="A439" s="9" t="str">
        <f>IF('กรอกรายการ วัสดุ'!A501&gt;0,'กรอกรายการ วัสดุ'!A513,IF('กรอกรายการ วัสดุ'!A513=0," "))</f>
        <v xml:space="preserve"> </v>
      </c>
      <c r="B439" s="637" t="str">
        <f>IF('กรอกรายการ วัสดุ'!B207&gt;0,'กรอกรายการ วัสดุ'!B207,IF('กรอกรายการ วัสดุ'!B207=0,"-"))</f>
        <v>-</v>
      </c>
      <c r="C439" s="637"/>
      <c r="D439" s="637"/>
      <c r="E439" s="637"/>
      <c r="F439" s="12" t="str">
        <f>IF('กรอกรายการ วัสดุ'!C207&gt;0,'กรอกรายการ วัสดุ'!C207,IF('กรอกรายการ วัสดุ'!C207=0,"-"))</f>
        <v>-</v>
      </c>
      <c r="G439" s="12" t="str">
        <f>IF('กรอกรายการ วัสดุ'!D207&gt;0,'กรอกรายการ วัสดุ'!D207,IF('กรอกรายการ วัสดุ'!D207=0,"-"))</f>
        <v>-</v>
      </c>
      <c r="H439" s="12" t="str">
        <f>IF('กรอกรายการ วัสดุ'!E207&gt;0,'กรอกรายการ วัสดุ'!E207,IF('กรอกรายการ วัสดุ'!E207=0,"-"))</f>
        <v>-</v>
      </c>
      <c r="I439" s="45" t="str">
        <f>IF('กรอกรายการ วัสดุ'!F207&gt;0,'กรอกรายการ วัสดุ'!F207,IF('กรอกรายการ วัสดุ'!F207=0,"-"))</f>
        <v>-</v>
      </c>
      <c r="J439" s="12" t="str">
        <f>IF('กรอกรายการ วัสดุ'!G207&gt;0,'กรอกรายการ วัสดุ'!G207,IF('กรอกรายการ วัสดุ'!G207=0,"-"))</f>
        <v>-</v>
      </c>
      <c r="K439" s="12" t="str">
        <f>IF('กรอกรายการ วัสดุ'!H207&gt;0,'กรอกรายการ วัสดุ'!H207,IF('กรอกรายการ วัสดุ'!H207=0,"-"))</f>
        <v>-</v>
      </c>
      <c r="L439" s="45" t="str">
        <f>IF('กรอกรายการ วัสดุ'!I207&gt;0,'กรอกรายการ วัสดุ'!I207,IF('กรอกรายการ วัสดุ'!I207=0,"-"))</f>
        <v>-</v>
      </c>
      <c r="M439" s="76"/>
    </row>
    <row r="440" spans="1:13" x14ac:dyDescent="0.55000000000000004">
      <c r="A440" s="9" t="str">
        <f>IF('กรอกรายการ วัสดุ'!A502&gt;0,'กรอกรายการ วัสดุ'!A514,IF('กรอกรายการ วัสดุ'!A514=0," "))</f>
        <v xml:space="preserve"> </v>
      </c>
      <c r="B440" s="637" t="str">
        <f>IF('กรอกรายการ วัสดุ'!B208&gt;0,'กรอกรายการ วัสดุ'!B208,IF('กรอกรายการ วัสดุ'!B208=0,"-"))</f>
        <v>-</v>
      </c>
      <c r="C440" s="637"/>
      <c r="D440" s="637"/>
      <c r="E440" s="637"/>
      <c r="F440" s="12" t="str">
        <f>IF('กรอกรายการ วัสดุ'!C208&gt;0,'กรอกรายการ วัสดุ'!C208,IF('กรอกรายการ วัสดุ'!C208=0,"-"))</f>
        <v>-</v>
      </c>
      <c r="G440" s="12" t="str">
        <f>IF('กรอกรายการ วัสดุ'!D208&gt;0,'กรอกรายการ วัสดุ'!D208,IF('กรอกรายการ วัสดุ'!D208=0,"-"))</f>
        <v>-</v>
      </c>
      <c r="H440" s="12" t="str">
        <f>IF('กรอกรายการ วัสดุ'!E208&gt;0,'กรอกรายการ วัสดุ'!E208,IF('กรอกรายการ วัสดุ'!E208=0,"-"))</f>
        <v>-</v>
      </c>
      <c r="I440" s="45" t="str">
        <f>IF('กรอกรายการ วัสดุ'!F208&gt;0,'กรอกรายการ วัสดุ'!F208,IF('กรอกรายการ วัสดุ'!F208=0,"-"))</f>
        <v>-</v>
      </c>
      <c r="J440" s="12" t="str">
        <f>IF('กรอกรายการ วัสดุ'!G208&gt;0,'กรอกรายการ วัสดุ'!G208,IF('กรอกรายการ วัสดุ'!G208=0,"-"))</f>
        <v>-</v>
      </c>
      <c r="K440" s="12" t="str">
        <f>IF('กรอกรายการ วัสดุ'!H208&gt;0,'กรอกรายการ วัสดุ'!H208,IF('กรอกรายการ วัสดุ'!H208=0,"-"))</f>
        <v>-</v>
      </c>
      <c r="L440" s="45" t="str">
        <f>IF('กรอกรายการ วัสดุ'!I208&gt;0,'กรอกรายการ วัสดุ'!I208,IF('กรอกรายการ วัสดุ'!I208=0,"-"))</f>
        <v>-</v>
      </c>
      <c r="M440" s="76"/>
    </row>
    <row r="441" spans="1:13" ht="24.75" thickBot="1" x14ac:dyDescent="0.6">
      <c r="A441" s="117" t="str">
        <f>IF('กรอกรายการ วัสดุ'!A503&gt;0,'กรอกรายการ วัสดุ'!A515,IF('กรอกรายการ วัสดุ'!A515=0," "))</f>
        <v xml:space="preserve"> </v>
      </c>
      <c r="B441" s="688" t="str">
        <f>IF('กรอกรายการ วัสดุ'!B209&gt;0,'กรอกรายการ วัสดุ'!B209,IF('กรอกรายการ วัสดุ'!B209=0,"-"))</f>
        <v>-</v>
      </c>
      <c r="C441" s="688"/>
      <c r="D441" s="688"/>
      <c r="E441" s="688"/>
      <c r="F441" s="12" t="str">
        <f>IF('กรอกรายการ วัสดุ'!C209&gt;0,'กรอกรายการ วัสดุ'!C209,IF('กรอกรายการ วัสดุ'!C209=0,"-"))</f>
        <v>-</v>
      </c>
      <c r="G441" s="12" t="str">
        <f>IF('กรอกรายการ วัสดุ'!D209&gt;0,'กรอกรายการ วัสดุ'!D209,IF('กรอกรายการ วัสดุ'!D209=0,"-"))</f>
        <v>-</v>
      </c>
      <c r="H441" s="12" t="str">
        <f>IF('กรอกรายการ วัสดุ'!E209&gt;0,'กรอกรายการ วัสดุ'!E209,IF('กรอกรายการ วัสดุ'!E209=0,"-"))</f>
        <v>-</v>
      </c>
      <c r="I441" s="45" t="str">
        <f>IF('กรอกรายการ วัสดุ'!F209&gt;0,'กรอกรายการ วัสดุ'!F209,IF('กรอกรายการ วัสดุ'!F209=0,"-"))</f>
        <v>-</v>
      </c>
      <c r="J441" s="12" t="str">
        <f>IF('กรอกรายการ วัสดุ'!G209&gt;0,'กรอกรายการ วัสดุ'!G209,IF('กรอกรายการ วัสดุ'!G209=0,"-"))</f>
        <v>-</v>
      </c>
      <c r="K441" s="12" t="str">
        <f>IF('กรอกรายการ วัสดุ'!H209&gt;0,'กรอกรายการ วัสดุ'!H209,IF('กรอกรายการ วัสดุ'!H209=0,"-"))</f>
        <v>-</v>
      </c>
      <c r="L441" s="45" t="str">
        <f>IF('กรอกรายการ วัสดุ'!I209&gt;0,'กรอกรายการ วัสดุ'!I209,IF('กรอกรายการ วัสดุ'!I209=0,"-"))</f>
        <v>-</v>
      </c>
      <c r="M441" s="75"/>
    </row>
    <row r="442" spans="1:13" ht="24.75" thickBot="1" x14ac:dyDescent="0.6">
      <c r="A442" s="657" t="s">
        <v>157</v>
      </c>
      <c r="B442" s="658"/>
      <c r="C442" s="658"/>
      <c r="D442" s="658"/>
      <c r="E442" s="658"/>
      <c r="F442" s="658"/>
      <c r="G442" s="658"/>
      <c r="H442" s="659"/>
      <c r="I442" s="153">
        <f>SUM(I432:I441)</f>
        <v>0</v>
      </c>
      <c r="J442" s="19"/>
      <c r="K442" s="46">
        <f t="shared" ref="K442:L442" si="32">SUM(K432:K441)</f>
        <v>0</v>
      </c>
      <c r="L442" s="46">
        <f t="shared" si="32"/>
        <v>0</v>
      </c>
      <c r="M442" s="14"/>
    </row>
    <row r="443" spans="1:13" ht="24.75" thickBot="1" x14ac:dyDescent="0.6">
      <c r="A443" s="657" t="s">
        <v>158</v>
      </c>
      <c r="B443" s="658"/>
      <c r="C443" s="658"/>
      <c r="D443" s="658"/>
      <c r="E443" s="658"/>
      <c r="F443" s="658"/>
      <c r="G443" s="658"/>
      <c r="H443" s="659"/>
      <c r="I443" s="153">
        <f>I442+I431</f>
        <v>236226</v>
      </c>
      <c r="J443" s="15"/>
      <c r="K443" s="46">
        <f t="shared" ref="K443:L443" si="33">K442+K431</f>
        <v>43986.5</v>
      </c>
      <c r="L443" s="46">
        <f t="shared" si="33"/>
        <v>280212.5</v>
      </c>
      <c r="M443" s="14"/>
    </row>
    <row r="444" spans="1:13" x14ac:dyDescent="0.55000000000000004">
      <c r="A444" s="13"/>
      <c r="B444" s="13" t="s">
        <v>28</v>
      </c>
      <c r="C444" s="13"/>
      <c r="D444" s="13"/>
      <c r="E444" s="13"/>
      <c r="F444" s="13"/>
      <c r="G444" s="13"/>
      <c r="H444" s="13" t="s">
        <v>28</v>
      </c>
      <c r="I444" s="6"/>
      <c r="J444" s="6"/>
      <c r="K444" s="6" t="s">
        <v>333</v>
      </c>
      <c r="L444" s="6"/>
      <c r="M444" s="6"/>
    </row>
    <row r="445" spans="1:13" x14ac:dyDescent="0.55000000000000004">
      <c r="A445" s="147"/>
      <c r="B445" s="2"/>
      <c r="C445" s="668" t="str">
        <f>C423</f>
        <v>(นายชาติชาย  สมศักดิ์)</v>
      </c>
      <c r="D445" s="668"/>
      <c r="E445" s="668"/>
      <c r="F445" s="2"/>
      <c r="G445" s="2"/>
      <c r="H445" s="13" t="s">
        <v>28</v>
      </c>
      <c r="I445" s="118"/>
      <c r="J445" s="2"/>
      <c r="K445" s="6" t="s">
        <v>333</v>
      </c>
      <c r="L445" s="2"/>
      <c r="M445" s="2"/>
    </row>
    <row r="446" spans="1:13" x14ac:dyDescent="0.55000000000000004">
      <c r="A446" s="147"/>
      <c r="B446" s="118"/>
      <c r="C446" s="668" t="str">
        <f>C424</f>
        <v>ประธานกรรมการกำหนดราคากลาง</v>
      </c>
      <c r="D446" s="668"/>
      <c r="E446" s="668"/>
      <c r="F446" s="2"/>
      <c r="G446" s="2"/>
      <c r="H446" s="13" t="s">
        <v>28</v>
      </c>
      <c r="I446" s="118"/>
      <c r="J446" s="118"/>
      <c r="K446" s="6" t="s">
        <v>333</v>
      </c>
      <c r="L446" s="2"/>
      <c r="M446" s="2"/>
    </row>
    <row r="447" spans="1:13" s="2" customFormat="1" x14ac:dyDescent="0.55000000000000004">
      <c r="A447" s="279"/>
      <c r="C447" s="118"/>
      <c r="D447" s="655"/>
      <c r="E447" s="655"/>
      <c r="F447" s="655"/>
      <c r="H447" s="13" t="s">
        <v>28</v>
      </c>
      <c r="I447" s="118"/>
      <c r="J447" s="118"/>
      <c r="K447" s="6" t="s">
        <v>335</v>
      </c>
    </row>
    <row r="448" spans="1:13" ht="27.75" x14ac:dyDescent="0.65">
      <c r="A448" s="2"/>
      <c r="B448" s="2"/>
      <c r="C448" s="636" t="s">
        <v>23</v>
      </c>
      <c r="D448" s="636"/>
      <c r="E448" s="636"/>
      <c r="F448" s="636"/>
      <c r="G448" s="636"/>
      <c r="H448" s="636"/>
      <c r="I448" s="636"/>
      <c r="J448" s="636"/>
      <c r="K448" s="636"/>
      <c r="L448" s="135" t="s">
        <v>25</v>
      </c>
      <c r="M448" s="136"/>
    </row>
    <row r="449" spans="1:13" x14ac:dyDescent="0.55000000000000004">
      <c r="A449" s="639" t="str">
        <f>A427</f>
        <v>ซ่อมแซมสำนักงาน สพป.ลำปาง เขต 3</v>
      </c>
      <c r="B449" s="639"/>
      <c r="C449" s="639"/>
      <c r="D449" s="640" t="str">
        <f>D405</f>
        <v>รางระบายน้ำ โรงเรียน</v>
      </c>
      <c r="E449" s="640"/>
      <c r="F449" s="640"/>
      <c r="G449" s="640"/>
      <c r="H449" s="640"/>
      <c r="I449" s="1" t="s">
        <v>26</v>
      </c>
      <c r="J449" s="145" t="str">
        <f>J427</f>
        <v>ลำปาง เขต  3</v>
      </c>
      <c r="M449" s="1" t="s">
        <v>159</v>
      </c>
    </row>
    <row r="450" spans="1:13" ht="24.75" thickBot="1" x14ac:dyDescent="0.6">
      <c r="A450" s="145" t="s">
        <v>0</v>
      </c>
      <c r="D450" s="640" t="str">
        <f>D406</f>
        <v>โรงเรียนร่องเคาะวิทยา</v>
      </c>
      <c r="E450" s="640"/>
      <c r="F450" s="640"/>
      <c r="G450" s="640"/>
      <c r="H450" s="640"/>
      <c r="K450" s="641"/>
      <c r="L450" s="641"/>
    </row>
    <row r="451" spans="1:13" x14ac:dyDescent="0.55000000000000004">
      <c r="A451" s="642" t="s">
        <v>2</v>
      </c>
      <c r="B451" s="644" t="s">
        <v>3</v>
      </c>
      <c r="C451" s="645"/>
      <c r="D451" s="645"/>
      <c r="E451" s="646"/>
      <c r="F451" s="650" t="s">
        <v>4</v>
      </c>
      <c r="G451" s="650" t="s">
        <v>5</v>
      </c>
      <c r="H451" s="650" t="s">
        <v>6</v>
      </c>
      <c r="I451" s="650"/>
      <c r="J451" s="650" t="s">
        <v>7</v>
      </c>
      <c r="K451" s="650"/>
      <c r="L451" s="650" t="s">
        <v>24</v>
      </c>
      <c r="M451" s="661" t="s">
        <v>9</v>
      </c>
    </row>
    <row r="452" spans="1:13" x14ac:dyDescent="0.55000000000000004">
      <c r="A452" s="643"/>
      <c r="B452" s="647"/>
      <c r="C452" s="648"/>
      <c r="D452" s="648"/>
      <c r="E452" s="649"/>
      <c r="F452" s="651"/>
      <c r="G452" s="651"/>
      <c r="H452" s="148" t="s">
        <v>10</v>
      </c>
      <c r="I452" s="148" t="s">
        <v>11</v>
      </c>
      <c r="J452" s="148" t="s">
        <v>10</v>
      </c>
      <c r="K452" s="148" t="s">
        <v>11</v>
      </c>
      <c r="L452" s="651"/>
      <c r="M452" s="662"/>
    </row>
    <row r="453" spans="1:13" x14ac:dyDescent="0.55000000000000004">
      <c r="A453" s="685" t="s">
        <v>160</v>
      </c>
      <c r="B453" s="686"/>
      <c r="C453" s="686"/>
      <c r="D453" s="686"/>
      <c r="E453" s="686"/>
      <c r="F453" s="686"/>
      <c r="G453" s="686"/>
      <c r="H453" s="687"/>
      <c r="I453" s="152">
        <f>I443</f>
        <v>236226</v>
      </c>
      <c r="J453" s="49"/>
      <c r="K453" s="48">
        <f>K443</f>
        <v>43986.5</v>
      </c>
      <c r="L453" s="48">
        <f>L443</f>
        <v>280212.5</v>
      </c>
      <c r="M453" s="8"/>
    </row>
    <row r="454" spans="1:13" x14ac:dyDescent="0.55000000000000004">
      <c r="A454" s="7" t="str">
        <f>IF('กรอกรายการ วัสดุ'!A516&gt;0,'กรอกรายการ วัสดุ'!A528,IF('กรอกรายการ วัสดุ'!A528=0," "))</f>
        <v xml:space="preserve"> </v>
      </c>
      <c r="B454" s="638" t="str">
        <f>IF('กรอกรายการ วัสดุ'!B210&gt;0,'กรอกรายการ วัสดุ'!B210,IF('กรอกรายการ วัสดุ'!B210=0,"-"))</f>
        <v>-</v>
      </c>
      <c r="C454" s="638"/>
      <c r="D454" s="638"/>
      <c r="E454" s="638"/>
      <c r="F454" s="12" t="str">
        <f>IF('กรอกรายการ วัสดุ'!C210&gt;0,'กรอกรายการ วัสดุ'!C210,IF('กรอกรายการ วัสดุ'!C210=0,"-"))</f>
        <v>-</v>
      </c>
      <c r="G454" s="12" t="str">
        <f>IF('กรอกรายการ วัสดุ'!D210&gt;0,'กรอกรายการ วัสดุ'!D210,IF('กรอกรายการ วัสดุ'!D210=0,"-"))</f>
        <v>-</v>
      </c>
      <c r="H454" s="12" t="str">
        <f>IF('กรอกรายการ วัสดุ'!E210&gt;0,'กรอกรายการ วัสดุ'!E210,IF('กรอกรายการ วัสดุ'!E210=0,"-"))</f>
        <v>-</v>
      </c>
      <c r="I454" s="45" t="str">
        <f>IF('กรอกรายการ วัสดุ'!F210&gt;0,'กรอกรายการ วัสดุ'!F210,IF('กรอกรายการ วัสดุ'!F210=0,"-"))</f>
        <v>-</v>
      </c>
      <c r="J454" s="12" t="str">
        <f>IF('กรอกรายการ วัสดุ'!G210&gt;0,'กรอกรายการ วัสดุ'!G210,IF('กรอกรายการ วัสดุ'!G210=0,"-"))</f>
        <v>-</v>
      </c>
      <c r="K454" s="12" t="str">
        <f>IF('กรอกรายการ วัสดุ'!H210&gt;0,'กรอกรายการ วัสดุ'!H210,IF('กรอกรายการ วัสดุ'!H210=0,"-"))</f>
        <v>-</v>
      </c>
      <c r="L454" s="45" t="str">
        <f>IF('กรอกรายการ วัสดุ'!I210&gt;0,'กรอกรายการ วัสดุ'!I210,IF('กรอกรายการ วัสดุ'!I210=0,"-"))</f>
        <v>-</v>
      </c>
      <c r="M454" s="76"/>
    </row>
    <row r="455" spans="1:13" x14ac:dyDescent="0.55000000000000004">
      <c r="A455" s="9" t="str">
        <f>IF('กรอกรายการ วัสดุ'!A517&gt;0,'กรอกรายการ วัสดุ'!A529,IF('กรอกรายการ วัสดุ'!A529=0," "))</f>
        <v xml:space="preserve"> </v>
      </c>
      <c r="B455" s="637" t="str">
        <f>IF('กรอกรายการ วัสดุ'!B211&gt;0,'กรอกรายการ วัสดุ'!B211,IF('กรอกรายการ วัสดุ'!B211=0,"-"))</f>
        <v>-</v>
      </c>
      <c r="C455" s="637"/>
      <c r="D455" s="637"/>
      <c r="E455" s="637"/>
      <c r="F455" s="12" t="str">
        <f>IF('กรอกรายการ วัสดุ'!C211&gt;0,'กรอกรายการ วัสดุ'!C211,IF('กรอกรายการ วัสดุ'!C211=0,"-"))</f>
        <v>-</v>
      </c>
      <c r="G455" s="12" t="str">
        <f>IF('กรอกรายการ วัสดุ'!D211&gt;0,'กรอกรายการ วัสดุ'!D211,IF('กรอกรายการ วัสดุ'!D211=0,"-"))</f>
        <v>-</v>
      </c>
      <c r="H455" s="12" t="str">
        <f>IF('กรอกรายการ วัสดุ'!E211&gt;0,'กรอกรายการ วัสดุ'!E211,IF('กรอกรายการ วัสดุ'!E211=0,"-"))</f>
        <v>-</v>
      </c>
      <c r="I455" s="45" t="str">
        <f>IF('กรอกรายการ วัสดุ'!F211&gt;0,'กรอกรายการ วัสดุ'!F211,IF('กรอกรายการ วัสดุ'!F211=0,"-"))</f>
        <v>-</v>
      </c>
      <c r="J455" s="12" t="str">
        <f>IF('กรอกรายการ วัสดุ'!G211&gt;0,'กรอกรายการ วัสดุ'!G211,IF('กรอกรายการ วัสดุ'!G211=0,"-"))</f>
        <v>-</v>
      </c>
      <c r="K455" s="12" t="str">
        <f>IF('กรอกรายการ วัสดุ'!H211&gt;0,'กรอกรายการ วัสดุ'!H211,IF('กรอกรายการ วัสดุ'!H211=0,"-"))</f>
        <v>-</v>
      </c>
      <c r="L455" s="45" t="str">
        <f>IF('กรอกรายการ วัสดุ'!I211&gt;0,'กรอกรายการ วัสดุ'!I211,IF('กรอกรายการ วัสดุ'!I211=0,"-"))</f>
        <v>-</v>
      </c>
      <c r="M455" s="76"/>
    </row>
    <row r="456" spans="1:13" x14ac:dyDescent="0.55000000000000004">
      <c r="A456" s="9" t="str">
        <f>IF('กรอกรายการ วัสดุ'!A518&gt;0,'กรอกรายการ วัสดุ'!A530,IF('กรอกรายการ วัสดุ'!A530=0," "))</f>
        <v xml:space="preserve"> </v>
      </c>
      <c r="B456" s="637" t="str">
        <f>IF('กรอกรายการ วัสดุ'!B212&gt;0,'กรอกรายการ วัสดุ'!B212,IF('กรอกรายการ วัสดุ'!B212=0,"-"))</f>
        <v>-</v>
      </c>
      <c r="C456" s="637"/>
      <c r="D456" s="637"/>
      <c r="E456" s="637"/>
      <c r="F456" s="12" t="str">
        <f>IF('กรอกรายการ วัสดุ'!C212&gt;0,'กรอกรายการ วัสดุ'!C212,IF('กรอกรายการ วัสดุ'!C212=0,"-"))</f>
        <v>-</v>
      </c>
      <c r="G456" s="12" t="str">
        <f>IF('กรอกรายการ วัสดุ'!D212&gt;0,'กรอกรายการ วัสดุ'!D212,IF('กรอกรายการ วัสดุ'!D212=0,"-"))</f>
        <v>-</v>
      </c>
      <c r="H456" s="12" t="str">
        <f>IF('กรอกรายการ วัสดุ'!E212&gt;0,'กรอกรายการ วัสดุ'!E212,IF('กรอกรายการ วัสดุ'!E212=0,"-"))</f>
        <v>-</v>
      </c>
      <c r="I456" s="45" t="str">
        <f>IF('กรอกรายการ วัสดุ'!F212&gt;0,'กรอกรายการ วัสดุ'!F212,IF('กรอกรายการ วัสดุ'!F212=0,"-"))</f>
        <v>-</v>
      </c>
      <c r="J456" s="12" t="str">
        <f>IF('กรอกรายการ วัสดุ'!G212&gt;0,'กรอกรายการ วัสดุ'!G212,IF('กรอกรายการ วัสดุ'!G212=0,"-"))</f>
        <v>-</v>
      </c>
      <c r="K456" s="12" t="str">
        <f>IF('กรอกรายการ วัสดุ'!H212&gt;0,'กรอกรายการ วัสดุ'!H212,IF('กรอกรายการ วัสดุ'!H212=0,"-"))</f>
        <v>-</v>
      </c>
      <c r="L456" s="45" t="str">
        <f>IF('กรอกรายการ วัสดุ'!I212&gt;0,'กรอกรายการ วัสดุ'!I212,IF('กรอกรายการ วัสดุ'!I212=0,"-"))</f>
        <v>-</v>
      </c>
      <c r="M456" s="76"/>
    </row>
    <row r="457" spans="1:13" x14ac:dyDescent="0.55000000000000004">
      <c r="A457" s="9" t="str">
        <f>IF('กรอกรายการ วัสดุ'!A519&gt;0,'กรอกรายการ วัสดุ'!A531,IF('กรอกรายการ วัสดุ'!A531=0," "))</f>
        <v xml:space="preserve"> </v>
      </c>
      <c r="B457" s="637" t="str">
        <f>IF('กรอกรายการ วัสดุ'!B213&gt;0,'กรอกรายการ วัสดุ'!B213,IF('กรอกรายการ วัสดุ'!B213=0,"-"))</f>
        <v>-</v>
      </c>
      <c r="C457" s="637"/>
      <c r="D457" s="637"/>
      <c r="E457" s="637"/>
      <c r="F457" s="12" t="str">
        <f>IF('กรอกรายการ วัสดุ'!C213&gt;0,'กรอกรายการ วัสดุ'!C213,IF('กรอกรายการ วัสดุ'!C213=0,"-"))</f>
        <v>-</v>
      </c>
      <c r="G457" s="12" t="str">
        <f>IF('กรอกรายการ วัสดุ'!D213&gt;0,'กรอกรายการ วัสดุ'!D213,IF('กรอกรายการ วัสดุ'!D213=0,"-"))</f>
        <v>-</v>
      </c>
      <c r="H457" s="12" t="str">
        <f>IF('กรอกรายการ วัสดุ'!E213&gt;0,'กรอกรายการ วัสดุ'!E213,IF('กรอกรายการ วัสดุ'!E213=0,"-"))</f>
        <v>-</v>
      </c>
      <c r="I457" s="45" t="str">
        <f>IF('กรอกรายการ วัสดุ'!F213&gt;0,'กรอกรายการ วัสดุ'!F213,IF('กรอกรายการ วัสดุ'!F213=0,"-"))</f>
        <v>-</v>
      </c>
      <c r="J457" s="12" t="str">
        <f>IF('กรอกรายการ วัสดุ'!G213&gt;0,'กรอกรายการ วัสดุ'!G213,IF('กรอกรายการ วัสดุ'!G213=0,"-"))</f>
        <v>-</v>
      </c>
      <c r="K457" s="12" t="str">
        <f>IF('กรอกรายการ วัสดุ'!H213&gt;0,'กรอกรายการ วัสดุ'!H213,IF('กรอกรายการ วัสดุ'!H213=0,"-"))</f>
        <v>-</v>
      </c>
      <c r="L457" s="45" t="str">
        <f>IF('กรอกรายการ วัสดุ'!I213&gt;0,'กรอกรายการ วัสดุ'!I213,IF('กรอกรายการ วัสดุ'!I213=0,"-"))</f>
        <v>-</v>
      </c>
      <c r="M457" s="76"/>
    </row>
    <row r="458" spans="1:13" x14ac:dyDescent="0.55000000000000004">
      <c r="A458" s="9" t="str">
        <f>IF('กรอกรายการ วัสดุ'!A520&gt;0,'กรอกรายการ วัสดุ'!A532,IF('กรอกรายการ วัสดุ'!A532=0," "))</f>
        <v xml:space="preserve"> </v>
      </c>
      <c r="B458" s="637" t="str">
        <f>IF('กรอกรายการ วัสดุ'!B214&gt;0,'กรอกรายการ วัสดุ'!B214,IF('กรอกรายการ วัสดุ'!B214=0,"-"))</f>
        <v>-</v>
      </c>
      <c r="C458" s="637"/>
      <c r="D458" s="637"/>
      <c r="E458" s="637"/>
      <c r="F458" s="12" t="str">
        <f>IF('กรอกรายการ วัสดุ'!C214&gt;0,'กรอกรายการ วัสดุ'!C214,IF('กรอกรายการ วัสดุ'!C214=0,"-"))</f>
        <v>-</v>
      </c>
      <c r="G458" s="12" t="str">
        <f>IF('กรอกรายการ วัสดุ'!D214&gt;0,'กรอกรายการ วัสดุ'!D214,IF('กรอกรายการ วัสดุ'!D214=0,"-"))</f>
        <v>-</v>
      </c>
      <c r="H458" s="12" t="str">
        <f>IF('กรอกรายการ วัสดุ'!E214&gt;0,'กรอกรายการ วัสดุ'!E214,IF('กรอกรายการ วัสดุ'!E214=0,"-"))</f>
        <v>-</v>
      </c>
      <c r="I458" s="45" t="str">
        <f>IF('กรอกรายการ วัสดุ'!F214&gt;0,'กรอกรายการ วัสดุ'!F214,IF('กรอกรายการ วัสดุ'!F214=0,"-"))</f>
        <v>-</v>
      </c>
      <c r="J458" s="12" t="str">
        <f>IF('กรอกรายการ วัสดุ'!G214&gt;0,'กรอกรายการ วัสดุ'!G214,IF('กรอกรายการ วัสดุ'!G214=0,"-"))</f>
        <v>-</v>
      </c>
      <c r="K458" s="12" t="str">
        <f>IF('กรอกรายการ วัสดุ'!H214&gt;0,'กรอกรายการ วัสดุ'!H214,IF('กรอกรายการ วัสดุ'!H214=0,"-"))</f>
        <v>-</v>
      </c>
      <c r="L458" s="45" t="str">
        <f>IF('กรอกรายการ วัสดุ'!I214&gt;0,'กรอกรายการ วัสดุ'!I214,IF('กรอกรายการ วัสดุ'!I214=0,"-"))</f>
        <v>-</v>
      </c>
      <c r="M458" s="76"/>
    </row>
    <row r="459" spans="1:13" x14ac:dyDescent="0.55000000000000004">
      <c r="A459" s="9" t="str">
        <f>IF('กรอกรายการ วัสดุ'!A521&gt;0,'กรอกรายการ วัสดุ'!A533,IF('กรอกรายการ วัสดุ'!A533=0," "))</f>
        <v xml:space="preserve"> </v>
      </c>
      <c r="B459" s="637" t="str">
        <f>IF('กรอกรายการ วัสดุ'!B215&gt;0,'กรอกรายการ วัสดุ'!B215,IF('กรอกรายการ วัสดุ'!B215=0,"-"))</f>
        <v>-</v>
      </c>
      <c r="C459" s="637"/>
      <c r="D459" s="637"/>
      <c r="E459" s="637"/>
      <c r="F459" s="12" t="str">
        <f>IF('กรอกรายการ วัสดุ'!C215&gt;0,'กรอกรายการ วัสดุ'!C215,IF('กรอกรายการ วัสดุ'!C215=0,"-"))</f>
        <v>-</v>
      </c>
      <c r="G459" s="12" t="str">
        <f>IF('กรอกรายการ วัสดุ'!D215&gt;0,'กรอกรายการ วัสดุ'!D215,IF('กรอกรายการ วัสดุ'!D215=0,"-"))</f>
        <v>-</v>
      </c>
      <c r="H459" s="12" t="str">
        <f>IF('กรอกรายการ วัสดุ'!E215&gt;0,'กรอกรายการ วัสดุ'!E215,IF('กรอกรายการ วัสดุ'!E215=0,"-"))</f>
        <v>-</v>
      </c>
      <c r="I459" s="45" t="str">
        <f>IF('กรอกรายการ วัสดุ'!F215&gt;0,'กรอกรายการ วัสดุ'!F215,IF('กรอกรายการ วัสดุ'!F215=0,"-"))</f>
        <v>-</v>
      </c>
      <c r="J459" s="12" t="str">
        <f>IF('กรอกรายการ วัสดุ'!G215&gt;0,'กรอกรายการ วัสดุ'!G215,IF('กรอกรายการ วัสดุ'!G215=0,"-"))</f>
        <v>-</v>
      </c>
      <c r="K459" s="12" t="str">
        <f>IF('กรอกรายการ วัสดุ'!H215&gt;0,'กรอกรายการ วัสดุ'!H215,IF('กรอกรายการ วัสดุ'!H215=0,"-"))</f>
        <v>-</v>
      </c>
      <c r="L459" s="45" t="str">
        <f>IF('กรอกรายการ วัสดุ'!I215&gt;0,'กรอกรายการ วัสดุ'!I215,IF('กรอกรายการ วัสดุ'!I215=0,"-"))</f>
        <v>-</v>
      </c>
      <c r="M459" s="76"/>
    </row>
    <row r="460" spans="1:13" x14ac:dyDescent="0.55000000000000004">
      <c r="A460" s="9" t="str">
        <f>IF('กรอกรายการ วัสดุ'!A522&gt;0,'กรอกรายการ วัสดุ'!A534,IF('กรอกรายการ วัสดุ'!A534=0," "))</f>
        <v xml:space="preserve"> </v>
      </c>
      <c r="B460" s="637" t="str">
        <f>IF('กรอกรายการ วัสดุ'!B216&gt;0,'กรอกรายการ วัสดุ'!B216,IF('กรอกรายการ วัสดุ'!B216=0,"-"))</f>
        <v>-</v>
      </c>
      <c r="C460" s="637"/>
      <c r="D460" s="637"/>
      <c r="E460" s="637"/>
      <c r="F460" s="12" t="str">
        <f>IF('กรอกรายการ วัสดุ'!C216&gt;0,'กรอกรายการ วัสดุ'!C216,IF('กรอกรายการ วัสดุ'!C216=0,"-"))</f>
        <v>-</v>
      </c>
      <c r="G460" s="12" t="str">
        <f>IF('กรอกรายการ วัสดุ'!D216&gt;0,'กรอกรายการ วัสดุ'!D216,IF('กรอกรายการ วัสดุ'!D216=0,"-"))</f>
        <v>-</v>
      </c>
      <c r="H460" s="12" t="str">
        <f>IF('กรอกรายการ วัสดุ'!E216&gt;0,'กรอกรายการ วัสดุ'!E216,IF('กรอกรายการ วัสดุ'!E216=0,"-"))</f>
        <v>-</v>
      </c>
      <c r="I460" s="45" t="str">
        <f>IF('กรอกรายการ วัสดุ'!F216&gt;0,'กรอกรายการ วัสดุ'!F216,IF('กรอกรายการ วัสดุ'!F216=0,"-"))</f>
        <v>-</v>
      </c>
      <c r="J460" s="12" t="str">
        <f>IF('กรอกรายการ วัสดุ'!G216&gt;0,'กรอกรายการ วัสดุ'!G216,IF('กรอกรายการ วัสดุ'!G216=0,"-"))</f>
        <v>-</v>
      </c>
      <c r="K460" s="12" t="str">
        <f>IF('กรอกรายการ วัสดุ'!H216&gt;0,'กรอกรายการ วัสดุ'!H216,IF('กรอกรายการ วัสดุ'!H216=0,"-"))</f>
        <v>-</v>
      </c>
      <c r="L460" s="45" t="str">
        <f>IF('กรอกรายการ วัสดุ'!I216&gt;0,'กรอกรายการ วัสดุ'!I216,IF('กรอกรายการ วัสดุ'!I216=0,"-"))</f>
        <v>-</v>
      </c>
      <c r="M460" s="76"/>
    </row>
    <row r="461" spans="1:13" x14ac:dyDescent="0.55000000000000004">
      <c r="A461" s="9" t="str">
        <f>IF('กรอกรายการ วัสดุ'!A523&gt;0,'กรอกรายการ วัสดุ'!A535,IF('กรอกรายการ วัสดุ'!A535=0," "))</f>
        <v xml:space="preserve"> </v>
      </c>
      <c r="B461" s="637" t="str">
        <f>IF('กรอกรายการ วัสดุ'!B217&gt;0,'กรอกรายการ วัสดุ'!B217,IF('กรอกรายการ วัสดุ'!B217=0,"-"))</f>
        <v>-</v>
      </c>
      <c r="C461" s="637"/>
      <c r="D461" s="637"/>
      <c r="E461" s="637"/>
      <c r="F461" s="12" t="str">
        <f>IF('กรอกรายการ วัสดุ'!C217&gt;0,'กรอกรายการ วัสดุ'!C217,IF('กรอกรายการ วัสดุ'!C217=0,"-"))</f>
        <v>-</v>
      </c>
      <c r="G461" s="12" t="str">
        <f>IF('กรอกรายการ วัสดุ'!D217&gt;0,'กรอกรายการ วัสดุ'!D217,IF('กรอกรายการ วัสดุ'!D217=0,"-"))</f>
        <v>-</v>
      </c>
      <c r="H461" s="12" t="str">
        <f>IF('กรอกรายการ วัสดุ'!E217&gt;0,'กรอกรายการ วัสดุ'!E217,IF('กรอกรายการ วัสดุ'!E217=0,"-"))</f>
        <v>-</v>
      </c>
      <c r="I461" s="45" t="str">
        <f>IF('กรอกรายการ วัสดุ'!F217&gt;0,'กรอกรายการ วัสดุ'!F217,IF('กรอกรายการ วัสดุ'!F217=0,"-"))</f>
        <v>-</v>
      </c>
      <c r="J461" s="12" t="str">
        <f>IF('กรอกรายการ วัสดุ'!G217&gt;0,'กรอกรายการ วัสดุ'!G217,IF('กรอกรายการ วัสดุ'!G217=0,"-"))</f>
        <v>-</v>
      </c>
      <c r="K461" s="12" t="str">
        <f>IF('กรอกรายการ วัสดุ'!H217&gt;0,'กรอกรายการ วัสดุ'!H217,IF('กรอกรายการ วัสดุ'!H217=0,"-"))</f>
        <v>-</v>
      </c>
      <c r="L461" s="45" t="str">
        <f>IF('กรอกรายการ วัสดุ'!I217&gt;0,'กรอกรายการ วัสดุ'!I217,IF('กรอกรายการ วัสดุ'!I217=0,"-"))</f>
        <v>-</v>
      </c>
      <c r="M461" s="76"/>
    </row>
    <row r="462" spans="1:13" x14ac:dyDescent="0.55000000000000004">
      <c r="A462" s="9" t="str">
        <f>IF('กรอกรายการ วัสดุ'!A524&gt;0,'กรอกรายการ วัสดุ'!A536,IF('กรอกรายการ วัสดุ'!A536=0," "))</f>
        <v xml:space="preserve"> </v>
      </c>
      <c r="B462" s="637" t="str">
        <f>IF('กรอกรายการ วัสดุ'!B218&gt;0,'กรอกรายการ วัสดุ'!B218,IF('กรอกรายการ วัสดุ'!B218=0,"-"))</f>
        <v>-</v>
      </c>
      <c r="C462" s="637"/>
      <c r="D462" s="637"/>
      <c r="E462" s="637"/>
      <c r="F462" s="12" t="str">
        <f>IF('กรอกรายการ วัสดุ'!C218&gt;0,'กรอกรายการ วัสดุ'!C218,IF('กรอกรายการ วัสดุ'!C218=0,"-"))</f>
        <v>-</v>
      </c>
      <c r="G462" s="12" t="str">
        <f>IF('กรอกรายการ วัสดุ'!D218&gt;0,'กรอกรายการ วัสดุ'!D218,IF('กรอกรายการ วัสดุ'!D218=0,"-"))</f>
        <v>-</v>
      </c>
      <c r="H462" s="12" t="str">
        <f>IF('กรอกรายการ วัสดุ'!E218&gt;0,'กรอกรายการ วัสดุ'!E218,IF('กรอกรายการ วัสดุ'!E218=0,"-"))</f>
        <v>-</v>
      </c>
      <c r="I462" s="45" t="str">
        <f>IF('กรอกรายการ วัสดุ'!F218&gt;0,'กรอกรายการ วัสดุ'!F218,IF('กรอกรายการ วัสดุ'!F218=0,"-"))</f>
        <v>-</v>
      </c>
      <c r="J462" s="12" t="str">
        <f>IF('กรอกรายการ วัสดุ'!G218&gt;0,'กรอกรายการ วัสดุ'!G218,IF('กรอกรายการ วัสดุ'!G218=0,"-"))</f>
        <v>-</v>
      </c>
      <c r="K462" s="12" t="str">
        <f>IF('กรอกรายการ วัสดุ'!H218&gt;0,'กรอกรายการ วัสดุ'!H218,IF('กรอกรายการ วัสดุ'!H218=0,"-"))</f>
        <v>-</v>
      </c>
      <c r="L462" s="45" t="str">
        <f>IF('กรอกรายการ วัสดุ'!I218&gt;0,'กรอกรายการ วัสดุ'!I218,IF('กรอกรายการ วัสดุ'!I218=0,"-"))</f>
        <v>-</v>
      </c>
      <c r="M462" s="76"/>
    </row>
    <row r="463" spans="1:13" ht="24.75" thickBot="1" x14ac:dyDescent="0.6">
      <c r="A463" s="117" t="str">
        <f>IF('กรอกรายการ วัสดุ'!A525&gt;0,'กรอกรายการ วัสดุ'!A537,IF('กรอกรายการ วัสดุ'!A537=0," "))</f>
        <v xml:space="preserve"> </v>
      </c>
      <c r="B463" s="688" t="str">
        <f>IF('กรอกรายการ วัสดุ'!B219&gt;0,'กรอกรายการ วัสดุ'!B219,IF('กรอกรายการ วัสดุ'!B219=0,"-"))</f>
        <v>-</v>
      </c>
      <c r="C463" s="688"/>
      <c r="D463" s="688"/>
      <c r="E463" s="688"/>
      <c r="F463" s="12" t="str">
        <f>IF('กรอกรายการ วัสดุ'!C219&gt;0,'กรอกรายการ วัสดุ'!C219,IF('กรอกรายการ วัสดุ'!C219=0,"-"))</f>
        <v>-</v>
      </c>
      <c r="G463" s="12" t="str">
        <f>IF('กรอกรายการ วัสดุ'!D219&gt;0,'กรอกรายการ วัสดุ'!D219,IF('กรอกรายการ วัสดุ'!D219=0,"-"))</f>
        <v>-</v>
      </c>
      <c r="H463" s="12" t="str">
        <f>IF('กรอกรายการ วัสดุ'!E219&gt;0,'กรอกรายการ วัสดุ'!E219,IF('กรอกรายการ วัสดุ'!E219=0,"-"))</f>
        <v>-</v>
      </c>
      <c r="I463" s="45" t="str">
        <f>IF('กรอกรายการ วัสดุ'!F219&gt;0,'กรอกรายการ วัสดุ'!F219,IF('กรอกรายการ วัสดุ'!F219=0,"-"))</f>
        <v>-</v>
      </c>
      <c r="J463" s="12" t="str">
        <f>IF('กรอกรายการ วัสดุ'!G219&gt;0,'กรอกรายการ วัสดุ'!G219,IF('กรอกรายการ วัสดุ'!G219=0,"-"))</f>
        <v>-</v>
      </c>
      <c r="K463" s="12" t="str">
        <f>IF('กรอกรายการ วัสดุ'!H219&gt;0,'กรอกรายการ วัสดุ'!H219,IF('กรอกรายการ วัสดุ'!H219=0,"-"))</f>
        <v>-</v>
      </c>
      <c r="L463" s="45" t="str">
        <f>IF('กรอกรายการ วัสดุ'!I219&gt;0,'กรอกรายการ วัสดุ'!I219,IF('กรอกรายการ วัสดุ'!I219=0,"-"))</f>
        <v>-</v>
      </c>
      <c r="M463" s="75"/>
    </row>
    <row r="464" spans="1:13" ht="24.75" thickBot="1" x14ac:dyDescent="0.6">
      <c r="A464" s="657" t="s">
        <v>161</v>
      </c>
      <c r="B464" s="658"/>
      <c r="C464" s="658"/>
      <c r="D464" s="658"/>
      <c r="E464" s="658"/>
      <c r="F464" s="658"/>
      <c r="G464" s="658"/>
      <c r="H464" s="659"/>
      <c r="I464" s="153">
        <f>SUM(I454:I463)</f>
        <v>0</v>
      </c>
      <c r="J464" s="19"/>
      <c r="K464" s="46">
        <f t="shared" ref="K464:L464" si="34">SUM(K454:K463)</f>
        <v>0</v>
      </c>
      <c r="L464" s="46">
        <f t="shared" si="34"/>
        <v>0</v>
      </c>
      <c r="M464" s="14"/>
    </row>
    <row r="465" spans="1:13" ht="24.75" thickBot="1" x14ac:dyDescent="0.6">
      <c r="A465" s="657" t="s">
        <v>162</v>
      </c>
      <c r="B465" s="658"/>
      <c r="C465" s="658"/>
      <c r="D465" s="658"/>
      <c r="E465" s="658"/>
      <c r="F465" s="658"/>
      <c r="G465" s="658"/>
      <c r="H465" s="659"/>
      <c r="I465" s="153">
        <f>I464+I453</f>
        <v>236226</v>
      </c>
      <c r="J465" s="15"/>
      <c r="K465" s="46">
        <f t="shared" ref="K465:L465" si="35">K464+K453</f>
        <v>43986.5</v>
      </c>
      <c r="L465" s="46">
        <f t="shared" si="35"/>
        <v>280212.5</v>
      </c>
      <c r="M465" s="14"/>
    </row>
    <row r="466" spans="1:13" x14ac:dyDescent="0.55000000000000004">
      <c r="A466" s="13"/>
      <c r="B466" s="13" t="s">
        <v>28</v>
      </c>
      <c r="C466" s="13"/>
      <c r="D466" s="13"/>
      <c r="E466" s="13"/>
      <c r="F466" s="13"/>
      <c r="G466" s="13"/>
      <c r="H466" s="13" t="s">
        <v>28</v>
      </c>
      <c r="I466" s="6"/>
      <c r="J466" s="6"/>
      <c r="K466" s="6" t="s">
        <v>333</v>
      </c>
      <c r="L466" s="6"/>
      <c r="M466" s="6"/>
    </row>
    <row r="467" spans="1:13" x14ac:dyDescent="0.55000000000000004">
      <c r="A467" s="147"/>
      <c r="B467" s="2"/>
      <c r="C467" s="668" t="str">
        <f>C445</f>
        <v>(นายชาติชาย  สมศักดิ์)</v>
      </c>
      <c r="D467" s="668"/>
      <c r="E467" s="668"/>
      <c r="F467" s="2"/>
      <c r="G467" s="2"/>
      <c r="H467" s="13" t="s">
        <v>28</v>
      </c>
      <c r="I467" s="118"/>
      <c r="J467" s="2"/>
      <c r="K467" s="6" t="s">
        <v>333</v>
      </c>
      <c r="L467" s="2"/>
      <c r="M467" s="2"/>
    </row>
    <row r="468" spans="1:13" x14ac:dyDescent="0.55000000000000004">
      <c r="A468" s="147"/>
      <c r="B468" s="118"/>
      <c r="C468" s="668" t="str">
        <f>C446</f>
        <v>ประธานกรรมการกำหนดราคากลาง</v>
      </c>
      <c r="D468" s="668"/>
      <c r="E468" s="668"/>
      <c r="F468" s="2"/>
      <c r="G468" s="2"/>
      <c r="H468" s="13" t="s">
        <v>28</v>
      </c>
      <c r="I468" s="118"/>
      <c r="J468" s="118"/>
      <c r="K468" s="6" t="s">
        <v>333</v>
      </c>
      <c r="L468" s="2"/>
      <c r="M468" s="2"/>
    </row>
    <row r="469" spans="1:13" s="2" customFormat="1" x14ac:dyDescent="0.55000000000000004">
      <c r="A469" s="279"/>
      <c r="C469" s="118"/>
      <c r="D469" s="655"/>
      <c r="E469" s="655"/>
      <c r="F469" s="655"/>
      <c r="H469" s="13" t="s">
        <v>28</v>
      </c>
      <c r="I469" s="118"/>
      <c r="J469" s="118"/>
      <c r="K469" s="6" t="s">
        <v>335</v>
      </c>
    </row>
    <row r="470" spans="1:13" ht="27.75" x14ac:dyDescent="0.65">
      <c r="A470" s="2"/>
      <c r="B470" s="2"/>
      <c r="C470" s="636" t="s">
        <v>23</v>
      </c>
      <c r="D470" s="636"/>
      <c r="E470" s="636"/>
      <c r="F470" s="636"/>
      <c r="G470" s="636"/>
      <c r="H470" s="636"/>
      <c r="I470" s="636"/>
      <c r="J470" s="636"/>
      <c r="K470" s="636"/>
      <c r="L470" s="135" t="s">
        <v>25</v>
      </c>
      <c r="M470" s="136"/>
    </row>
    <row r="471" spans="1:13" x14ac:dyDescent="0.55000000000000004">
      <c r="A471" s="639" t="str">
        <f>A449</f>
        <v>ซ่อมแซมสำนักงาน สพป.ลำปาง เขต 3</v>
      </c>
      <c r="B471" s="639"/>
      <c r="C471" s="639"/>
      <c r="D471" s="640" t="str">
        <f>D427</f>
        <v>รางระบายน้ำ โรงเรียน</v>
      </c>
      <c r="E471" s="640"/>
      <c r="F471" s="640"/>
      <c r="G471" s="640"/>
      <c r="H471" s="640"/>
      <c r="I471" s="1" t="s">
        <v>26</v>
      </c>
      <c r="J471" s="145" t="str">
        <f>J449</f>
        <v>ลำปาง เขต  3</v>
      </c>
      <c r="M471" s="1" t="s">
        <v>163</v>
      </c>
    </row>
    <row r="472" spans="1:13" ht="24.75" thickBot="1" x14ac:dyDescent="0.6">
      <c r="A472" s="145" t="s">
        <v>0</v>
      </c>
      <c r="D472" s="640" t="str">
        <f>D428</f>
        <v>โรงเรียนร่องเคาะวิทยา</v>
      </c>
      <c r="E472" s="640"/>
      <c r="F472" s="640"/>
      <c r="G472" s="640"/>
      <c r="H472" s="640"/>
      <c r="K472" s="641"/>
      <c r="L472" s="641"/>
    </row>
    <row r="473" spans="1:13" x14ac:dyDescent="0.55000000000000004">
      <c r="A473" s="642" t="s">
        <v>2</v>
      </c>
      <c r="B473" s="644" t="s">
        <v>3</v>
      </c>
      <c r="C473" s="645"/>
      <c r="D473" s="645"/>
      <c r="E473" s="646"/>
      <c r="F473" s="650" t="s">
        <v>4</v>
      </c>
      <c r="G473" s="650" t="s">
        <v>5</v>
      </c>
      <c r="H473" s="650" t="s">
        <v>6</v>
      </c>
      <c r="I473" s="650"/>
      <c r="J473" s="650" t="s">
        <v>7</v>
      </c>
      <c r="K473" s="650"/>
      <c r="L473" s="650" t="s">
        <v>24</v>
      </c>
      <c r="M473" s="661" t="s">
        <v>9</v>
      </c>
    </row>
    <row r="474" spans="1:13" x14ac:dyDescent="0.55000000000000004">
      <c r="A474" s="643"/>
      <c r="B474" s="647"/>
      <c r="C474" s="648"/>
      <c r="D474" s="648"/>
      <c r="E474" s="649"/>
      <c r="F474" s="651"/>
      <c r="G474" s="651"/>
      <c r="H474" s="148" t="s">
        <v>10</v>
      </c>
      <c r="I474" s="148" t="s">
        <v>11</v>
      </c>
      <c r="J474" s="148" t="s">
        <v>10</v>
      </c>
      <c r="K474" s="148" t="s">
        <v>11</v>
      </c>
      <c r="L474" s="651"/>
      <c r="M474" s="662"/>
    </row>
    <row r="475" spans="1:13" x14ac:dyDescent="0.55000000000000004">
      <c r="A475" s="685" t="s">
        <v>164</v>
      </c>
      <c r="B475" s="686"/>
      <c r="C475" s="686"/>
      <c r="D475" s="686"/>
      <c r="E475" s="686"/>
      <c r="F475" s="686"/>
      <c r="G475" s="686"/>
      <c r="H475" s="687"/>
      <c r="I475" s="152">
        <f>I465</f>
        <v>236226</v>
      </c>
      <c r="J475" s="49"/>
      <c r="K475" s="48">
        <f>K465</f>
        <v>43986.5</v>
      </c>
      <c r="L475" s="48">
        <f>L465</f>
        <v>280212.5</v>
      </c>
      <c r="M475" s="8"/>
    </row>
    <row r="476" spans="1:13" x14ac:dyDescent="0.55000000000000004">
      <c r="A476" s="7" t="str">
        <f>IF('กรอกรายการ วัสดุ'!A538&gt;0,'กรอกรายการ วัสดุ'!A550,IF('กรอกรายการ วัสดุ'!A550=0," "))</f>
        <v xml:space="preserve"> </v>
      </c>
      <c r="B476" s="638" t="str">
        <f>IF('กรอกรายการ วัสดุ'!B220&gt;0,'กรอกรายการ วัสดุ'!B220,IF('กรอกรายการ วัสดุ'!B220=0,"-"))</f>
        <v>-</v>
      </c>
      <c r="C476" s="638"/>
      <c r="D476" s="638"/>
      <c r="E476" s="638"/>
      <c r="F476" s="12" t="str">
        <f>IF('กรอกรายการ วัสดุ'!C220&gt;0,'กรอกรายการ วัสดุ'!C220,IF('กรอกรายการ วัสดุ'!C220=0,"-"))</f>
        <v>-</v>
      </c>
      <c r="G476" s="12" t="str">
        <f>IF('กรอกรายการ วัสดุ'!D220&gt;0,'กรอกรายการ วัสดุ'!D220,IF('กรอกรายการ วัสดุ'!D220=0,"-"))</f>
        <v>-</v>
      </c>
      <c r="H476" s="12" t="str">
        <f>IF('กรอกรายการ วัสดุ'!E220&gt;0,'กรอกรายการ วัสดุ'!E220,IF('กรอกรายการ วัสดุ'!E220=0,"-"))</f>
        <v>-</v>
      </c>
      <c r="I476" s="45" t="str">
        <f>IF('กรอกรายการ วัสดุ'!F220&gt;0,'กรอกรายการ วัสดุ'!F220,IF('กรอกรายการ วัสดุ'!F220=0,"-"))</f>
        <v>-</v>
      </c>
      <c r="J476" s="12" t="str">
        <f>IF('กรอกรายการ วัสดุ'!G220&gt;0,'กรอกรายการ วัสดุ'!G220,IF('กรอกรายการ วัสดุ'!G220=0,"-"))</f>
        <v>-</v>
      </c>
      <c r="K476" s="12" t="str">
        <f>IF('กรอกรายการ วัสดุ'!H220&gt;0,'กรอกรายการ วัสดุ'!H220,IF('กรอกรายการ วัสดุ'!H220=0,"-"))</f>
        <v>-</v>
      </c>
      <c r="L476" s="45" t="str">
        <f>IF('กรอกรายการ วัสดุ'!I220&gt;0,'กรอกรายการ วัสดุ'!I220,IF('กรอกรายการ วัสดุ'!I220=0,"-"))</f>
        <v>-</v>
      </c>
      <c r="M476" s="76"/>
    </row>
    <row r="477" spans="1:13" x14ac:dyDescent="0.55000000000000004">
      <c r="A477" s="9" t="str">
        <f>IF('กรอกรายการ วัสดุ'!A539&gt;0,'กรอกรายการ วัสดุ'!A551,IF('กรอกรายการ วัสดุ'!A551=0," "))</f>
        <v xml:space="preserve"> </v>
      </c>
      <c r="B477" s="637" t="str">
        <f>IF('กรอกรายการ วัสดุ'!B221&gt;0,'กรอกรายการ วัสดุ'!B221,IF('กรอกรายการ วัสดุ'!B221=0,"-"))</f>
        <v>-</v>
      </c>
      <c r="C477" s="637"/>
      <c r="D477" s="637"/>
      <c r="E477" s="637"/>
      <c r="F477" s="12" t="str">
        <f>IF('กรอกรายการ วัสดุ'!C221&gt;0,'กรอกรายการ วัสดุ'!C221,IF('กรอกรายการ วัสดุ'!C221=0,"-"))</f>
        <v>-</v>
      </c>
      <c r="G477" s="12" t="str">
        <f>IF('กรอกรายการ วัสดุ'!D221&gt;0,'กรอกรายการ วัสดุ'!D221,IF('กรอกรายการ วัสดุ'!D221=0,"-"))</f>
        <v>-</v>
      </c>
      <c r="H477" s="12" t="str">
        <f>IF('กรอกรายการ วัสดุ'!E221&gt;0,'กรอกรายการ วัสดุ'!E221,IF('กรอกรายการ วัสดุ'!E221=0,"-"))</f>
        <v>-</v>
      </c>
      <c r="I477" s="45" t="str">
        <f>IF('กรอกรายการ วัสดุ'!F221&gt;0,'กรอกรายการ วัสดุ'!F221,IF('กรอกรายการ วัสดุ'!F221=0,"-"))</f>
        <v>-</v>
      </c>
      <c r="J477" s="12" t="str">
        <f>IF('กรอกรายการ วัสดุ'!G221&gt;0,'กรอกรายการ วัสดุ'!G221,IF('กรอกรายการ วัสดุ'!G221=0,"-"))</f>
        <v>-</v>
      </c>
      <c r="K477" s="12" t="str">
        <f>IF('กรอกรายการ วัสดุ'!H221&gt;0,'กรอกรายการ วัสดุ'!H221,IF('กรอกรายการ วัสดุ'!H221=0,"-"))</f>
        <v>-</v>
      </c>
      <c r="L477" s="45" t="str">
        <f>IF('กรอกรายการ วัสดุ'!I221&gt;0,'กรอกรายการ วัสดุ'!I221,IF('กรอกรายการ วัสดุ'!I221=0,"-"))</f>
        <v>-</v>
      </c>
      <c r="M477" s="76"/>
    </row>
    <row r="478" spans="1:13" x14ac:dyDescent="0.55000000000000004">
      <c r="A478" s="9" t="str">
        <f>IF('กรอกรายการ วัสดุ'!A540&gt;0,'กรอกรายการ วัสดุ'!A552,IF('กรอกรายการ วัสดุ'!A552=0," "))</f>
        <v xml:space="preserve"> </v>
      </c>
      <c r="B478" s="637" t="str">
        <f>IF('กรอกรายการ วัสดุ'!B222&gt;0,'กรอกรายการ วัสดุ'!B222,IF('กรอกรายการ วัสดุ'!B222=0,"-"))</f>
        <v>-</v>
      </c>
      <c r="C478" s="637"/>
      <c r="D478" s="637"/>
      <c r="E478" s="637"/>
      <c r="F478" s="12" t="str">
        <f>IF('กรอกรายการ วัสดุ'!C222&gt;0,'กรอกรายการ วัสดุ'!C222,IF('กรอกรายการ วัสดุ'!C222=0,"-"))</f>
        <v>-</v>
      </c>
      <c r="G478" s="12" t="str">
        <f>IF('กรอกรายการ วัสดุ'!D222&gt;0,'กรอกรายการ วัสดุ'!D222,IF('กรอกรายการ วัสดุ'!D222=0,"-"))</f>
        <v>-</v>
      </c>
      <c r="H478" s="12" t="str">
        <f>IF('กรอกรายการ วัสดุ'!E222&gt;0,'กรอกรายการ วัสดุ'!E222,IF('กรอกรายการ วัสดุ'!E222=0,"-"))</f>
        <v>-</v>
      </c>
      <c r="I478" s="45" t="str">
        <f>IF('กรอกรายการ วัสดุ'!F222&gt;0,'กรอกรายการ วัสดุ'!F222,IF('กรอกรายการ วัสดุ'!F222=0,"-"))</f>
        <v>-</v>
      </c>
      <c r="J478" s="12" t="str">
        <f>IF('กรอกรายการ วัสดุ'!G222&gt;0,'กรอกรายการ วัสดุ'!G222,IF('กรอกรายการ วัสดุ'!G222=0,"-"))</f>
        <v>-</v>
      </c>
      <c r="K478" s="12" t="str">
        <f>IF('กรอกรายการ วัสดุ'!H222&gt;0,'กรอกรายการ วัสดุ'!H222,IF('กรอกรายการ วัสดุ'!H222=0,"-"))</f>
        <v>-</v>
      </c>
      <c r="L478" s="45" t="str">
        <f>IF('กรอกรายการ วัสดุ'!I222&gt;0,'กรอกรายการ วัสดุ'!I222,IF('กรอกรายการ วัสดุ'!I222=0,"-"))</f>
        <v>-</v>
      </c>
      <c r="M478" s="76"/>
    </row>
    <row r="479" spans="1:13" x14ac:dyDescent="0.55000000000000004">
      <c r="A479" s="9" t="str">
        <f>IF('กรอกรายการ วัสดุ'!A541&gt;0,'กรอกรายการ วัสดุ'!A553,IF('กรอกรายการ วัสดุ'!A553=0," "))</f>
        <v xml:space="preserve"> </v>
      </c>
      <c r="B479" s="637" t="str">
        <f>IF('กรอกรายการ วัสดุ'!B223&gt;0,'กรอกรายการ วัสดุ'!B223,IF('กรอกรายการ วัสดุ'!B223=0,"-"))</f>
        <v>-</v>
      </c>
      <c r="C479" s="637"/>
      <c r="D479" s="637"/>
      <c r="E479" s="637"/>
      <c r="F479" s="12" t="str">
        <f>IF('กรอกรายการ วัสดุ'!C223&gt;0,'กรอกรายการ วัสดุ'!C223,IF('กรอกรายการ วัสดุ'!C223=0,"-"))</f>
        <v>-</v>
      </c>
      <c r="G479" s="12" t="str">
        <f>IF('กรอกรายการ วัสดุ'!D223&gt;0,'กรอกรายการ วัสดุ'!D223,IF('กรอกรายการ วัสดุ'!D223=0,"-"))</f>
        <v>-</v>
      </c>
      <c r="H479" s="12" t="str">
        <f>IF('กรอกรายการ วัสดุ'!E223&gt;0,'กรอกรายการ วัสดุ'!E223,IF('กรอกรายการ วัสดุ'!E223=0,"-"))</f>
        <v>-</v>
      </c>
      <c r="I479" s="45" t="str">
        <f>IF('กรอกรายการ วัสดุ'!F223&gt;0,'กรอกรายการ วัสดุ'!F223,IF('กรอกรายการ วัสดุ'!F223=0,"-"))</f>
        <v>-</v>
      </c>
      <c r="J479" s="12" t="str">
        <f>IF('กรอกรายการ วัสดุ'!G223&gt;0,'กรอกรายการ วัสดุ'!G223,IF('กรอกรายการ วัสดุ'!G223=0,"-"))</f>
        <v>-</v>
      </c>
      <c r="K479" s="12" t="str">
        <f>IF('กรอกรายการ วัสดุ'!H223&gt;0,'กรอกรายการ วัสดุ'!H223,IF('กรอกรายการ วัสดุ'!H223=0,"-"))</f>
        <v>-</v>
      </c>
      <c r="L479" s="45" t="str">
        <f>IF('กรอกรายการ วัสดุ'!I223&gt;0,'กรอกรายการ วัสดุ'!I223,IF('กรอกรายการ วัสดุ'!I223=0,"-"))</f>
        <v>-</v>
      </c>
      <c r="M479" s="76"/>
    </row>
    <row r="480" spans="1:13" x14ac:dyDescent="0.55000000000000004">
      <c r="A480" s="9" t="str">
        <f>IF('กรอกรายการ วัสดุ'!A542&gt;0,'กรอกรายการ วัสดุ'!A554,IF('กรอกรายการ วัสดุ'!A554=0," "))</f>
        <v xml:space="preserve"> </v>
      </c>
      <c r="B480" s="637" t="str">
        <f>IF('กรอกรายการ วัสดุ'!B224&gt;0,'กรอกรายการ วัสดุ'!B224,IF('กรอกรายการ วัสดุ'!B224=0,"-"))</f>
        <v>-</v>
      </c>
      <c r="C480" s="637"/>
      <c r="D480" s="637"/>
      <c r="E480" s="637"/>
      <c r="F480" s="12" t="str">
        <f>IF('กรอกรายการ วัสดุ'!C224&gt;0,'กรอกรายการ วัสดุ'!C224,IF('กรอกรายการ วัสดุ'!C224=0,"-"))</f>
        <v>-</v>
      </c>
      <c r="G480" s="12" t="str">
        <f>IF('กรอกรายการ วัสดุ'!D224&gt;0,'กรอกรายการ วัสดุ'!D224,IF('กรอกรายการ วัสดุ'!D224=0,"-"))</f>
        <v>-</v>
      </c>
      <c r="H480" s="12" t="str">
        <f>IF('กรอกรายการ วัสดุ'!E224&gt;0,'กรอกรายการ วัสดุ'!E224,IF('กรอกรายการ วัสดุ'!E224=0,"-"))</f>
        <v>-</v>
      </c>
      <c r="I480" s="45" t="str">
        <f>IF('กรอกรายการ วัสดุ'!F224&gt;0,'กรอกรายการ วัสดุ'!F224,IF('กรอกรายการ วัสดุ'!F224=0,"-"))</f>
        <v>-</v>
      </c>
      <c r="J480" s="12" t="str">
        <f>IF('กรอกรายการ วัสดุ'!G224&gt;0,'กรอกรายการ วัสดุ'!G224,IF('กรอกรายการ วัสดุ'!G224=0,"-"))</f>
        <v>-</v>
      </c>
      <c r="K480" s="12" t="str">
        <f>IF('กรอกรายการ วัสดุ'!H224&gt;0,'กรอกรายการ วัสดุ'!H224,IF('กรอกรายการ วัสดุ'!H224=0,"-"))</f>
        <v>-</v>
      </c>
      <c r="L480" s="45" t="str">
        <f>IF('กรอกรายการ วัสดุ'!I224&gt;0,'กรอกรายการ วัสดุ'!I224,IF('กรอกรายการ วัสดุ'!I224=0,"-"))</f>
        <v>-</v>
      </c>
      <c r="M480" s="76"/>
    </row>
    <row r="481" spans="1:13" x14ac:dyDescent="0.55000000000000004">
      <c r="A481" s="9" t="str">
        <f>IF('กรอกรายการ วัสดุ'!A543&gt;0,'กรอกรายการ วัสดุ'!A555,IF('กรอกรายการ วัสดุ'!A555=0," "))</f>
        <v xml:space="preserve"> </v>
      </c>
      <c r="B481" s="637" t="str">
        <f>IF('กรอกรายการ วัสดุ'!B225&gt;0,'กรอกรายการ วัสดุ'!B225,IF('กรอกรายการ วัสดุ'!B225=0,"-"))</f>
        <v>-</v>
      </c>
      <c r="C481" s="637"/>
      <c r="D481" s="637"/>
      <c r="E481" s="637"/>
      <c r="F481" s="12" t="str">
        <f>IF('กรอกรายการ วัสดุ'!C225&gt;0,'กรอกรายการ วัสดุ'!C225,IF('กรอกรายการ วัสดุ'!C225=0,"-"))</f>
        <v>-</v>
      </c>
      <c r="G481" s="12" t="str">
        <f>IF('กรอกรายการ วัสดุ'!D225&gt;0,'กรอกรายการ วัสดุ'!D225,IF('กรอกรายการ วัสดุ'!D225=0,"-"))</f>
        <v>-</v>
      </c>
      <c r="H481" s="12" t="str">
        <f>IF('กรอกรายการ วัสดุ'!E225&gt;0,'กรอกรายการ วัสดุ'!E225,IF('กรอกรายการ วัสดุ'!E225=0,"-"))</f>
        <v>-</v>
      </c>
      <c r="I481" s="45" t="str">
        <f>IF('กรอกรายการ วัสดุ'!F225&gt;0,'กรอกรายการ วัสดุ'!F225,IF('กรอกรายการ วัสดุ'!F225=0,"-"))</f>
        <v>-</v>
      </c>
      <c r="J481" s="12" t="str">
        <f>IF('กรอกรายการ วัสดุ'!G225&gt;0,'กรอกรายการ วัสดุ'!G225,IF('กรอกรายการ วัสดุ'!G225=0,"-"))</f>
        <v>-</v>
      </c>
      <c r="K481" s="12" t="str">
        <f>IF('กรอกรายการ วัสดุ'!H225&gt;0,'กรอกรายการ วัสดุ'!H225,IF('กรอกรายการ วัสดุ'!H225=0,"-"))</f>
        <v>-</v>
      </c>
      <c r="L481" s="45" t="str">
        <f>IF('กรอกรายการ วัสดุ'!I225&gt;0,'กรอกรายการ วัสดุ'!I225,IF('กรอกรายการ วัสดุ'!I225=0,"-"))</f>
        <v>-</v>
      </c>
      <c r="M481" s="76"/>
    </row>
    <row r="482" spans="1:13" x14ac:dyDescent="0.55000000000000004">
      <c r="A482" s="9" t="str">
        <f>IF('กรอกรายการ วัสดุ'!A544&gt;0,'กรอกรายการ วัสดุ'!A556,IF('กรอกรายการ วัสดุ'!A556=0," "))</f>
        <v xml:space="preserve"> </v>
      </c>
      <c r="B482" s="637" t="str">
        <f>IF('กรอกรายการ วัสดุ'!B226&gt;0,'กรอกรายการ วัสดุ'!B226,IF('กรอกรายการ วัสดุ'!B226=0,"-"))</f>
        <v>-</v>
      </c>
      <c r="C482" s="637"/>
      <c r="D482" s="637"/>
      <c r="E482" s="637"/>
      <c r="F482" s="12" t="str">
        <f>IF('กรอกรายการ วัสดุ'!C226&gt;0,'กรอกรายการ วัสดุ'!C226,IF('กรอกรายการ วัสดุ'!C226=0,"-"))</f>
        <v>-</v>
      </c>
      <c r="G482" s="12" t="str">
        <f>IF('กรอกรายการ วัสดุ'!D226&gt;0,'กรอกรายการ วัสดุ'!D226,IF('กรอกรายการ วัสดุ'!D226=0,"-"))</f>
        <v>-</v>
      </c>
      <c r="H482" s="12" t="str">
        <f>IF('กรอกรายการ วัสดุ'!E226&gt;0,'กรอกรายการ วัสดุ'!E226,IF('กรอกรายการ วัสดุ'!E226=0,"-"))</f>
        <v>-</v>
      </c>
      <c r="I482" s="45" t="str">
        <f>IF('กรอกรายการ วัสดุ'!F226&gt;0,'กรอกรายการ วัสดุ'!F226,IF('กรอกรายการ วัสดุ'!F226=0,"-"))</f>
        <v>-</v>
      </c>
      <c r="J482" s="12" t="str">
        <f>IF('กรอกรายการ วัสดุ'!G226&gt;0,'กรอกรายการ วัสดุ'!G226,IF('กรอกรายการ วัสดุ'!G226=0,"-"))</f>
        <v>-</v>
      </c>
      <c r="K482" s="12" t="str">
        <f>IF('กรอกรายการ วัสดุ'!H226&gt;0,'กรอกรายการ วัสดุ'!H226,IF('กรอกรายการ วัสดุ'!H226=0,"-"))</f>
        <v>-</v>
      </c>
      <c r="L482" s="45" t="str">
        <f>IF('กรอกรายการ วัสดุ'!I226&gt;0,'กรอกรายการ วัสดุ'!I226,IF('กรอกรายการ วัสดุ'!I226=0,"-"))</f>
        <v>-</v>
      </c>
      <c r="M482" s="76"/>
    </row>
    <row r="483" spans="1:13" x14ac:dyDescent="0.55000000000000004">
      <c r="A483" s="9" t="str">
        <f>IF('กรอกรายการ วัสดุ'!A545&gt;0,'กรอกรายการ วัสดุ'!A557,IF('กรอกรายการ วัสดุ'!A557=0," "))</f>
        <v xml:space="preserve"> </v>
      </c>
      <c r="B483" s="637" t="str">
        <f>IF('กรอกรายการ วัสดุ'!B227&gt;0,'กรอกรายการ วัสดุ'!B227,IF('กรอกรายการ วัสดุ'!B227=0,"-"))</f>
        <v>-</v>
      </c>
      <c r="C483" s="637"/>
      <c r="D483" s="637"/>
      <c r="E483" s="637"/>
      <c r="F483" s="12" t="str">
        <f>IF('กรอกรายการ วัสดุ'!C227&gt;0,'กรอกรายการ วัสดุ'!C227,IF('กรอกรายการ วัสดุ'!C227=0,"-"))</f>
        <v>-</v>
      </c>
      <c r="G483" s="12" t="str">
        <f>IF('กรอกรายการ วัสดุ'!D227&gt;0,'กรอกรายการ วัสดุ'!D227,IF('กรอกรายการ วัสดุ'!D227=0,"-"))</f>
        <v>-</v>
      </c>
      <c r="H483" s="12" t="str">
        <f>IF('กรอกรายการ วัสดุ'!E227&gt;0,'กรอกรายการ วัสดุ'!E227,IF('กรอกรายการ วัสดุ'!E227=0,"-"))</f>
        <v>-</v>
      </c>
      <c r="I483" s="45" t="str">
        <f>IF('กรอกรายการ วัสดุ'!F227&gt;0,'กรอกรายการ วัสดุ'!F227,IF('กรอกรายการ วัสดุ'!F227=0,"-"))</f>
        <v>-</v>
      </c>
      <c r="J483" s="12" t="str">
        <f>IF('กรอกรายการ วัสดุ'!G227&gt;0,'กรอกรายการ วัสดุ'!G227,IF('กรอกรายการ วัสดุ'!G227=0,"-"))</f>
        <v>-</v>
      </c>
      <c r="K483" s="12" t="str">
        <f>IF('กรอกรายการ วัสดุ'!H227&gt;0,'กรอกรายการ วัสดุ'!H227,IF('กรอกรายการ วัสดุ'!H227=0,"-"))</f>
        <v>-</v>
      </c>
      <c r="L483" s="45" t="str">
        <f>IF('กรอกรายการ วัสดุ'!I227&gt;0,'กรอกรายการ วัสดุ'!I227,IF('กรอกรายการ วัสดุ'!I227=0,"-"))</f>
        <v>-</v>
      </c>
      <c r="M483" s="76"/>
    </row>
    <row r="484" spans="1:13" x14ac:dyDescent="0.55000000000000004">
      <c r="A484" s="9" t="str">
        <f>IF('กรอกรายการ วัสดุ'!A546&gt;0,'กรอกรายการ วัสดุ'!A558,IF('กรอกรายการ วัสดุ'!A558=0," "))</f>
        <v xml:space="preserve"> </v>
      </c>
      <c r="B484" s="637" t="str">
        <f>IF('กรอกรายการ วัสดุ'!B228&gt;0,'กรอกรายการ วัสดุ'!B228,IF('กรอกรายการ วัสดุ'!B228=0,"-"))</f>
        <v>-</v>
      </c>
      <c r="C484" s="637"/>
      <c r="D484" s="637"/>
      <c r="E484" s="637"/>
      <c r="F484" s="12" t="str">
        <f>IF('กรอกรายการ วัสดุ'!C228&gt;0,'กรอกรายการ วัสดุ'!C228,IF('กรอกรายการ วัสดุ'!C228=0,"-"))</f>
        <v>-</v>
      </c>
      <c r="G484" s="12" t="str">
        <f>IF('กรอกรายการ วัสดุ'!D228&gt;0,'กรอกรายการ วัสดุ'!D228,IF('กรอกรายการ วัสดุ'!D228=0,"-"))</f>
        <v>-</v>
      </c>
      <c r="H484" s="12" t="str">
        <f>IF('กรอกรายการ วัสดุ'!E228&gt;0,'กรอกรายการ วัสดุ'!E228,IF('กรอกรายการ วัสดุ'!E228=0,"-"))</f>
        <v>-</v>
      </c>
      <c r="I484" s="45" t="str">
        <f>IF('กรอกรายการ วัสดุ'!F228&gt;0,'กรอกรายการ วัสดุ'!F228,IF('กรอกรายการ วัสดุ'!F228=0,"-"))</f>
        <v>-</v>
      </c>
      <c r="J484" s="12" t="str">
        <f>IF('กรอกรายการ วัสดุ'!G228&gt;0,'กรอกรายการ วัสดุ'!G228,IF('กรอกรายการ วัสดุ'!G228=0,"-"))</f>
        <v>-</v>
      </c>
      <c r="K484" s="12" t="str">
        <f>IF('กรอกรายการ วัสดุ'!H228&gt;0,'กรอกรายการ วัสดุ'!H228,IF('กรอกรายการ วัสดุ'!H228=0,"-"))</f>
        <v>-</v>
      </c>
      <c r="L484" s="45" t="str">
        <f>IF('กรอกรายการ วัสดุ'!I228&gt;0,'กรอกรายการ วัสดุ'!I228,IF('กรอกรายการ วัสดุ'!I228=0,"-"))</f>
        <v>-</v>
      </c>
      <c r="M484" s="76"/>
    </row>
    <row r="485" spans="1:13" ht="24.75" thickBot="1" x14ac:dyDescent="0.6">
      <c r="A485" s="117" t="str">
        <f>IF('กรอกรายการ วัสดุ'!A547&gt;0,'กรอกรายการ วัสดุ'!A559,IF('กรอกรายการ วัสดุ'!A559=0," "))</f>
        <v xml:space="preserve"> </v>
      </c>
      <c r="B485" s="688" t="str">
        <f>IF('กรอกรายการ วัสดุ'!B229&gt;0,'กรอกรายการ วัสดุ'!B229,IF('กรอกรายการ วัสดุ'!B229=0,"-"))</f>
        <v>-</v>
      </c>
      <c r="C485" s="688"/>
      <c r="D485" s="688"/>
      <c r="E485" s="688"/>
      <c r="F485" s="12" t="str">
        <f>IF('กรอกรายการ วัสดุ'!C229&gt;0,'กรอกรายการ วัสดุ'!C229,IF('กรอกรายการ วัสดุ'!C229=0,"-"))</f>
        <v>-</v>
      </c>
      <c r="G485" s="12" t="str">
        <f>IF('กรอกรายการ วัสดุ'!D229&gt;0,'กรอกรายการ วัสดุ'!D229,IF('กรอกรายการ วัสดุ'!D229=0,"-"))</f>
        <v>-</v>
      </c>
      <c r="H485" s="12" t="str">
        <f>IF('กรอกรายการ วัสดุ'!E229&gt;0,'กรอกรายการ วัสดุ'!E229,IF('กรอกรายการ วัสดุ'!E229=0,"-"))</f>
        <v>-</v>
      </c>
      <c r="I485" s="45" t="str">
        <f>IF('กรอกรายการ วัสดุ'!F229&gt;0,'กรอกรายการ วัสดุ'!F229,IF('กรอกรายการ วัสดุ'!F229=0,"-"))</f>
        <v>-</v>
      </c>
      <c r="J485" s="12" t="str">
        <f>IF('กรอกรายการ วัสดุ'!G229&gt;0,'กรอกรายการ วัสดุ'!G229,IF('กรอกรายการ วัสดุ'!G229=0,"-"))</f>
        <v>-</v>
      </c>
      <c r="K485" s="12" t="str">
        <f>IF('กรอกรายการ วัสดุ'!H229&gt;0,'กรอกรายการ วัสดุ'!H229,IF('กรอกรายการ วัสดุ'!H229=0,"-"))</f>
        <v>-</v>
      </c>
      <c r="L485" s="45" t="str">
        <f>IF('กรอกรายการ วัสดุ'!I229&gt;0,'กรอกรายการ วัสดุ'!I229,IF('กรอกรายการ วัสดุ'!I229=0,"-"))</f>
        <v>-</v>
      </c>
      <c r="M485" s="75"/>
    </row>
    <row r="486" spans="1:13" ht="24.75" thickBot="1" x14ac:dyDescent="0.6">
      <c r="A486" s="657" t="s">
        <v>165</v>
      </c>
      <c r="B486" s="658"/>
      <c r="C486" s="658"/>
      <c r="D486" s="658"/>
      <c r="E486" s="658"/>
      <c r="F486" s="658"/>
      <c r="G486" s="658"/>
      <c r="H486" s="659"/>
      <c r="I486" s="153">
        <f>SUM(I476:I485)</f>
        <v>0</v>
      </c>
      <c r="J486" s="19"/>
      <c r="K486" s="46">
        <f t="shared" ref="K486:L486" si="36">SUM(K476:K485)</f>
        <v>0</v>
      </c>
      <c r="L486" s="46">
        <f t="shared" si="36"/>
        <v>0</v>
      </c>
      <c r="M486" s="14"/>
    </row>
    <row r="487" spans="1:13" ht="24.75" thickBot="1" x14ac:dyDescent="0.6">
      <c r="A487" s="657" t="s">
        <v>166</v>
      </c>
      <c r="B487" s="658"/>
      <c r="C487" s="658"/>
      <c r="D487" s="658"/>
      <c r="E487" s="658"/>
      <c r="F487" s="658"/>
      <c r="G487" s="658"/>
      <c r="H487" s="659"/>
      <c r="I487" s="153">
        <f>I486+I475</f>
        <v>236226</v>
      </c>
      <c r="J487" s="15"/>
      <c r="K487" s="46">
        <f t="shared" ref="K487:L487" si="37">K486+K475</f>
        <v>43986.5</v>
      </c>
      <c r="L487" s="46">
        <f t="shared" si="37"/>
        <v>280212.5</v>
      </c>
      <c r="M487" s="14"/>
    </row>
    <row r="488" spans="1:13" x14ac:dyDescent="0.55000000000000004">
      <c r="A488" s="13"/>
      <c r="B488" s="13" t="s">
        <v>28</v>
      </c>
      <c r="C488" s="13"/>
      <c r="D488" s="13"/>
      <c r="E488" s="13"/>
      <c r="F488" s="13"/>
      <c r="G488" s="13"/>
      <c r="H488" s="13" t="s">
        <v>28</v>
      </c>
      <c r="I488" s="6"/>
      <c r="J488" s="6"/>
      <c r="K488" s="6" t="s">
        <v>333</v>
      </c>
      <c r="L488" s="6"/>
      <c r="M488" s="6"/>
    </row>
    <row r="489" spans="1:13" x14ac:dyDescent="0.55000000000000004">
      <c r="A489" s="147"/>
      <c r="B489" s="2"/>
      <c r="C489" s="668" t="str">
        <f>C467</f>
        <v>(นายชาติชาย  สมศักดิ์)</v>
      </c>
      <c r="D489" s="668"/>
      <c r="E489" s="668"/>
      <c r="F489" s="2"/>
      <c r="G489" s="2"/>
      <c r="H489" s="13" t="s">
        <v>28</v>
      </c>
      <c r="I489" s="118"/>
      <c r="J489" s="2"/>
      <c r="K489" s="6" t="s">
        <v>333</v>
      </c>
      <c r="L489" s="2"/>
      <c r="M489" s="2"/>
    </row>
    <row r="490" spans="1:13" x14ac:dyDescent="0.55000000000000004">
      <c r="A490" s="147"/>
      <c r="B490" s="118"/>
      <c r="C490" s="668" t="str">
        <f>C468</f>
        <v>ประธานกรรมการกำหนดราคากลาง</v>
      </c>
      <c r="D490" s="668"/>
      <c r="E490" s="668"/>
      <c r="F490" s="2"/>
      <c r="G490" s="2"/>
      <c r="H490" s="13" t="s">
        <v>28</v>
      </c>
      <c r="I490" s="118"/>
      <c r="J490" s="118"/>
      <c r="K490" s="6" t="s">
        <v>333</v>
      </c>
      <c r="L490" s="2"/>
      <c r="M490" s="2"/>
    </row>
    <row r="491" spans="1:13" s="2" customFormat="1" x14ac:dyDescent="0.55000000000000004">
      <c r="A491" s="279"/>
      <c r="C491" s="118"/>
      <c r="D491" s="655"/>
      <c r="E491" s="655"/>
      <c r="F491" s="655"/>
      <c r="H491" s="13" t="s">
        <v>28</v>
      </c>
      <c r="I491" s="118"/>
      <c r="J491" s="118"/>
      <c r="K491" s="6" t="s">
        <v>335</v>
      </c>
    </row>
  </sheetData>
  <sheetProtection password="C407" sheet="1" objects="1" scenarios="1" formatColumns="0" formatRows="0" selectLockedCells="1" selectUnlockedCells="1"/>
  <customSheetViews>
    <customSheetView guid="{797F402C-D807-4A5C-9055-8329E2DAA52F}" showPageBreaks="1" hiddenRows="1" topLeftCell="A100">
      <selection activeCell="G23" sqref="G23:I23"/>
      <pageMargins left="0.70866141732283472" right="0.70866141732283472" top="0.74803149606299213" bottom="0.74803149606299213" header="0.31496062992125984" footer="0.31496062992125984"/>
      <pageSetup paperSize="9" scale="90" orientation="landscape" horizontalDpi="0" verticalDpi="0" r:id="rId1"/>
    </customSheetView>
  </customSheetViews>
  <mergeCells count="642">
    <mergeCell ref="C70:E70"/>
    <mergeCell ref="C71:E71"/>
    <mergeCell ref="C93:E93"/>
    <mergeCell ref="C94:E94"/>
    <mergeCell ref="D95:F95"/>
    <mergeCell ref="C114:E114"/>
    <mergeCell ref="C115:E115"/>
    <mergeCell ref="C137:E137"/>
    <mergeCell ref="C138:E138"/>
    <mergeCell ref="D120:H120"/>
    <mergeCell ref="C96:K96"/>
    <mergeCell ref="A97:C97"/>
    <mergeCell ref="D97:H97"/>
    <mergeCell ref="D98:H98"/>
    <mergeCell ref="K98:L98"/>
    <mergeCell ref="L99:L100"/>
    <mergeCell ref="A74:C74"/>
    <mergeCell ref="D74:H74"/>
    <mergeCell ref="D75:H75"/>
    <mergeCell ref="K75:L75"/>
    <mergeCell ref="A123:H123"/>
    <mergeCell ref="B130:E130"/>
    <mergeCell ref="B131:E131"/>
    <mergeCell ref="B132:E132"/>
    <mergeCell ref="M473:M474"/>
    <mergeCell ref="A475:H475"/>
    <mergeCell ref="B476:E476"/>
    <mergeCell ref="B477:E477"/>
    <mergeCell ref="B478:E478"/>
    <mergeCell ref="B479:E479"/>
    <mergeCell ref="B480:E480"/>
    <mergeCell ref="B481:E481"/>
    <mergeCell ref="B482:E482"/>
    <mergeCell ref="D491:F491"/>
    <mergeCell ref="C489:E489"/>
    <mergeCell ref="C490:E490"/>
    <mergeCell ref="A471:C471"/>
    <mergeCell ref="D471:H471"/>
    <mergeCell ref="D472:H472"/>
    <mergeCell ref="K472:L472"/>
    <mergeCell ref="A473:A474"/>
    <mergeCell ref="B473:E474"/>
    <mergeCell ref="F473:F474"/>
    <mergeCell ref="G473:G474"/>
    <mergeCell ref="H473:I473"/>
    <mergeCell ref="J473:K473"/>
    <mergeCell ref="L473:L474"/>
    <mergeCell ref="B483:E483"/>
    <mergeCell ref="B484:E484"/>
    <mergeCell ref="B485:E485"/>
    <mergeCell ref="A486:H486"/>
    <mergeCell ref="A487:H487"/>
    <mergeCell ref="B461:E461"/>
    <mergeCell ref="B462:E462"/>
    <mergeCell ref="B463:E463"/>
    <mergeCell ref="A464:H464"/>
    <mergeCell ref="A465:H465"/>
    <mergeCell ref="C470:K470"/>
    <mergeCell ref="D469:F469"/>
    <mergeCell ref="C467:E467"/>
    <mergeCell ref="C468:E468"/>
    <mergeCell ref="M451:M452"/>
    <mergeCell ref="A453:H453"/>
    <mergeCell ref="B454:E454"/>
    <mergeCell ref="B455:E455"/>
    <mergeCell ref="B456:E456"/>
    <mergeCell ref="B457:E457"/>
    <mergeCell ref="B458:E458"/>
    <mergeCell ref="B459:E459"/>
    <mergeCell ref="B460:E460"/>
    <mergeCell ref="A449:C449"/>
    <mergeCell ref="D449:H449"/>
    <mergeCell ref="D450:H450"/>
    <mergeCell ref="K450:L450"/>
    <mergeCell ref="A451:A452"/>
    <mergeCell ref="B451:E452"/>
    <mergeCell ref="F451:F452"/>
    <mergeCell ref="G451:G452"/>
    <mergeCell ref="H451:I451"/>
    <mergeCell ref="J451:K451"/>
    <mergeCell ref="L451:L452"/>
    <mergeCell ref="B439:E439"/>
    <mergeCell ref="B440:E440"/>
    <mergeCell ref="B441:E441"/>
    <mergeCell ref="A442:H442"/>
    <mergeCell ref="A443:H443"/>
    <mergeCell ref="C448:K448"/>
    <mergeCell ref="D447:F447"/>
    <mergeCell ref="C445:E445"/>
    <mergeCell ref="C446:E446"/>
    <mergeCell ref="M429:M430"/>
    <mergeCell ref="A431:H431"/>
    <mergeCell ref="B432:E432"/>
    <mergeCell ref="B433:E433"/>
    <mergeCell ref="B434:E434"/>
    <mergeCell ref="B435:E435"/>
    <mergeCell ref="B436:E436"/>
    <mergeCell ref="B437:E437"/>
    <mergeCell ref="B438:E438"/>
    <mergeCell ref="A427:C427"/>
    <mergeCell ref="D427:H427"/>
    <mergeCell ref="D428:H428"/>
    <mergeCell ref="K428:L428"/>
    <mergeCell ref="A429:A430"/>
    <mergeCell ref="B429:E430"/>
    <mergeCell ref="F429:F430"/>
    <mergeCell ref="G429:G430"/>
    <mergeCell ref="H429:I429"/>
    <mergeCell ref="J429:K429"/>
    <mergeCell ref="L429:L430"/>
    <mergeCell ref="B417:E417"/>
    <mergeCell ref="B418:E418"/>
    <mergeCell ref="B419:E419"/>
    <mergeCell ref="A420:H420"/>
    <mergeCell ref="A421:H421"/>
    <mergeCell ref="C426:K426"/>
    <mergeCell ref="D425:F425"/>
    <mergeCell ref="C423:E423"/>
    <mergeCell ref="C424:E424"/>
    <mergeCell ref="M407:M408"/>
    <mergeCell ref="A409:H409"/>
    <mergeCell ref="B410:E410"/>
    <mergeCell ref="B411:E411"/>
    <mergeCell ref="B412:E412"/>
    <mergeCell ref="B413:E413"/>
    <mergeCell ref="B414:E414"/>
    <mergeCell ref="B415:E415"/>
    <mergeCell ref="B416:E416"/>
    <mergeCell ref="A405:C405"/>
    <mergeCell ref="D405:H405"/>
    <mergeCell ref="D406:H406"/>
    <mergeCell ref="K406:L406"/>
    <mergeCell ref="A407:A408"/>
    <mergeCell ref="B407:E408"/>
    <mergeCell ref="F407:F408"/>
    <mergeCell ref="G407:G408"/>
    <mergeCell ref="H407:I407"/>
    <mergeCell ref="J407:K407"/>
    <mergeCell ref="L407:L408"/>
    <mergeCell ref="B395:E395"/>
    <mergeCell ref="B396:E396"/>
    <mergeCell ref="B397:E397"/>
    <mergeCell ref="A398:H398"/>
    <mergeCell ref="A399:H399"/>
    <mergeCell ref="C404:K404"/>
    <mergeCell ref="D403:F403"/>
    <mergeCell ref="C401:E401"/>
    <mergeCell ref="C402:E402"/>
    <mergeCell ref="M385:M386"/>
    <mergeCell ref="A387:H387"/>
    <mergeCell ref="B388:E388"/>
    <mergeCell ref="B389:E389"/>
    <mergeCell ref="B390:E390"/>
    <mergeCell ref="B391:E391"/>
    <mergeCell ref="B392:E392"/>
    <mergeCell ref="B393:E393"/>
    <mergeCell ref="B394:E394"/>
    <mergeCell ref="A383:C383"/>
    <mergeCell ref="D383:H383"/>
    <mergeCell ref="D384:H384"/>
    <mergeCell ref="K384:L384"/>
    <mergeCell ref="A385:A386"/>
    <mergeCell ref="B385:E386"/>
    <mergeCell ref="F385:F386"/>
    <mergeCell ref="G385:G386"/>
    <mergeCell ref="H385:I385"/>
    <mergeCell ref="J385:K385"/>
    <mergeCell ref="L385:L386"/>
    <mergeCell ref="B373:E373"/>
    <mergeCell ref="B374:E374"/>
    <mergeCell ref="B375:E375"/>
    <mergeCell ref="A376:H376"/>
    <mergeCell ref="A377:H377"/>
    <mergeCell ref="C382:K382"/>
    <mergeCell ref="D381:F381"/>
    <mergeCell ref="C379:E379"/>
    <mergeCell ref="C380:E380"/>
    <mergeCell ref="M363:M364"/>
    <mergeCell ref="A365:H365"/>
    <mergeCell ref="B366:E366"/>
    <mergeCell ref="B367:E367"/>
    <mergeCell ref="B368:E368"/>
    <mergeCell ref="B369:E369"/>
    <mergeCell ref="B370:E370"/>
    <mergeCell ref="B371:E371"/>
    <mergeCell ref="B372:E372"/>
    <mergeCell ref="A361:C361"/>
    <mergeCell ref="D361:H361"/>
    <mergeCell ref="D362:H362"/>
    <mergeCell ref="K362:L362"/>
    <mergeCell ref="A363:A364"/>
    <mergeCell ref="B363:E364"/>
    <mergeCell ref="F363:F364"/>
    <mergeCell ref="G363:G364"/>
    <mergeCell ref="H363:I363"/>
    <mergeCell ref="J363:K363"/>
    <mergeCell ref="L363:L364"/>
    <mergeCell ref="B351:E351"/>
    <mergeCell ref="B352:E352"/>
    <mergeCell ref="B353:E353"/>
    <mergeCell ref="A354:H354"/>
    <mergeCell ref="A355:H355"/>
    <mergeCell ref="C360:K360"/>
    <mergeCell ref="D359:F359"/>
    <mergeCell ref="C357:E357"/>
    <mergeCell ref="C358:E358"/>
    <mergeCell ref="M341:M342"/>
    <mergeCell ref="A343:H343"/>
    <mergeCell ref="B344:E344"/>
    <mergeCell ref="B345:E345"/>
    <mergeCell ref="B346:E346"/>
    <mergeCell ref="B347:E347"/>
    <mergeCell ref="B348:E348"/>
    <mergeCell ref="B349:E349"/>
    <mergeCell ref="B350:E350"/>
    <mergeCell ref="A339:C339"/>
    <mergeCell ref="D339:H339"/>
    <mergeCell ref="D340:H340"/>
    <mergeCell ref="K340:L340"/>
    <mergeCell ref="A341:A342"/>
    <mergeCell ref="B341:E342"/>
    <mergeCell ref="F341:F342"/>
    <mergeCell ref="G341:G342"/>
    <mergeCell ref="H341:I341"/>
    <mergeCell ref="J341:K341"/>
    <mergeCell ref="L341:L342"/>
    <mergeCell ref="B329:E329"/>
    <mergeCell ref="B330:E330"/>
    <mergeCell ref="B331:E331"/>
    <mergeCell ref="A332:H332"/>
    <mergeCell ref="A333:H333"/>
    <mergeCell ref="C338:K338"/>
    <mergeCell ref="D337:F337"/>
    <mergeCell ref="C335:E335"/>
    <mergeCell ref="C336:E336"/>
    <mergeCell ref="M319:M320"/>
    <mergeCell ref="A321:H321"/>
    <mergeCell ref="B322:E322"/>
    <mergeCell ref="B323:E323"/>
    <mergeCell ref="B324:E324"/>
    <mergeCell ref="B325:E325"/>
    <mergeCell ref="B326:E326"/>
    <mergeCell ref="B327:E327"/>
    <mergeCell ref="B328:E328"/>
    <mergeCell ref="A317:C317"/>
    <mergeCell ref="D317:H317"/>
    <mergeCell ref="D318:H318"/>
    <mergeCell ref="K318:L318"/>
    <mergeCell ref="A319:A320"/>
    <mergeCell ref="B319:E320"/>
    <mergeCell ref="F319:F320"/>
    <mergeCell ref="G319:G320"/>
    <mergeCell ref="H319:I319"/>
    <mergeCell ref="J319:K319"/>
    <mergeCell ref="L319:L320"/>
    <mergeCell ref="B307:E307"/>
    <mergeCell ref="B308:E308"/>
    <mergeCell ref="B309:E309"/>
    <mergeCell ref="A310:H310"/>
    <mergeCell ref="A311:H311"/>
    <mergeCell ref="C316:K316"/>
    <mergeCell ref="D315:F315"/>
    <mergeCell ref="C313:E313"/>
    <mergeCell ref="C314:E314"/>
    <mergeCell ref="M297:M298"/>
    <mergeCell ref="A299:H299"/>
    <mergeCell ref="B300:E300"/>
    <mergeCell ref="B301:E301"/>
    <mergeCell ref="B302:E302"/>
    <mergeCell ref="B303:E303"/>
    <mergeCell ref="B304:E304"/>
    <mergeCell ref="B305:E305"/>
    <mergeCell ref="B306:E306"/>
    <mergeCell ref="A295:C295"/>
    <mergeCell ref="D295:H295"/>
    <mergeCell ref="D296:H296"/>
    <mergeCell ref="K296:L296"/>
    <mergeCell ref="A297:A298"/>
    <mergeCell ref="B297:E298"/>
    <mergeCell ref="F297:F298"/>
    <mergeCell ref="G297:G298"/>
    <mergeCell ref="H297:I297"/>
    <mergeCell ref="J297:K297"/>
    <mergeCell ref="L297:L298"/>
    <mergeCell ref="B285:E285"/>
    <mergeCell ref="B286:E286"/>
    <mergeCell ref="B287:E287"/>
    <mergeCell ref="A288:H288"/>
    <mergeCell ref="A289:H289"/>
    <mergeCell ref="C294:K294"/>
    <mergeCell ref="D293:F293"/>
    <mergeCell ref="C291:E291"/>
    <mergeCell ref="C292:E292"/>
    <mergeCell ref="M275:M276"/>
    <mergeCell ref="A277:H277"/>
    <mergeCell ref="B278:E278"/>
    <mergeCell ref="B279:E279"/>
    <mergeCell ref="B280:E280"/>
    <mergeCell ref="B281:E281"/>
    <mergeCell ref="B282:E282"/>
    <mergeCell ref="B283:E283"/>
    <mergeCell ref="B284:E284"/>
    <mergeCell ref="A273:C273"/>
    <mergeCell ref="D273:H273"/>
    <mergeCell ref="D274:H274"/>
    <mergeCell ref="K274:L274"/>
    <mergeCell ref="A275:A276"/>
    <mergeCell ref="B275:E276"/>
    <mergeCell ref="F275:F276"/>
    <mergeCell ref="G275:G276"/>
    <mergeCell ref="H275:I275"/>
    <mergeCell ref="J275:K275"/>
    <mergeCell ref="L275:L276"/>
    <mergeCell ref="B263:E263"/>
    <mergeCell ref="B264:E264"/>
    <mergeCell ref="B265:E265"/>
    <mergeCell ref="A266:H266"/>
    <mergeCell ref="A267:H267"/>
    <mergeCell ref="C272:K272"/>
    <mergeCell ref="C269:E269"/>
    <mergeCell ref="C270:E270"/>
    <mergeCell ref="D271:F271"/>
    <mergeCell ref="M253:M254"/>
    <mergeCell ref="A255:H255"/>
    <mergeCell ref="B256:E256"/>
    <mergeCell ref="B257:E257"/>
    <mergeCell ref="B258:E258"/>
    <mergeCell ref="B259:E259"/>
    <mergeCell ref="B260:E260"/>
    <mergeCell ref="B261:E261"/>
    <mergeCell ref="B262:E262"/>
    <mergeCell ref="A251:C251"/>
    <mergeCell ref="D251:H251"/>
    <mergeCell ref="D252:H252"/>
    <mergeCell ref="K252:L252"/>
    <mergeCell ref="A253:A254"/>
    <mergeCell ref="B253:E254"/>
    <mergeCell ref="F253:F254"/>
    <mergeCell ref="G253:G254"/>
    <mergeCell ref="H253:I253"/>
    <mergeCell ref="J253:K253"/>
    <mergeCell ref="L253:L254"/>
    <mergeCell ref="B241:E241"/>
    <mergeCell ref="B242:E242"/>
    <mergeCell ref="B243:E243"/>
    <mergeCell ref="A244:H244"/>
    <mergeCell ref="A245:H245"/>
    <mergeCell ref="C250:K250"/>
    <mergeCell ref="D249:F249"/>
    <mergeCell ref="C247:E247"/>
    <mergeCell ref="C248:E248"/>
    <mergeCell ref="M231:M232"/>
    <mergeCell ref="A233:H233"/>
    <mergeCell ref="B234:E234"/>
    <mergeCell ref="B235:E235"/>
    <mergeCell ref="B236:E236"/>
    <mergeCell ref="B237:E237"/>
    <mergeCell ref="B238:E238"/>
    <mergeCell ref="B239:E239"/>
    <mergeCell ref="B240:E240"/>
    <mergeCell ref="A229:C229"/>
    <mergeCell ref="D229:H229"/>
    <mergeCell ref="D230:H230"/>
    <mergeCell ref="K230:L230"/>
    <mergeCell ref="A231:A232"/>
    <mergeCell ref="B231:E232"/>
    <mergeCell ref="F231:F232"/>
    <mergeCell ref="G231:G232"/>
    <mergeCell ref="H231:I231"/>
    <mergeCell ref="J231:K231"/>
    <mergeCell ref="L231:L232"/>
    <mergeCell ref="B219:E219"/>
    <mergeCell ref="B220:E220"/>
    <mergeCell ref="B221:E221"/>
    <mergeCell ref="A222:H222"/>
    <mergeCell ref="A223:H223"/>
    <mergeCell ref="C228:K228"/>
    <mergeCell ref="D227:F227"/>
    <mergeCell ref="C225:E225"/>
    <mergeCell ref="C226:E226"/>
    <mergeCell ref="M209:M210"/>
    <mergeCell ref="A211:H211"/>
    <mergeCell ref="B212:E212"/>
    <mergeCell ref="B213:E213"/>
    <mergeCell ref="B214:E214"/>
    <mergeCell ref="B215:E215"/>
    <mergeCell ref="B216:E216"/>
    <mergeCell ref="B217:E217"/>
    <mergeCell ref="B218:E218"/>
    <mergeCell ref="A207:C207"/>
    <mergeCell ref="D207:H207"/>
    <mergeCell ref="D208:H208"/>
    <mergeCell ref="K208:L208"/>
    <mergeCell ref="A209:A210"/>
    <mergeCell ref="B209:E210"/>
    <mergeCell ref="F209:F210"/>
    <mergeCell ref="G209:G210"/>
    <mergeCell ref="H209:I209"/>
    <mergeCell ref="J209:K209"/>
    <mergeCell ref="L209:L210"/>
    <mergeCell ref="B197:E197"/>
    <mergeCell ref="B198:E198"/>
    <mergeCell ref="B199:E199"/>
    <mergeCell ref="A200:H200"/>
    <mergeCell ref="A201:H201"/>
    <mergeCell ref="C206:K206"/>
    <mergeCell ref="D205:F205"/>
    <mergeCell ref="C203:E203"/>
    <mergeCell ref="C204:E204"/>
    <mergeCell ref="M187:M188"/>
    <mergeCell ref="A189:H189"/>
    <mergeCell ref="B190:E190"/>
    <mergeCell ref="B191:E191"/>
    <mergeCell ref="B192:E192"/>
    <mergeCell ref="B193:E193"/>
    <mergeCell ref="B194:E194"/>
    <mergeCell ref="B195:E195"/>
    <mergeCell ref="B196:E196"/>
    <mergeCell ref="A185:C185"/>
    <mergeCell ref="D185:H185"/>
    <mergeCell ref="D186:H186"/>
    <mergeCell ref="K186:L186"/>
    <mergeCell ref="A187:A188"/>
    <mergeCell ref="B187:E188"/>
    <mergeCell ref="F187:F188"/>
    <mergeCell ref="G187:G188"/>
    <mergeCell ref="H187:I187"/>
    <mergeCell ref="J187:K187"/>
    <mergeCell ref="L187:L188"/>
    <mergeCell ref="B175:E175"/>
    <mergeCell ref="B176:E176"/>
    <mergeCell ref="B177:E177"/>
    <mergeCell ref="A178:H178"/>
    <mergeCell ref="A179:H179"/>
    <mergeCell ref="C184:K184"/>
    <mergeCell ref="D183:F183"/>
    <mergeCell ref="C181:E181"/>
    <mergeCell ref="C182:E182"/>
    <mergeCell ref="M165:M166"/>
    <mergeCell ref="A167:H167"/>
    <mergeCell ref="B168:E168"/>
    <mergeCell ref="B169:E169"/>
    <mergeCell ref="B170:E170"/>
    <mergeCell ref="B171:E171"/>
    <mergeCell ref="B172:E172"/>
    <mergeCell ref="B173:E173"/>
    <mergeCell ref="B174:E174"/>
    <mergeCell ref="C162:K162"/>
    <mergeCell ref="A163:C163"/>
    <mergeCell ref="D163:H163"/>
    <mergeCell ref="D164:H164"/>
    <mergeCell ref="K164:L164"/>
    <mergeCell ref="A165:A166"/>
    <mergeCell ref="B165:E166"/>
    <mergeCell ref="F165:F166"/>
    <mergeCell ref="G165:G166"/>
    <mergeCell ref="H165:I165"/>
    <mergeCell ref="J165:K165"/>
    <mergeCell ref="L165:L166"/>
    <mergeCell ref="D161:F161"/>
    <mergeCell ref="M143:M144"/>
    <mergeCell ref="A145:H145"/>
    <mergeCell ref="B152:E152"/>
    <mergeCell ref="B153:E153"/>
    <mergeCell ref="B154:E154"/>
    <mergeCell ref="B155:E155"/>
    <mergeCell ref="A156:H156"/>
    <mergeCell ref="A157:H157"/>
    <mergeCell ref="C159:E159"/>
    <mergeCell ref="C160:E160"/>
    <mergeCell ref="B133:E133"/>
    <mergeCell ref="A134:H134"/>
    <mergeCell ref="A135:H135"/>
    <mergeCell ref="B129:E129"/>
    <mergeCell ref="B124:E124"/>
    <mergeCell ref="B125:E125"/>
    <mergeCell ref="B126:E126"/>
    <mergeCell ref="B127:E127"/>
    <mergeCell ref="B128:E128"/>
    <mergeCell ref="F121:F122"/>
    <mergeCell ref="G121:G122"/>
    <mergeCell ref="H121:I121"/>
    <mergeCell ref="J121:K121"/>
    <mergeCell ref="L121:L122"/>
    <mergeCell ref="M99:M100"/>
    <mergeCell ref="A101:H101"/>
    <mergeCell ref="B108:E108"/>
    <mergeCell ref="B109:E109"/>
    <mergeCell ref="B110:E110"/>
    <mergeCell ref="A111:H111"/>
    <mergeCell ref="A112:H112"/>
    <mergeCell ref="D116:F116"/>
    <mergeCell ref="B107:E107"/>
    <mergeCell ref="B105:E105"/>
    <mergeCell ref="A99:A100"/>
    <mergeCell ref="B99:E100"/>
    <mergeCell ref="F99:F100"/>
    <mergeCell ref="G99:G100"/>
    <mergeCell ref="H99:I99"/>
    <mergeCell ref="J99:K99"/>
    <mergeCell ref="M121:M122"/>
    <mergeCell ref="M76:M77"/>
    <mergeCell ref="A78:H78"/>
    <mergeCell ref="B87:E87"/>
    <mergeCell ref="B88:E88"/>
    <mergeCell ref="A89:H89"/>
    <mergeCell ref="A90:H90"/>
    <mergeCell ref="B79:E79"/>
    <mergeCell ref="B80:E80"/>
    <mergeCell ref="B81:E81"/>
    <mergeCell ref="A76:A77"/>
    <mergeCell ref="B76:E77"/>
    <mergeCell ref="F76:F77"/>
    <mergeCell ref="G76:G77"/>
    <mergeCell ref="H76:I76"/>
    <mergeCell ref="J76:K76"/>
    <mergeCell ref="L76:L77"/>
    <mergeCell ref="A53:A54"/>
    <mergeCell ref="B53:E54"/>
    <mergeCell ref="F53:F54"/>
    <mergeCell ref="G53:G54"/>
    <mergeCell ref="H53:I53"/>
    <mergeCell ref="J53:K53"/>
    <mergeCell ref="L53:L54"/>
    <mergeCell ref="M53:M54"/>
    <mergeCell ref="A55:H55"/>
    <mergeCell ref="M29:M30"/>
    <mergeCell ref="A31:H31"/>
    <mergeCell ref="B42:E42"/>
    <mergeCell ref="A44:H44"/>
    <mergeCell ref="C50:K50"/>
    <mergeCell ref="L50:M50"/>
    <mergeCell ref="B32:E32"/>
    <mergeCell ref="B33:E33"/>
    <mergeCell ref="C47:E47"/>
    <mergeCell ref="C48:E48"/>
    <mergeCell ref="D49:F49"/>
    <mergeCell ref="D27:H27"/>
    <mergeCell ref="K27:L27"/>
    <mergeCell ref="A29:A30"/>
    <mergeCell ref="B29:E30"/>
    <mergeCell ref="F29:F30"/>
    <mergeCell ref="G29:G30"/>
    <mergeCell ref="H29:I29"/>
    <mergeCell ref="J29:K29"/>
    <mergeCell ref="L29:L30"/>
    <mergeCell ref="B17:E17"/>
    <mergeCell ref="B18:E18"/>
    <mergeCell ref="H6:I6"/>
    <mergeCell ref="B15:E15"/>
    <mergeCell ref="B16:E16"/>
    <mergeCell ref="A19:H19"/>
    <mergeCell ref="D23:F23"/>
    <mergeCell ref="C21:E21"/>
    <mergeCell ref="C22:E22"/>
    <mergeCell ref="L25:M25"/>
    <mergeCell ref="A26:C26"/>
    <mergeCell ref="B82:E82"/>
    <mergeCell ref="B83:E83"/>
    <mergeCell ref="B84:E84"/>
    <mergeCell ref="B85:E85"/>
    <mergeCell ref="B86:E86"/>
    <mergeCell ref="A43:H43"/>
    <mergeCell ref="B40:E40"/>
    <mergeCell ref="B41:E41"/>
    <mergeCell ref="B34:E34"/>
    <mergeCell ref="B35:E35"/>
    <mergeCell ref="B36:E36"/>
    <mergeCell ref="B37:E37"/>
    <mergeCell ref="B38:E38"/>
    <mergeCell ref="B39:E39"/>
    <mergeCell ref="A51:C51"/>
    <mergeCell ref="D51:H51"/>
    <mergeCell ref="D52:H52"/>
    <mergeCell ref="K52:L52"/>
    <mergeCell ref="D26:H26"/>
    <mergeCell ref="C25:K25"/>
    <mergeCell ref="B63:E63"/>
    <mergeCell ref="B64:E64"/>
    <mergeCell ref="C1:K1"/>
    <mergeCell ref="K3:L3"/>
    <mergeCell ref="D2:H2"/>
    <mergeCell ref="D3:H3"/>
    <mergeCell ref="D4:H4"/>
    <mergeCell ref="B11:E11"/>
    <mergeCell ref="B12:E12"/>
    <mergeCell ref="B13:E13"/>
    <mergeCell ref="B14:E14"/>
    <mergeCell ref="B8:E8"/>
    <mergeCell ref="B9:E9"/>
    <mergeCell ref="B10:E10"/>
    <mergeCell ref="L1:M1"/>
    <mergeCell ref="M6:M7"/>
    <mergeCell ref="L6:L7"/>
    <mergeCell ref="J6:K6"/>
    <mergeCell ref="G6:G7"/>
    <mergeCell ref="A2:C2"/>
    <mergeCell ref="A6:A7"/>
    <mergeCell ref="F6:F7"/>
    <mergeCell ref="B6:E7"/>
    <mergeCell ref="B57:E57"/>
    <mergeCell ref="B58:E58"/>
    <mergeCell ref="B59:E59"/>
    <mergeCell ref="B60:E60"/>
    <mergeCell ref="B61:E61"/>
    <mergeCell ref="B56:E56"/>
    <mergeCell ref="D139:F139"/>
    <mergeCell ref="C118:K118"/>
    <mergeCell ref="A119:C119"/>
    <mergeCell ref="D119:H119"/>
    <mergeCell ref="B62:E62"/>
    <mergeCell ref="B106:E106"/>
    <mergeCell ref="B102:E102"/>
    <mergeCell ref="B103:E103"/>
    <mergeCell ref="B104:E104"/>
    <mergeCell ref="B65:E65"/>
    <mergeCell ref="B66:E66"/>
    <mergeCell ref="A67:H67"/>
    <mergeCell ref="A68:H68"/>
    <mergeCell ref="D72:F72"/>
    <mergeCell ref="C73:K73"/>
    <mergeCell ref="K120:L120"/>
    <mergeCell ref="A121:A122"/>
    <mergeCell ref="B121:E122"/>
    <mergeCell ref="C140:K140"/>
    <mergeCell ref="B149:E149"/>
    <mergeCell ref="B150:E150"/>
    <mergeCell ref="B151:E151"/>
    <mergeCell ref="B146:E146"/>
    <mergeCell ref="B147:E147"/>
    <mergeCell ref="B148:E148"/>
    <mergeCell ref="A141:C141"/>
    <mergeCell ref="D141:H141"/>
    <mergeCell ref="D142:H142"/>
    <mergeCell ref="K142:L142"/>
    <mergeCell ref="A143:A144"/>
    <mergeCell ref="B143:E144"/>
    <mergeCell ref="F143:F144"/>
    <mergeCell ref="G143:G144"/>
    <mergeCell ref="H143:I143"/>
    <mergeCell ref="J143:K143"/>
    <mergeCell ref="L143:L144"/>
  </mergeCells>
  <pageMargins left="0.70866141732283472" right="0.70866141732283472" top="0.74803149606299213" bottom="0.74803149606299213" header="0.31496062992125984" footer="0.31496062992125984"/>
  <pageSetup paperSize="9" scale="90" orientation="landscape" r:id="rId2"/>
  <rowBreaks count="12" manualBreakCount="12">
    <brk id="24" max="16383" man="1"/>
    <brk id="49" max="16383" man="1"/>
    <brk id="72" max="16383" man="1"/>
    <brk id="95" max="16383" man="1"/>
    <brk id="117" max="16383" man="1"/>
    <brk id="139" max="16383" man="1"/>
    <brk id="161" max="16383" man="1"/>
    <brk id="183" max="16383" man="1"/>
    <brk id="205" max="16383" man="1"/>
    <brk id="227" max="16383" man="1"/>
    <brk id="249" max="16383" man="1"/>
    <brk id="2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9"/>
  <sheetViews>
    <sheetView topLeftCell="A3" workbookViewId="0">
      <selection activeCell="D4" sqref="D4:H4"/>
    </sheetView>
  </sheetViews>
  <sheetFormatPr defaultColWidth="9" defaultRowHeight="14.25" x14ac:dyDescent="0.2"/>
  <cols>
    <col min="1" max="16384" width="9" style="478"/>
  </cols>
  <sheetData>
    <row r="1" spans="1:13" ht="27.75" x14ac:dyDescent="0.65">
      <c r="A1" s="477"/>
      <c r="B1" s="477"/>
      <c r="C1" s="691" t="s">
        <v>23</v>
      </c>
      <c r="D1" s="691"/>
      <c r="E1" s="691"/>
      <c r="F1" s="691"/>
      <c r="G1" s="691"/>
      <c r="H1" s="691"/>
      <c r="I1" s="691"/>
      <c r="J1" s="691"/>
      <c r="K1" s="691"/>
      <c r="L1" s="691" t="s">
        <v>25</v>
      </c>
      <c r="M1" s="691"/>
    </row>
    <row r="2" spans="1:13" ht="24" x14ac:dyDescent="0.55000000000000004">
      <c r="A2" s="743" t="str">
        <f>'[1]กรอกข้อมูล รร.'!B4</f>
        <v>สร้างรางระบายน้ำมีฝาเหล็ก ยาว 71 เมตร</v>
      </c>
      <c r="B2" s="743"/>
      <c r="C2" s="743"/>
      <c r="D2" s="743"/>
      <c r="E2" s="743"/>
      <c r="F2" s="743"/>
      <c r="G2" s="743"/>
      <c r="H2" s="743"/>
      <c r="I2" s="477" t="s">
        <v>26</v>
      </c>
      <c r="J2" s="479" t="str">
        <f>'กรอกข้อมูล รร.'!B10</f>
        <v>ลำปาง เขต  3</v>
      </c>
      <c r="K2" s="477"/>
      <c r="L2" s="477"/>
      <c r="M2" s="477" t="s">
        <v>34</v>
      </c>
    </row>
    <row r="3" spans="1:13" ht="24" x14ac:dyDescent="0.55000000000000004">
      <c r="A3" s="479" t="s">
        <v>0</v>
      </c>
      <c r="B3" s="477"/>
      <c r="C3" s="477"/>
      <c r="D3" s="692" t="str">
        <f>'กรอกข้อมูล รร.'!B6</f>
        <v>โรงเรียนร่องเคาะวิทยา</v>
      </c>
      <c r="E3" s="692"/>
      <c r="F3" s="692"/>
      <c r="G3" s="692"/>
      <c r="H3" s="692"/>
      <c r="I3" s="477" t="s">
        <v>27</v>
      </c>
      <c r="J3" s="477"/>
      <c r="K3" s="693">
        <f>'กรอกข้อมูล รร.'!B3</f>
        <v>44805</v>
      </c>
      <c r="L3" s="693"/>
      <c r="M3" s="477"/>
    </row>
    <row r="4" spans="1:13" ht="24" x14ac:dyDescent="0.55000000000000004">
      <c r="A4" s="479" t="s">
        <v>1</v>
      </c>
      <c r="B4" s="477"/>
      <c r="C4" s="477"/>
      <c r="D4" s="692" t="str">
        <f>'กรอกข้อมูล รร.'!B12</f>
        <v>นายชาติชาย  สมศักดิ์</v>
      </c>
      <c r="E4" s="692"/>
      <c r="F4" s="692"/>
      <c r="G4" s="692"/>
      <c r="H4" s="692"/>
      <c r="I4" s="477"/>
      <c r="J4" s="477"/>
      <c r="K4" s="477"/>
      <c r="L4" s="477"/>
      <c r="M4" s="477"/>
    </row>
    <row r="5" spans="1:13" ht="24.75" thickBot="1" x14ac:dyDescent="0.6">
      <c r="A5" s="480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</row>
    <row r="6" spans="1:13" ht="24" customHeight="1" x14ac:dyDescent="0.2">
      <c r="A6" s="700" t="s">
        <v>2</v>
      </c>
      <c r="B6" s="702" t="s">
        <v>3</v>
      </c>
      <c r="C6" s="703"/>
      <c r="D6" s="703"/>
      <c r="E6" s="704"/>
      <c r="F6" s="694" t="s">
        <v>4</v>
      </c>
      <c r="G6" s="694" t="s">
        <v>5</v>
      </c>
      <c r="H6" s="694" t="s">
        <v>6</v>
      </c>
      <c r="I6" s="694"/>
      <c r="J6" s="694" t="s">
        <v>7</v>
      </c>
      <c r="K6" s="694"/>
      <c r="L6" s="694" t="s">
        <v>24</v>
      </c>
      <c r="M6" s="696" t="s">
        <v>9</v>
      </c>
    </row>
    <row r="7" spans="1:13" ht="48" x14ac:dyDescent="0.2">
      <c r="A7" s="701"/>
      <c r="B7" s="705"/>
      <c r="C7" s="706"/>
      <c r="D7" s="706"/>
      <c r="E7" s="707"/>
      <c r="F7" s="695"/>
      <c r="G7" s="695"/>
      <c r="H7" s="481" t="s">
        <v>10</v>
      </c>
      <c r="I7" s="481" t="s">
        <v>11</v>
      </c>
      <c r="J7" s="481" t="s">
        <v>10</v>
      </c>
      <c r="K7" s="481" t="s">
        <v>11</v>
      </c>
      <c r="L7" s="695"/>
      <c r="M7" s="697"/>
    </row>
    <row r="8" spans="1:13" ht="21.75" x14ac:dyDescent="0.5">
      <c r="A8" s="482">
        <f>IF('[1]กรอกรายการ วัสดุ'!A8&gt;0,'[1]กรอกรายการ วัสดุ'!A8,IF('[1]กรอกรายการ วัสดุ'!A8=0," "))</f>
        <v>1</v>
      </c>
      <c r="B8" s="698" t="str">
        <f>IF('[1]กรอกรายการ วัสดุ'!B8&gt;0,'[1]กรอกรายการ วัสดุ'!B8,IF('[1]กรอกรายการ วัสดุ'!B8=0,"-"))</f>
        <v>ขุดดิน</v>
      </c>
      <c r="C8" s="698"/>
      <c r="D8" s="698"/>
      <c r="E8" s="698"/>
      <c r="F8" s="483">
        <f>IF('[1]กรอกรายการ วัสดุ'!C8&gt;0,'[1]กรอกรายการ วัสดุ'!C8,IF('[1]กรอกรายการ วัสดุ'!C8=0,"-"))</f>
        <v>35.5</v>
      </c>
      <c r="G8" s="483" t="str">
        <f>IF('[1]กรอกรายการ วัสดุ'!D8&gt;0,'[1]กรอกรายการ วัสดุ'!D8,IF('[1]กรอกรายการ วัสดุ'!D8=0,"-"))</f>
        <v>ลบ.ม.</v>
      </c>
      <c r="H8" s="484" t="str">
        <f>IF('[1]กรอกรายการ วัสดุ'!E8&gt;0,'[1]กรอกรายการ วัสดุ'!E8,IF('[1]กรอกรายการ วัสดุ'!E8=0,"-"))</f>
        <v>-</v>
      </c>
      <c r="I8" s="484" t="str">
        <f>IF('[1]กรอกรายการ วัสดุ'!F8&gt;0,'[1]กรอกรายการ วัสดุ'!F8,IF('[1]กรอกรายการ วัสดุ'!F8=0,"-"))</f>
        <v>-</v>
      </c>
      <c r="J8" s="484">
        <f>IF('[1]กรอกรายการ วัสดุ'!G8&gt;0,'[1]กรอกรายการ วัสดุ'!G8,IF('[1]กรอกรายการ วัสดุ'!G8=0,"-"))</f>
        <v>108</v>
      </c>
      <c r="K8" s="484">
        <f>IF('[1]กรอกรายการ วัสดุ'!H8&gt;0,'[1]กรอกรายการ วัสดุ'!H8,IF('[1]กรอกรายการ วัสดุ'!H8=0,"-"))</f>
        <v>3834</v>
      </c>
      <c r="L8" s="484">
        <f>IF('[1]กรอกรายการ วัสดุ'!I8&gt;0,'[1]กรอกรายการ วัสดุ'!I8,IF('[1]กรอกรายการ วัสดุ'!I8=0,"-"))</f>
        <v>3834</v>
      </c>
      <c r="M8" s="485"/>
    </row>
    <row r="9" spans="1:13" ht="21.75" x14ac:dyDescent="0.5">
      <c r="A9" s="486">
        <f>IF('[1]กรอกรายการ วัสดุ'!A9&gt;0,'[1]กรอกรายการ วัสดุ'!A9,IF('[1]กรอกรายการ วัสดุ'!A9=0," "))</f>
        <v>2</v>
      </c>
      <c r="B9" s="699" t="str">
        <f>IF('[1]กรอกรายการ วัสดุ'!B9&gt;0,'[1]กรอกรายการ วัสดุ'!B9,IF('[1]กรอกรายการ วัสดุ'!B9=0,"-"))</f>
        <v>ทรายอัดแน่น</v>
      </c>
      <c r="C9" s="699"/>
      <c r="D9" s="699"/>
      <c r="E9" s="699"/>
      <c r="F9" s="483">
        <f>IF('[1]กรอกรายการ วัสดุ'!C9&gt;0,'[1]กรอกรายการ วัสดุ'!C9,IF('[1]กรอกรายการ วัสดุ'!C9=0,"-"))</f>
        <v>3.3369999999999997</v>
      </c>
      <c r="G9" s="483" t="str">
        <f>IF('[1]กรอกรายการ วัสดุ'!D9&gt;0,'[1]กรอกรายการ วัสดุ'!D9,IF('[1]กรอกรายการ วัสดุ'!D9=0,"-"))</f>
        <v>ลบ.ม.</v>
      </c>
      <c r="H9" s="484">
        <f>IF('[1]กรอกรายการ วัสดุ'!E9&gt;0,'[1]กรอกรายการ วัสดุ'!E9,IF('[1]กรอกรายการ วัสดุ'!E9=0,"-"))</f>
        <v>355</v>
      </c>
      <c r="I9" s="484">
        <f>IF('[1]กรอกรายการ วัสดุ'!F9&gt;0,'[1]กรอกรายการ วัสดุ'!F9,IF('[1]กรอกรายการ วัสดุ'!F9=0,"-"))</f>
        <v>1184.635</v>
      </c>
      <c r="J9" s="484">
        <f>IF('[1]กรอกรายการ วัสดุ'!G9&gt;0,'[1]กรอกรายการ วัสดุ'!G9,IF('[1]กรอกรายการ วัสดุ'!G9=0,"-"))</f>
        <v>85</v>
      </c>
      <c r="K9" s="484">
        <f>IF('[1]กรอกรายการ วัสดุ'!H9&gt;0,'[1]กรอกรายการ วัสดุ'!H9,IF('[1]กรอกรายการ วัสดุ'!H9=0,"-"))</f>
        <v>283.64499999999998</v>
      </c>
      <c r="L9" s="484">
        <f>IF('[1]กรอกรายการ วัสดุ'!I9&gt;0,'[1]กรอกรายการ วัสดุ'!I9,IF('[1]กรอกรายการ วัสดุ'!I9=0,"-"))</f>
        <v>1468.28</v>
      </c>
      <c r="M9" s="487"/>
    </row>
    <row r="10" spans="1:13" ht="21.75" x14ac:dyDescent="0.5">
      <c r="A10" s="486">
        <f>IF('[1]กรอกรายการ วัสดุ'!A10&gt;0,'[1]กรอกรายการ วัสดุ'!A10,IF('[1]กรอกรายการ วัสดุ'!A10=0," "))</f>
        <v>3</v>
      </c>
      <c r="B10" s="699" t="str">
        <f>IF('[1]กรอกรายการ วัสดุ'!B10&gt;0,'[1]กรอกรายการ วัสดุ'!B10,IF('[1]กรอกรายการ วัสดุ'!B10=0,"-"))</f>
        <v>คอนกรีตหยาบ 1:3:5</v>
      </c>
      <c r="C10" s="699"/>
      <c r="D10" s="699"/>
      <c r="E10" s="699"/>
      <c r="F10" s="483">
        <f>IF('[1]กรอกรายการ วัสดุ'!C10&gt;0,'[1]กรอกรายการ วัสดุ'!C10,IF('[1]กรอกรายการ วัสดุ'!C10=0,"-"))</f>
        <v>3.3369999999999997</v>
      </c>
      <c r="G10" s="483" t="str">
        <f>IF('[1]กรอกรายการ วัสดุ'!D10&gt;0,'[1]กรอกรายการ วัสดุ'!D10,IF('[1]กรอกรายการ วัสดุ'!D10=0,"-"))</f>
        <v>ลบ.ม.</v>
      </c>
      <c r="H10" s="484">
        <f>IF('[1]กรอกรายการ วัสดุ'!E10&gt;0,'[1]กรอกรายการ วัสดุ'!E10,IF('[1]กรอกรายการ วัสดุ'!E10=0,"-"))</f>
        <v>1368</v>
      </c>
      <c r="I10" s="484">
        <f>IF('[1]กรอกรายการ วัสดุ'!F10&gt;0,'[1]กรอกรายการ วัสดุ'!F10,IF('[1]กรอกรายการ วัสดุ'!F10=0,"-"))</f>
        <v>4565.0159999999996</v>
      </c>
      <c r="J10" s="484">
        <f>IF('[1]กรอกรายการ วัสดุ'!G10&gt;0,'[1]กรอกรายการ วัสดุ'!G10,IF('[1]กรอกรายการ วัสดุ'!G10=0,"-"))</f>
        <v>345</v>
      </c>
      <c r="K10" s="484">
        <f>IF('[1]กรอกรายการ วัสดุ'!H10&gt;0,'[1]กรอกรายการ วัสดุ'!H10,IF('[1]กรอกรายการ วัสดุ'!H10=0,"-"))</f>
        <v>1151.2649999999999</v>
      </c>
      <c r="L10" s="484">
        <f>IF('[1]กรอกรายการ วัสดุ'!I10&gt;0,'[1]กรอกรายการ วัสดุ'!I10,IF('[1]กรอกรายการ วัสดุ'!I10=0,"-"))</f>
        <v>5716.280999999999</v>
      </c>
      <c r="M10" s="487"/>
    </row>
    <row r="11" spans="1:13" ht="21.75" x14ac:dyDescent="0.5">
      <c r="A11" s="486">
        <f>IF('[1]กรอกรายการ วัสดุ'!A11&gt;0,'[1]กรอกรายการ วัสดุ'!A11,IF('[1]กรอกรายการ วัสดุ'!A11=0," "))</f>
        <v>4</v>
      </c>
      <c r="B11" s="699" t="str">
        <f>IF('[1]กรอกรายการ วัสดุ'!B11&gt;0,'[1]กรอกรายการ วัสดุ'!B11,IF('[1]กรอกรายการ วัสดุ'!B11=0,"-"))</f>
        <v>คอนกรีต 1:2:4</v>
      </c>
      <c r="C11" s="699"/>
      <c r="D11" s="699"/>
      <c r="E11" s="699"/>
      <c r="F11" s="483">
        <f>IF('[1]กรอกรายการ วัสดุ'!C11&gt;0,'[1]กรอกรายการ วัสดุ'!C11,IF('[1]กรอกรายการ วัสดุ'!C11=0,"-"))</f>
        <v>11.36</v>
      </c>
      <c r="G11" s="483" t="str">
        <f>IF('[1]กรอกรายการ วัสดุ'!D11&gt;0,'[1]กรอกรายการ วัสดุ'!D11,IF('[1]กรอกรายการ วัสดุ'!D11=0,"-"))</f>
        <v>ลบ.ม.</v>
      </c>
      <c r="H11" s="484">
        <f>IF('[1]กรอกรายการ วัสดุ'!E11&gt;0,'[1]กรอกรายการ วัสดุ'!E11,IF('[1]กรอกรายการ วัสดุ'!E11=0,"-"))</f>
        <v>1600</v>
      </c>
      <c r="I11" s="484">
        <f>IF('[1]กรอกรายการ วัสดุ'!F11&gt;0,'[1]กรอกรายการ วัสดุ'!F11,IF('[1]กรอกรายการ วัสดุ'!F11=0,"-"))</f>
        <v>18176</v>
      </c>
      <c r="J11" s="484">
        <f>IF('[1]กรอกรายการ วัสดุ'!G11&gt;0,'[1]กรอกรายการ วัสดุ'!G11,IF('[1]กรอกรายการ วัสดุ'!G11=0,"-"))</f>
        <v>410</v>
      </c>
      <c r="K11" s="484">
        <f>IF('[1]กรอกรายการ วัสดุ'!H11&gt;0,'[1]กรอกรายการ วัสดุ'!H11,IF('[1]กรอกรายการ วัสดุ'!H11=0,"-"))</f>
        <v>4657.5999999999995</v>
      </c>
      <c r="L11" s="484">
        <f>IF('[1]กรอกรายการ วัสดุ'!I11&gt;0,'[1]กรอกรายการ วัสดุ'!I11,IF('[1]กรอกรายการ วัสดุ'!I11=0,"-"))</f>
        <v>22833.599999999999</v>
      </c>
      <c r="M11" s="487"/>
    </row>
    <row r="12" spans="1:13" ht="21.75" x14ac:dyDescent="0.5">
      <c r="A12" s="486">
        <f>IF('[1]กรอกรายการ วัสดุ'!A12&gt;0,'[1]กรอกรายการ วัสดุ'!A12,IF('[1]กรอกรายการ วัสดุ'!A12=0," "))</f>
        <v>5</v>
      </c>
      <c r="B12" s="699" t="str">
        <f>IF('[1]กรอกรายการ วัสดุ'!B12&gt;0,'[1]กรอกรายการ วัสดุ'!B12,IF('[1]กรอกรายการ วัสดุ'!B12=0,"-"))</f>
        <v>ไม้แบบ</v>
      </c>
      <c r="C12" s="699"/>
      <c r="D12" s="699"/>
      <c r="E12" s="699"/>
      <c r="F12" s="483">
        <f>IF('[1]กรอกรายการ วัสดุ'!C12&gt;0,'[1]กรอกรายการ วัสดุ'!C12,IF('[1]กรอกรายการ วัสดุ'!C12=0,"-"))</f>
        <v>85.2</v>
      </c>
      <c r="G12" s="483" t="str">
        <f>IF('[1]กรอกรายการ วัสดุ'!D12&gt;0,'[1]กรอกรายการ วัสดุ'!D12,IF('[1]กรอกรายการ วัสดุ'!D12=0,"-"))</f>
        <v>ตร.ม.</v>
      </c>
      <c r="H12" s="484">
        <f>IF('[1]กรอกรายการ วัสดุ'!E12&gt;0,'[1]กรอกรายการ วัสดุ'!E12,IF('[1]กรอกรายการ วัสดุ'!E12=0,"-"))</f>
        <v>400</v>
      </c>
      <c r="I12" s="484">
        <f>IF('[1]กรอกรายการ วัสดุ'!F12&gt;0,'[1]กรอกรายการ วัสดุ'!F12,IF('[1]กรอกรายการ วัสดุ'!F12=0,"-"))</f>
        <v>34080</v>
      </c>
      <c r="J12" s="484">
        <f>IF('[1]กรอกรายการ วัสดุ'!G12&gt;0,'[1]กรอกรายการ วัสดุ'!G12,IF('[1]กรอกรายการ วัสดุ'!G12=0,"-"))</f>
        <v>130</v>
      </c>
      <c r="K12" s="484">
        <f>IF('[1]กรอกรายการ วัสดุ'!H12&gt;0,'[1]กรอกรายการ วัสดุ'!H12,IF('[1]กรอกรายการ วัสดุ'!H12=0,"-"))</f>
        <v>11076</v>
      </c>
      <c r="L12" s="484">
        <f>IF('[1]กรอกรายการ วัสดุ'!I12&gt;0,'[1]กรอกรายการ วัสดุ'!I12,IF('[1]กรอกรายการ วัสดุ'!I12=0,"-"))</f>
        <v>45156</v>
      </c>
      <c r="M12" s="487"/>
    </row>
    <row r="13" spans="1:13" ht="21.75" x14ac:dyDescent="0.5">
      <c r="A13" s="486">
        <f>IF('[1]กรอกรายการ วัสดุ'!A13&gt;0,'[1]กรอกรายการ วัสดุ'!A13,IF('[1]กรอกรายการ วัสดุ'!A13=0," "))</f>
        <v>6</v>
      </c>
      <c r="B13" s="699" t="str">
        <f>IF('[1]กรอกรายการ วัสดุ'!B13&gt;0,'[1]กรอกรายการ วัสดุ'!B13,IF('[1]กรอกรายการ วัสดุ'!B13=0,"-"))</f>
        <v>ตะปู</v>
      </c>
      <c r="C13" s="699"/>
      <c r="D13" s="699"/>
      <c r="E13" s="699"/>
      <c r="F13" s="483">
        <f>IF('[1]กรอกรายการ วัสดุ'!C13&gt;0,'[1]กรอกรายการ วัสดุ'!C13,IF('[1]กรอกรายการ วัสดุ'!C13=0,"-"))</f>
        <v>21.3</v>
      </c>
      <c r="G13" s="483" t="str">
        <f>IF('[1]กรอกรายการ วัสดุ'!D13&gt;0,'[1]กรอกรายการ วัสดุ'!D13,IF('[1]กรอกรายการ วัสดุ'!D13=0,"-"))</f>
        <v>กก.</v>
      </c>
      <c r="H13" s="484">
        <f>IF('[1]กรอกรายการ วัสดุ'!E13&gt;0,'[1]กรอกรายการ วัสดุ'!E13,IF('[1]กรอกรายการ วัสดุ'!E13=0,"-"))</f>
        <v>26</v>
      </c>
      <c r="I13" s="484">
        <f>IF('[1]กรอกรายการ วัสดุ'!F13&gt;0,'[1]กรอกรายการ วัสดุ'!F13,IF('[1]กรอกรายการ วัสดุ'!F13=0,"-"))</f>
        <v>553.80000000000007</v>
      </c>
      <c r="J13" s="484" t="str">
        <f>IF('[1]กรอกรายการ วัสดุ'!G13&gt;0,'[1]กรอกรายการ วัสดุ'!G13,IF('[1]กรอกรายการ วัสดุ'!G13=0,"-"))</f>
        <v>-</v>
      </c>
      <c r="K13" s="484" t="str">
        <f>IF('[1]กรอกรายการ วัสดุ'!H13&gt;0,'[1]กรอกรายการ วัสดุ'!H13,IF('[1]กรอกรายการ วัสดุ'!H13=0,"-"))</f>
        <v>-</v>
      </c>
      <c r="L13" s="484">
        <f>IF('[1]กรอกรายการ วัสดุ'!I13&gt;0,'[1]กรอกรายการ วัสดุ'!I13,IF('[1]กรอกรายการ วัสดุ'!I13=0,"-"))</f>
        <v>553.80000000000007</v>
      </c>
      <c r="M13" s="487"/>
    </row>
    <row r="14" spans="1:13" ht="21.75" x14ac:dyDescent="0.5">
      <c r="A14" s="486">
        <f>IF('[1]กรอกรายการ วัสดุ'!A14&gt;0,'[1]กรอกรายการ วัสดุ'!A14,IF('[1]กรอกรายการ วัสดุ'!A14=0," "))</f>
        <v>7</v>
      </c>
      <c r="B14" s="699" t="str">
        <f>IF('[1]กรอกรายการ วัสดุ'!B14&gt;0,'[1]กรอกรายการ วัสดุ'!B14,IF('[1]กรอกรายการ วัสดุ'!B14=0,"-"))</f>
        <v>เหล็กเส้นกลม  Ø  6 มม.</v>
      </c>
      <c r="C14" s="699"/>
      <c r="D14" s="699"/>
      <c r="E14" s="699"/>
      <c r="F14" s="483">
        <f>IF('[1]กรอกรายการ วัสดุ'!C14&gt;0,'[1]กรอกรายการ วัสดุ'!C14,IF('[1]กรอกรายการ วัสดุ'!C14=0,"-"))</f>
        <v>95.85</v>
      </c>
      <c r="G14" s="483" t="str">
        <f>IF('[1]กรอกรายการ วัสดุ'!D14&gt;0,'[1]กรอกรายการ วัสดุ'!D14,IF('[1]กรอกรายการ วัสดุ'!D14=0,"-"))</f>
        <v>เส้น</v>
      </c>
      <c r="H14" s="484">
        <f>IF('[1]กรอกรายการ วัสดุ'!E14&gt;0,'[1]กรอกรายการ วัสดุ'!E14,IF('[1]กรอกรายการ วัสดุ'!E14=0,"-"))</f>
        <v>42</v>
      </c>
      <c r="I14" s="484">
        <f>IF('[1]กรอกรายการ วัสดุ'!F14&gt;0,'[1]กรอกรายการ วัสดุ'!F14,IF('[1]กรอกรายการ วัสดุ'!F14=0,"-"))</f>
        <v>4025.7</v>
      </c>
      <c r="J14" s="484">
        <f>IF('[1]กรอกรายการ วัสดุ'!G14&gt;0,'[1]กรอกรายการ วัสดุ'!G14,IF('[1]กรอกรายการ วัสดุ'!G14=0,"-"))</f>
        <v>10</v>
      </c>
      <c r="K14" s="484">
        <f>IF('[1]กรอกรายการ วัสดุ'!H14&gt;0,'[1]กรอกรายการ วัสดุ'!H14,IF('[1]กรอกรายการ วัสดุ'!H14=0,"-"))</f>
        <v>958.5</v>
      </c>
      <c r="L14" s="484">
        <f>IF('[1]กรอกรายการ วัสดุ'!I14&gt;0,'[1]กรอกรายการ วัสดุ'!I14,IF('[1]กรอกรายการ วัสดุ'!I14=0,"-"))</f>
        <v>4984.2</v>
      </c>
      <c r="M14" s="487"/>
    </row>
    <row r="15" spans="1:13" ht="21.75" x14ac:dyDescent="0.5">
      <c r="A15" s="486">
        <f>IF('[1]กรอกรายการ วัสดุ'!A15&gt;0,'[1]กรอกรายการ วัสดุ'!A15,IF('[1]กรอกรายการ วัสดุ'!A15=0," "))</f>
        <v>8</v>
      </c>
      <c r="B15" s="699" t="str">
        <f>IF('[1]กรอกรายการ วัสดุ'!B15&gt;0,'[1]กรอกรายการ วัสดุ'!B15,IF('[1]กรอกรายการ วัสดุ'!B15=0,"-"))</f>
        <v>เหล็กเส้นกลม  Ø  9 มม.</v>
      </c>
      <c r="C15" s="699"/>
      <c r="D15" s="699"/>
      <c r="E15" s="699"/>
      <c r="F15" s="483">
        <f>IF('[1]กรอกรายการ วัสดุ'!C15&gt;0,'[1]กรอกรายการ วัสดุ'!C15,IF('[1]กรอกรายการ วัสดุ'!C15=0,"-"))</f>
        <v>29.82</v>
      </c>
      <c r="G15" s="483" t="str">
        <f>IF('[1]กรอกรายการ วัสดุ'!D15&gt;0,'[1]กรอกรายการ วัสดุ'!D15,IF('[1]กรอกรายการ วัสดุ'!D15=0,"-"))</f>
        <v>เส้น</v>
      </c>
      <c r="H15" s="484">
        <f>IF('[1]กรอกรายการ วัสดุ'!E15&gt;0,'[1]กรอกรายการ วัสดุ'!E15,IF('[1]กรอกรายการ วัสดุ'!E15=0,"-"))</f>
        <v>90</v>
      </c>
      <c r="I15" s="484">
        <f>IF('[1]กรอกรายการ วัสดุ'!F15&gt;0,'[1]กรอกรายการ วัสดุ'!F15,IF('[1]กรอกรายการ วัสดุ'!F15=0,"-"))</f>
        <v>2683.8</v>
      </c>
      <c r="J15" s="484">
        <f>IF('[1]กรอกรายการ วัสดุ'!G15&gt;0,'[1]กรอกรายการ วัสดุ'!G15,IF('[1]กรอกรายการ วัสดุ'!G15=0,"-"))</f>
        <v>21</v>
      </c>
      <c r="K15" s="484">
        <f>IF('[1]กรอกรายการ วัสดุ'!H15&gt;0,'[1]กรอกรายการ วัสดุ'!H15,IF('[1]กรอกรายการ วัสดุ'!H15=0,"-"))</f>
        <v>626.22</v>
      </c>
      <c r="L15" s="484">
        <f>IF('[1]กรอกรายการ วัสดุ'!I15&gt;0,'[1]กรอกรายการ วัสดุ'!I15,IF('[1]กรอกรายการ วัสดุ'!I15=0,"-"))</f>
        <v>3310.0200000000004</v>
      </c>
      <c r="M15" s="487"/>
    </row>
    <row r="16" spans="1:13" ht="21.75" x14ac:dyDescent="0.5">
      <c r="A16" s="486">
        <f>IF('[1]กรอกรายการ วัสดุ'!A16&gt;0,'[1]กรอกรายการ วัสดุ'!A16,IF('[1]กรอกรายการ วัสดุ'!A16=0," "))</f>
        <v>9</v>
      </c>
      <c r="B16" s="699" t="str">
        <f>IF('[1]กรอกรายการ วัสดุ'!B16&gt;0,'[1]กรอกรายการ วัสดุ'!B16,IF('[1]กรอกรายการ วัสดุ'!B16=0,"-"))</f>
        <v>ลวดผูกเหล็ก</v>
      </c>
      <c r="C16" s="699"/>
      <c r="D16" s="699"/>
      <c r="E16" s="699"/>
      <c r="F16" s="483">
        <f>IF('[1]กรอกรายการ วัสดุ'!C16&gt;0,'[1]กรอกรายการ วัสดุ'!C16,IF('[1]กรอกรายการ วัสดุ'!C16=0,"-"))</f>
        <v>10.65</v>
      </c>
      <c r="G16" s="483" t="str">
        <f>IF('[1]กรอกรายการ วัสดุ'!D16&gt;0,'[1]กรอกรายการ วัสดุ'!D16,IF('[1]กรอกรายการ วัสดุ'!D16=0,"-"))</f>
        <v>กก.</v>
      </c>
      <c r="H16" s="484">
        <f>IF('[1]กรอกรายการ วัสดุ'!E16&gt;0,'[1]กรอกรายการ วัสดุ'!E16,IF('[1]กรอกรายการ วัสดุ'!E16=0,"-"))</f>
        <v>26</v>
      </c>
      <c r="I16" s="484">
        <f>IF('[1]กรอกรายการ วัสดุ'!F16&gt;0,'[1]กรอกรายการ วัสดุ'!F16,IF('[1]กรอกรายการ วัสดุ'!F16=0,"-"))</f>
        <v>276.90000000000003</v>
      </c>
      <c r="J16" s="484" t="str">
        <f>IF('[1]กรอกรายการ วัสดุ'!G16&gt;0,'[1]กรอกรายการ วัสดุ'!G16,IF('[1]กรอกรายการ วัสดุ'!G16=0,"-"))</f>
        <v>-</v>
      </c>
      <c r="K16" s="484" t="str">
        <f>IF('[1]กรอกรายการ วัสดุ'!H16&gt;0,'[1]กรอกรายการ วัสดุ'!H16,IF('[1]กรอกรายการ วัสดุ'!H16=0,"-"))</f>
        <v>-</v>
      </c>
      <c r="L16" s="484">
        <f>IF('[1]กรอกรายการ วัสดุ'!I16&gt;0,'[1]กรอกรายการ วัสดุ'!I16,IF('[1]กรอกรายการ วัสดุ'!I16=0,"-"))</f>
        <v>276.90000000000003</v>
      </c>
      <c r="M16" s="487"/>
    </row>
    <row r="17" spans="1:13" ht="21.75" x14ac:dyDescent="0.5">
      <c r="A17" s="486">
        <f>IF('[1]กรอกรายการ วัสดุ'!A17&gt;0,'[1]กรอกรายการ วัสดุ'!A17,IF('[1]กรอกรายการ วัสดุ'!A17=0," "))</f>
        <v>10</v>
      </c>
      <c r="B17" s="699" t="str">
        <f>IF('[1]กรอกรายการ วัสดุ'!B17&gt;0,'[1]กรอกรายการ วัสดุ'!B17,IF('[1]กรอกรายการ วัสดุ'!B17=0,"-"))</f>
        <v>เหล็กแบนกว้าง 1  1/2" หนา 3 หุน</v>
      </c>
      <c r="C17" s="699"/>
      <c r="D17" s="699"/>
      <c r="E17" s="699"/>
      <c r="F17" s="483">
        <f>IF('[1]กรอกรายการ วัสดุ'!C17&gt;0,'[1]กรอกรายการ วัสดุ'!C17,IF('[1]กรอกรายการ วัสดุ'!C17=0,"-"))</f>
        <v>183.89</v>
      </c>
      <c r="G17" s="483" t="str">
        <f>IF('[1]กรอกรายการ วัสดุ'!D17&gt;0,'[1]กรอกรายการ วัสดุ'!D17,IF('[1]กรอกรายการ วัสดุ'!D17=0,"-"))</f>
        <v>เส้น</v>
      </c>
      <c r="H17" s="484">
        <f>IF('[1]กรอกรายการ วัสดุ'!E17&gt;0,'[1]กรอกรายการ วัสดุ'!E17,IF('[1]กรอกรายการ วัสดุ'!E17=0,"-"))</f>
        <v>351</v>
      </c>
      <c r="I17" s="484">
        <f>IF('[1]กรอกรายการ วัสดุ'!F17&gt;0,'[1]กรอกรายการ วัสดุ'!F17,IF('[1]กรอกรายการ วัสดุ'!F17=0,"-"))</f>
        <v>64545.389999999992</v>
      </c>
      <c r="J17" s="484">
        <f>IF('[1]กรอกรายการ วัสดุ'!G17&gt;0,'[1]กรอกรายการ วัสดุ'!G17,IF('[1]กรอกรายการ วัสดุ'!G17=0,"-"))</f>
        <v>161</v>
      </c>
      <c r="K17" s="484">
        <f>IF('[1]กรอกรายการ วัสดุ'!H17&gt;0,'[1]กรอกรายการ วัสดุ'!H17,IF('[1]กรอกรายการ วัสดุ'!H17=0,"-"))</f>
        <v>29606.289999999997</v>
      </c>
      <c r="L17" s="484">
        <f>IF('[1]กรอกรายการ วัสดุ'!I17&gt;0,'[1]กรอกรายการ วัสดุ'!I17,IF('[1]กรอกรายการ วัสดุ'!I17=0,"-"))</f>
        <v>94151.679999999993</v>
      </c>
      <c r="M17" s="487"/>
    </row>
    <row r="18" spans="1:13" ht="22.5" thickBot="1" x14ac:dyDescent="0.55000000000000004">
      <c r="A18" s="488" t="str">
        <f>IF('[1]กรอกรายการ วัสดุ'!A18&gt;0,'[1]กรอกรายการ วัสดุ'!A18,IF('[1]กรอกรายการ วัสดุ'!A18=0," "))</f>
        <v xml:space="preserve"> </v>
      </c>
      <c r="B18" s="708" t="str">
        <f>IF('[1]กรอกรายการ วัสดุ'!B18&gt;0,'[1]กรอกรายการ วัสดุ'!B18,IF('[1]กรอกรายการ วัสดุ'!B18=0,"-"))</f>
        <v>-</v>
      </c>
      <c r="C18" s="709"/>
      <c r="D18" s="709"/>
      <c r="E18" s="710"/>
      <c r="F18" s="483" t="str">
        <f>IF('[1]กรอกรายการ วัสดุ'!C18&gt;0,'[1]กรอกรายการ วัสดุ'!C18,IF('[1]กรอกรายการ วัสดุ'!C18=0,"-"))</f>
        <v>-</v>
      </c>
      <c r="G18" s="483" t="str">
        <f>IF('[1]กรอกรายการ วัสดุ'!D18&gt;0,'[1]กรอกรายการ วัสดุ'!D18,IF('[1]กรอกรายการ วัสดุ'!D18=0,"-"))</f>
        <v>-</v>
      </c>
      <c r="H18" s="484" t="str">
        <f>IF('[1]กรอกรายการ วัสดุ'!E18&gt;0,'[1]กรอกรายการ วัสดุ'!E18,IF('[1]กรอกรายการ วัสดุ'!E18=0,"-"))</f>
        <v>-</v>
      </c>
      <c r="I18" s="484" t="str">
        <f>IF('[1]กรอกรายการ วัสดุ'!F18&gt;0,'[1]กรอกรายการ วัสดุ'!F18,IF('[1]กรอกรายการ วัสดุ'!F18=0,"-"))</f>
        <v>-</v>
      </c>
      <c r="J18" s="484" t="str">
        <f>IF('[1]กรอกรายการ วัสดุ'!G18&gt;0,'[1]กรอกรายการ วัสดุ'!G18,IF('[1]กรอกรายการ วัสดุ'!G18=0,"-"))</f>
        <v>-</v>
      </c>
      <c r="K18" s="484" t="str">
        <f>IF('[1]กรอกรายการ วัสดุ'!H18&gt;0,'[1]กรอกรายการ วัสดุ'!H18,IF('[1]กรอกรายการ วัสดุ'!H18=0,"-"))</f>
        <v>-</v>
      </c>
      <c r="L18" s="484" t="str">
        <f>IF('[1]กรอกรายการ วัสดุ'!I18&gt;0,'[1]กรอกรายการ วัสดุ'!I18,IF('[1]กรอกรายการ วัสดุ'!I18=0,"-"))</f>
        <v>-</v>
      </c>
      <c r="M18" s="489"/>
    </row>
    <row r="19" spans="1:13" ht="22.5" thickBot="1" x14ac:dyDescent="0.55000000000000004">
      <c r="A19" s="711" t="s">
        <v>41</v>
      </c>
      <c r="B19" s="712"/>
      <c r="C19" s="712"/>
      <c r="D19" s="712"/>
      <c r="E19" s="712"/>
      <c r="F19" s="712"/>
      <c r="G19" s="712"/>
      <c r="H19" s="713"/>
      <c r="I19" s="490">
        <f>SUM(I8:I18)</f>
        <v>130091.24099999998</v>
      </c>
      <c r="J19" s="491"/>
      <c r="K19" s="490">
        <f>SUM(K8:K18)</f>
        <v>52193.52</v>
      </c>
      <c r="L19" s="490">
        <f>SUM(L8:L18)</f>
        <v>182284.761</v>
      </c>
      <c r="M19" s="492"/>
    </row>
    <row r="20" spans="1:13" ht="21.75" x14ac:dyDescent="0.5">
      <c r="A20" s="493"/>
      <c r="B20" s="493"/>
      <c r="C20" s="493"/>
      <c r="D20" s="493"/>
      <c r="E20" s="493"/>
      <c r="F20" s="493"/>
      <c r="G20" s="493"/>
      <c r="H20" s="493"/>
      <c r="I20" s="494"/>
      <c r="J20" s="494"/>
      <c r="K20" s="494"/>
      <c r="L20" s="494"/>
      <c r="M20" s="494"/>
    </row>
    <row r="21" spans="1:13" ht="24" x14ac:dyDescent="0.55000000000000004">
      <c r="A21" s="495" t="s">
        <v>28</v>
      </c>
      <c r="B21" s="495" t="s">
        <v>336</v>
      </c>
      <c r="C21" s="477"/>
      <c r="D21" s="477"/>
      <c r="E21" s="477" t="str">
        <f>[2]ปร55!$J$23</f>
        <v>ประธานกรรมการกำหนดราคากลาง</v>
      </c>
      <c r="F21" s="477"/>
      <c r="G21" s="477"/>
      <c r="H21" s="496" t="s">
        <v>28</v>
      </c>
      <c r="I21" s="495" t="s">
        <v>337</v>
      </c>
      <c r="J21" s="477"/>
      <c r="K21" s="477"/>
      <c r="L21" s="477"/>
      <c r="M21" s="477"/>
    </row>
    <row r="22" spans="1:13" ht="24" x14ac:dyDescent="0.55000000000000004">
      <c r="A22" s="480"/>
      <c r="B22" s="692" t="str">
        <f>'[1]กรอกข้อมูล รร.'!$C$29</f>
        <v>(นายวิเชียร  จันทร์แดง)</v>
      </c>
      <c r="C22" s="692"/>
      <c r="D22" s="692"/>
      <c r="E22" s="692"/>
      <c r="F22" s="477"/>
      <c r="G22" s="477"/>
      <c r="H22" s="496" t="s">
        <v>28</v>
      </c>
      <c r="I22" s="495" t="s">
        <v>338</v>
      </c>
      <c r="J22" s="477"/>
      <c r="K22" s="477"/>
      <c r="L22" s="477"/>
      <c r="M22" s="477"/>
    </row>
    <row r="23" spans="1:13" ht="24" x14ac:dyDescent="0.55000000000000004">
      <c r="A23" s="480"/>
      <c r="B23" s="495" t="str">
        <f>'[1]กรอกข้อมูล รร.'!$C$35</f>
        <v>ผู้อำนวยการโรงเรียนบ้านแม่แจ๋ม</v>
      </c>
      <c r="C23" s="495"/>
      <c r="D23" s="495"/>
      <c r="E23" s="495"/>
      <c r="F23" s="495"/>
      <c r="G23" s="477"/>
      <c r="H23" s="480"/>
      <c r="I23" s="480"/>
      <c r="J23" s="480"/>
      <c r="K23" s="480"/>
      <c r="L23" s="477"/>
      <c r="M23" s="477"/>
    </row>
    <row r="24" spans="1:13" ht="24" x14ac:dyDescent="0.55000000000000004">
      <c r="A24" s="480"/>
      <c r="B24" s="714"/>
      <c r="C24" s="714"/>
      <c r="D24" s="714"/>
      <c r="E24" s="480"/>
      <c r="F24" s="480"/>
      <c r="G24" s="477"/>
      <c r="H24" s="480"/>
      <c r="I24" s="480"/>
      <c r="J24" s="480"/>
      <c r="K24" s="480"/>
      <c r="L24" s="477"/>
      <c r="M24" s="477"/>
    </row>
    <row r="25" spans="1:13" ht="27.75" x14ac:dyDescent="0.65">
      <c r="A25" s="477"/>
      <c r="B25" s="477"/>
      <c r="C25" s="691" t="s">
        <v>23</v>
      </c>
      <c r="D25" s="691"/>
      <c r="E25" s="691"/>
      <c r="F25" s="691"/>
      <c r="G25" s="691"/>
      <c r="H25" s="691"/>
      <c r="I25" s="691"/>
      <c r="J25" s="691"/>
      <c r="K25" s="691"/>
      <c r="L25" s="691" t="s">
        <v>25</v>
      </c>
      <c r="M25" s="691"/>
    </row>
    <row r="26" spans="1:13" ht="24" x14ac:dyDescent="0.55000000000000004">
      <c r="A26" s="715" t="str">
        <f>A2</f>
        <v>สร้างรางระบายน้ำมีฝาเหล็ก ยาว 71 เมตร</v>
      </c>
      <c r="B26" s="715"/>
      <c r="C26" s="715"/>
      <c r="D26" s="692">
        <f>D2</f>
        <v>0</v>
      </c>
      <c r="E26" s="692"/>
      <c r="F26" s="692"/>
      <c r="G26" s="692"/>
      <c r="H26" s="692"/>
      <c r="I26" s="477" t="s">
        <v>26</v>
      </c>
      <c r="J26" s="479" t="str">
        <f>J2</f>
        <v>ลำปาง เขต  3</v>
      </c>
      <c r="K26" s="477"/>
      <c r="L26" s="477"/>
      <c r="M26" s="477" t="s">
        <v>35</v>
      </c>
    </row>
    <row r="27" spans="1:13" ht="24" x14ac:dyDescent="0.55000000000000004">
      <c r="A27" s="479" t="s">
        <v>0</v>
      </c>
      <c r="B27" s="477"/>
      <c r="C27" s="477"/>
      <c r="D27" s="692" t="str">
        <f>D3</f>
        <v>โรงเรียนร่องเคาะวิทยา</v>
      </c>
      <c r="E27" s="692"/>
      <c r="F27" s="692"/>
      <c r="G27" s="692"/>
      <c r="H27" s="692"/>
      <c r="I27" s="477"/>
      <c r="J27" s="477"/>
      <c r="K27" s="693"/>
      <c r="L27" s="693"/>
      <c r="M27" s="477"/>
    </row>
    <row r="28" spans="1:13" ht="24.75" thickBot="1" x14ac:dyDescent="0.6">
      <c r="A28" s="480"/>
      <c r="B28" s="477"/>
      <c r="C28" s="477"/>
      <c r="D28" s="477"/>
      <c r="E28" s="477"/>
      <c r="F28" s="477"/>
      <c r="G28" s="477"/>
      <c r="H28" s="477"/>
      <c r="I28" s="477"/>
      <c r="J28" s="477"/>
      <c r="K28" s="477"/>
      <c r="L28" s="477"/>
      <c r="M28" s="477"/>
    </row>
    <row r="29" spans="1:13" ht="24" customHeight="1" x14ac:dyDescent="0.2">
      <c r="A29" s="700" t="s">
        <v>2</v>
      </c>
      <c r="B29" s="702" t="s">
        <v>3</v>
      </c>
      <c r="C29" s="703"/>
      <c r="D29" s="703"/>
      <c r="E29" s="704"/>
      <c r="F29" s="694" t="s">
        <v>4</v>
      </c>
      <c r="G29" s="694" t="s">
        <v>5</v>
      </c>
      <c r="H29" s="694" t="s">
        <v>6</v>
      </c>
      <c r="I29" s="694"/>
      <c r="J29" s="694" t="s">
        <v>7</v>
      </c>
      <c r="K29" s="694"/>
      <c r="L29" s="694" t="s">
        <v>24</v>
      </c>
      <c r="M29" s="696" t="s">
        <v>9</v>
      </c>
    </row>
    <row r="30" spans="1:13" ht="48" x14ac:dyDescent="0.2">
      <c r="A30" s="701"/>
      <c r="B30" s="705"/>
      <c r="C30" s="706"/>
      <c r="D30" s="706"/>
      <c r="E30" s="707"/>
      <c r="F30" s="716"/>
      <c r="G30" s="716"/>
      <c r="H30" s="497" t="s">
        <v>10</v>
      </c>
      <c r="I30" s="497" t="s">
        <v>11</v>
      </c>
      <c r="J30" s="497" t="s">
        <v>10</v>
      </c>
      <c r="K30" s="497" t="s">
        <v>11</v>
      </c>
      <c r="L30" s="716"/>
      <c r="M30" s="697"/>
    </row>
    <row r="31" spans="1:13" ht="48" x14ac:dyDescent="0.2">
      <c r="A31" s="720" t="s">
        <v>42</v>
      </c>
      <c r="B31" s="721"/>
      <c r="C31" s="721"/>
      <c r="D31" s="721"/>
      <c r="E31" s="721"/>
      <c r="F31" s="721"/>
      <c r="G31" s="721"/>
      <c r="H31" s="722"/>
      <c r="I31" s="498">
        <f>I19</f>
        <v>130091.24099999998</v>
      </c>
      <c r="J31" s="499"/>
      <c r="K31" s="498">
        <f>K19</f>
        <v>52193.52</v>
      </c>
      <c r="L31" s="498">
        <f>L19</f>
        <v>182284.761</v>
      </c>
      <c r="M31" s="500"/>
    </row>
    <row r="32" spans="1:13" ht="21.75" x14ac:dyDescent="0.5">
      <c r="A32" s="482" t="str">
        <f>IF('[1]กรอกรายการ วัสดุ'!A19&gt;0,'[1]กรอกรายการ วัสดุ'!A19,IF('[1]กรอกรายการ วัสดุ'!A19=0," "))</f>
        <v xml:space="preserve"> </v>
      </c>
      <c r="B32" s="723" t="str">
        <f>IF('[1]กรอกรายการ วัสดุ'!B19&gt;0,'[1]กรอกรายการ วัสดุ'!B19,IF('[1]กรอกรายการ วัสดุ'!B19=0,"-"))</f>
        <v>-</v>
      </c>
      <c r="C32" s="724"/>
      <c r="D32" s="724"/>
      <c r="E32" s="725"/>
      <c r="F32" s="483" t="str">
        <f>IF('[1]กรอกรายการ วัสดุ'!C19&gt;0,'[1]กรอกรายการ วัสดุ'!C19,IF('[1]กรอกรายการ วัสดุ'!C19=0,"-"))</f>
        <v>-</v>
      </c>
      <c r="G32" s="483" t="str">
        <f>IF('[1]กรอกรายการ วัสดุ'!D19&gt;0,'[1]กรอกรายการ วัสดุ'!D19,IF('[1]กรอกรายการ วัสดุ'!D19=0,"-"))</f>
        <v>-</v>
      </c>
      <c r="H32" s="484" t="str">
        <f>IF('[1]กรอกรายการ วัสดุ'!E19&gt;0,'[1]กรอกรายการ วัสดุ'!E19,IF('[1]กรอกรายการ วัสดุ'!E19=0,"-"))</f>
        <v>-</v>
      </c>
      <c r="I32" s="484" t="str">
        <f>IF('[1]กรอกรายการ วัสดุ'!F19&gt;0,'[1]กรอกรายการ วัสดุ'!F19,IF('[1]กรอกรายการ วัสดุ'!F19=0,"-"))</f>
        <v>-</v>
      </c>
      <c r="J32" s="484" t="str">
        <f>IF('[1]กรอกรายการ วัสดุ'!G19&gt;0,'[1]กรอกรายการ วัสดุ'!G19,IF('[1]กรอกรายการ วัสดุ'!G19=0,"-"))</f>
        <v>-</v>
      </c>
      <c r="K32" s="484" t="str">
        <f>IF('[1]กรอกรายการ วัสดุ'!H19&gt;0,'[1]กรอกรายการ วัสดุ'!H19,IF('[1]กรอกรายการ วัสดุ'!H19=0,"-"))</f>
        <v>-</v>
      </c>
      <c r="L32" s="484" t="str">
        <f>IF('[1]กรอกรายการ วัสดุ'!I19&gt;0,'[1]กรอกรายการ วัสดุ'!I19,IF('[1]กรอกรายการ วัสดุ'!I19=0,"-"))</f>
        <v>-</v>
      </c>
      <c r="M32" s="485"/>
    </row>
    <row r="33" spans="1:13" ht="21.75" x14ac:dyDescent="0.5">
      <c r="A33" s="486" t="str">
        <f>IF('[1]กรอกรายการ วัสดุ'!A20&gt;0,'[1]กรอกรายการ วัสดุ'!A20,IF('[1]กรอกรายการ วัสดุ'!A20=0," "))</f>
        <v xml:space="preserve"> </v>
      </c>
      <c r="B33" s="717" t="str">
        <f>IF('[1]กรอกรายการ วัสดุ'!B20&gt;0,'[1]กรอกรายการ วัสดุ'!B20,IF('[1]กรอกรายการ วัสดุ'!B20=0,"-"))</f>
        <v>-</v>
      </c>
      <c r="C33" s="718"/>
      <c r="D33" s="718"/>
      <c r="E33" s="719"/>
      <c r="F33" s="483" t="str">
        <f>IF('[1]กรอกรายการ วัสดุ'!C20&gt;0,'[1]กรอกรายการ วัสดุ'!C20,IF('[1]กรอกรายการ วัสดุ'!C20=0,"-"))</f>
        <v>-</v>
      </c>
      <c r="G33" s="483" t="str">
        <f>IF('[1]กรอกรายการ วัสดุ'!D20&gt;0,'[1]กรอกรายการ วัสดุ'!D20,IF('[1]กรอกรายการ วัสดุ'!D20=0,"-"))</f>
        <v>-</v>
      </c>
      <c r="H33" s="484" t="str">
        <f>IF('[1]กรอกรายการ วัสดุ'!E20&gt;0,'[1]กรอกรายการ วัสดุ'!E20,IF('[1]กรอกรายการ วัสดุ'!E20=0,"-"))</f>
        <v>-</v>
      </c>
      <c r="I33" s="484" t="str">
        <f>IF('[1]กรอกรายการ วัสดุ'!F20&gt;0,'[1]กรอกรายการ วัสดุ'!F20,IF('[1]กรอกรายการ วัสดุ'!F20=0,"-"))</f>
        <v>-</v>
      </c>
      <c r="J33" s="484" t="str">
        <f>IF('[1]กรอกรายการ วัสดุ'!G20&gt;0,'[1]กรอกรายการ วัสดุ'!G20,IF('[1]กรอกรายการ วัสดุ'!G20=0,"-"))</f>
        <v>-</v>
      </c>
      <c r="K33" s="484" t="str">
        <f>IF('[1]กรอกรายการ วัสดุ'!H20&gt;0,'[1]กรอกรายการ วัสดุ'!H20,IF('[1]กรอกรายการ วัสดุ'!H20=0,"-"))</f>
        <v>-</v>
      </c>
      <c r="L33" s="484" t="str">
        <f>IF('[1]กรอกรายการ วัสดุ'!I20&gt;0,'[1]กรอกรายการ วัสดุ'!I20,IF('[1]กรอกรายการ วัสดุ'!I20=0,"-"))</f>
        <v>-</v>
      </c>
      <c r="M33" s="487"/>
    </row>
    <row r="34" spans="1:13" ht="21.75" x14ac:dyDescent="0.5">
      <c r="A34" s="486" t="str">
        <f>IF('[1]กรอกรายการ วัสดุ'!A21&gt;0,'[1]กรอกรายการ วัสดุ'!A21,IF('[1]กรอกรายการ วัสดุ'!A21=0," "))</f>
        <v xml:space="preserve"> </v>
      </c>
      <c r="B34" s="717" t="str">
        <f>IF('[1]กรอกรายการ วัสดุ'!B21&gt;0,'[1]กรอกรายการ วัสดุ'!B21,IF('[1]กรอกรายการ วัสดุ'!B21=0,"-"))</f>
        <v>-</v>
      </c>
      <c r="C34" s="718"/>
      <c r="D34" s="718"/>
      <c r="E34" s="719"/>
      <c r="F34" s="483" t="str">
        <f>IF('[1]กรอกรายการ วัสดุ'!C21&gt;0,'[1]กรอกรายการ วัสดุ'!C21,IF('[1]กรอกรายการ วัสดุ'!C21=0,"-"))</f>
        <v>-</v>
      </c>
      <c r="G34" s="483" t="str">
        <f>IF('[1]กรอกรายการ วัสดุ'!D21&gt;0,'[1]กรอกรายการ วัสดุ'!D21,IF('[1]กรอกรายการ วัสดุ'!D21=0,"-"))</f>
        <v>-</v>
      </c>
      <c r="H34" s="484" t="str">
        <f>IF('[1]กรอกรายการ วัสดุ'!E21&gt;0,'[1]กรอกรายการ วัสดุ'!E21,IF('[1]กรอกรายการ วัสดุ'!E21=0,"-"))</f>
        <v>-</v>
      </c>
      <c r="I34" s="484" t="str">
        <f>IF('[1]กรอกรายการ วัสดุ'!F21&gt;0,'[1]กรอกรายการ วัสดุ'!F21,IF('[1]กรอกรายการ วัสดุ'!F21=0,"-"))</f>
        <v>-</v>
      </c>
      <c r="J34" s="484" t="str">
        <f>IF('[1]กรอกรายการ วัสดุ'!G21&gt;0,'[1]กรอกรายการ วัสดุ'!G21,IF('[1]กรอกรายการ วัสดุ'!G21=0,"-"))</f>
        <v>-</v>
      </c>
      <c r="K34" s="484" t="str">
        <f>IF('[1]กรอกรายการ วัสดุ'!H21&gt;0,'[1]กรอกรายการ วัสดุ'!H21,IF('[1]กรอกรายการ วัสดุ'!H21=0,"-"))</f>
        <v>-</v>
      </c>
      <c r="L34" s="484" t="str">
        <f>IF('[1]กรอกรายการ วัสดุ'!I21&gt;0,'[1]กรอกรายการ วัสดุ'!I21,IF('[1]กรอกรายการ วัสดุ'!I21=0,"-"))</f>
        <v>-</v>
      </c>
      <c r="M34" s="487"/>
    </row>
    <row r="35" spans="1:13" ht="21.75" x14ac:dyDescent="0.5">
      <c r="A35" s="486" t="str">
        <f>IF('[1]กรอกรายการ วัสดุ'!A22&gt;0,'[1]กรอกรายการ วัสดุ'!A22,IF('[1]กรอกรายการ วัสดุ'!A22=0," "))</f>
        <v xml:space="preserve"> </v>
      </c>
      <c r="B35" s="717" t="str">
        <f>IF('[1]กรอกรายการ วัสดุ'!B22&gt;0,'[1]กรอกรายการ วัสดุ'!B22,IF('[1]กรอกรายการ วัสดุ'!B22=0,"-"))</f>
        <v>-</v>
      </c>
      <c r="C35" s="718"/>
      <c r="D35" s="718"/>
      <c r="E35" s="719"/>
      <c r="F35" s="483" t="str">
        <f>IF('[1]กรอกรายการ วัสดุ'!C22&gt;0,'[1]กรอกรายการ วัสดุ'!C22,IF('[1]กรอกรายการ วัสดุ'!C22=0,"-"))</f>
        <v>-</v>
      </c>
      <c r="G35" s="483" t="str">
        <f>IF('[1]กรอกรายการ วัสดุ'!D22&gt;0,'[1]กรอกรายการ วัสดุ'!D22,IF('[1]กรอกรายการ วัสดุ'!D22=0,"-"))</f>
        <v>-</v>
      </c>
      <c r="H35" s="484" t="str">
        <f>IF('[1]กรอกรายการ วัสดุ'!E22&gt;0,'[1]กรอกรายการ วัสดุ'!E22,IF('[1]กรอกรายการ วัสดุ'!E22=0,"-"))</f>
        <v>-</v>
      </c>
      <c r="I35" s="484" t="str">
        <f>IF('[1]กรอกรายการ วัสดุ'!F22&gt;0,'[1]กรอกรายการ วัสดุ'!F22,IF('[1]กรอกรายการ วัสดุ'!F22=0,"-"))</f>
        <v>-</v>
      </c>
      <c r="J35" s="484" t="str">
        <f>IF('[1]กรอกรายการ วัสดุ'!G22&gt;0,'[1]กรอกรายการ วัสดุ'!G22,IF('[1]กรอกรายการ วัสดุ'!G22=0,"-"))</f>
        <v>-</v>
      </c>
      <c r="K35" s="484" t="str">
        <f>IF('[1]กรอกรายการ วัสดุ'!H22&gt;0,'[1]กรอกรายการ วัสดุ'!H22,IF('[1]กรอกรายการ วัสดุ'!H22=0,"-"))</f>
        <v>-</v>
      </c>
      <c r="L35" s="484" t="str">
        <f>IF('[1]กรอกรายการ วัสดุ'!I22&gt;0,'[1]กรอกรายการ วัสดุ'!I22,IF('[1]กรอกรายการ วัสดุ'!I22=0,"-"))</f>
        <v>-</v>
      </c>
      <c r="M35" s="487"/>
    </row>
    <row r="36" spans="1:13" ht="21.75" x14ac:dyDescent="0.5">
      <c r="A36" s="486" t="str">
        <f>IF('[1]กรอกรายการ วัสดุ'!A23&gt;0,'[1]กรอกรายการ วัสดุ'!A23,IF('[1]กรอกรายการ วัสดุ'!A23=0," "))</f>
        <v xml:space="preserve"> </v>
      </c>
      <c r="B36" s="717" t="str">
        <f>IF('[1]กรอกรายการ วัสดุ'!B23&gt;0,'[1]กรอกรายการ วัสดุ'!B23,IF('[1]กรอกรายการ วัสดุ'!B23=0,"-"))</f>
        <v>-</v>
      </c>
      <c r="C36" s="718"/>
      <c r="D36" s="718"/>
      <c r="E36" s="719"/>
      <c r="F36" s="483" t="str">
        <f>IF('[1]กรอกรายการ วัสดุ'!C23&gt;0,'[1]กรอกรายการ วัสดุ'!C23,IF('[1]กรอกรายการ วัสดุ'!C23=0,"-"))</f>
        <v>-</v>
      </c>
      <c r="G36" s="483" t="str">
        <f>IF('[1]กรอกรายการ วัสดุ'!D23&gt;0,'[1]กรอกรายการ วัสดุ'!D23,IF('[1]กรอกรายการ วัสดุ'!D23=0,"-"))</f>
        <v>-</v>
      </c>
      <c r="H36" s="484" t="str">
        <f>IF('[1]กรอกรายการ วัสดุ'!E23&gt;0,'[1]กรอกรายการ วัสดุ'!E23,IF('[1]กรอกรายการ วัสดุ'!E23=0,"-"))</f>
        <v>-</v>
      </c>
      <c r="I36" s="484" t="str">
        <f>IF('[1]กรอกรายการ วัสดุ'!F23&gt;0,'[1]กรอกรายการ วัสดุ'!F23,IF('[1]กรอกรายการ วัสดุ'!F23=0,"-"))</f>
        <v>-</v>
      </c>
      <c r="J36" s="484" t="str">
        <f>IF('[1]กรอกรายการ วัสดุ'!G23&gt;0,'[1]กรอกรายการ วัสดุ'!G23,IF('[1]กรอกรายการ วัสดุ'!G23=0,"-"))</f>
        <v>-</v>
      </c>
      <c r="K36" s="484" t="str">
        <f>IF('[1]กรอกรายการ วัสดุ'!H23&gt;0,'[1]กรอกรายการ วัสดุ'!H23,IF('[1]กรอกรายการ วัสดุ'!H23=0,"-"))</f>
        <v>-</v>
      </c>
      <c r="L36" s="484" t="str">
        <f>IF('[1]กรอกรายการ วัสดุ'!I23&gt;0,'[1]กรอกรายการ วัสดุ'!I23,IF('[1]กรอกรายการ วัสดุ'!I23=0,"-"))</f>
        <v>-</v>
      </c>
      <c r="M36" s="487"/>
    </row>
    <row r="37" spans="1:13" ht="21.75" x14ac:dyDescent="0.5">
      <c r="A37" s="486" t="str">
        <f>IF('[1]กรอกรายการ วัสดุ'!A24&gt;0,'[1]กรอกรายการ วัสดุ'!A24,IF('[1]กรอกรายการ วัสดุ'!A24=0," "))</f>
        <v xml:space="preserve"> </v>
      </c>
      <c r="B37" s="717" t="str">
        <f>IF('[1]กรอกรายการ วัสดุ'!B24&gt;0,'[1]กรอกรายการ วัสดุ'!B24,IF('[1]กรอกรายการ วัสดุ'!B24=0,"-"))</f>
        <v>-</v>
      </c>
      <c r="C37" s="718"/>
      <c r="D37" s="718"/>
      <c r="E37" s="719"/>
      <c r="F37" s="483" t="str">
        <f>IF('[1]กรอกรายการ วัสดุ'!C24&gt;0,'[1]กรอกรายการ วัสดุ'!C24,IF('[1]กรอกรายการ วัสดุ'!C24=0,"-"))</f>
        <v>-</v>
      </c>
      <c r="G37" s="483" t="str">
        <f>IF('[1]กรอกรายการ วัสดุ'!D24&gt;0,'[1]กรอกรายการ วัสดุ'!D24,IF('[1]กรอกรายการ วัสดุ'!D24=0,"-"))</f>
        <v>-</v>
      </c>
      <c r="H37" s="484" t="str">
        <f>IF('[1]กรอกรายการ วัสดุ'!E24&gt;0,'[1]กรอกรายการ วัสดุ'!E24,IF('[1]กรอกรายการ วัสดุ'!E24=0,"-"))</f>
        <v>-</v>
      </c>
      <c r="I37" s="484" t="str">
        <f>IF('[1]กรอกรายการ วัสดุ'!F24&gt;0,'[1]กรอกรายการ วัสดุ'!F24,IF('[1]กรอกรายการ วัสดุ'!F24=0,"-"))</f>
        <v>-</v>
      </c>
      <c r="J37" s="484" t="str">
        <f>IF('[1]กรอกรายการ วัสดุ'!G24&gt;0,'[1]กรอกรายการ วัสดุ'!G24,IF('[1]กรอกรายการ วัสดุ'!G24=0,"-"))</f>
        <v>-</v>
      </c>
      <c r="K37" s="484" t="str">
        <f>IF('[1]กรอกรายการ วัสดุ'!H24&gt;0,'[1]กรอกรายการ วัสดุ'!H24,IF('[1]กรอกรายการ วัสดุ'!H24=0,"-"))</f>
        <v>-</v>
      </c>
      <c r="L37" s="484" t="str">
        <f>IF('[1]กรอกรายการ วัสดุ'!I24&gt;0,'[1]กรอกรายการ วัสดุ'!I24,IF('[1]กรอกรายการ วัสดุ'!I24=0,"-"))</f>
        <v>-</v>
      </c>
      <c r="M37" s="487"/>
    </row>
    <row r="38" spans="1:13" ht="21.75" x14ac:dyDescent="0.5">
      <c r="A38" s="486" t="str">
        <f>IF('[1]กรอกรายการ วัสดุ'!A25&gt;0,'[1]กรอกรายการ วัสดุ'!A25,IF('[1]กรอกรายการ วัสดุ'!A25=0," "))</f>
        <v xml:space="preserve"> </v>
      </c>
      <c r="B38" s="717" t="str">
        <f>IF('[1]กรอกรายการ วัสดุ'!B25&gt;0,'[1]กรอกรายการ วัสดุ'!B25,IF('[1]กรอกรายการ วัสดุ'!B25=0,"-"))</f>
        <v>-</v>
      </c>
      <c r="C38" s="718"/>
      <c r="D38" s="718"/>
      <c r="E38" s="719"/>
      <c r="F38" s="483" t="str">
        <f>IF('[1]กรอกรายการ วัสดุ'!C25&gt;0,'[1]กรอกรายการ วัสดุ'!C25,IF('[1]กรอกรายการ วัสดุ'!C25=0,"-"))</f>
        <v>-</v>
      </c>
      <c r="G38" s="483" t="str">
        <f>IF('[1]กรอกรายการ วัสดุ'!D25&gt;0,'[1]กรอกรายการ วัสดุ'!D25,IF('[1]กรอกรายการ วัสดุ'!D25=0,"-"))</f>
        <v>-</v>
      </c>
      <c r="H38" s="484" t="str">
        <f>IF('[1]กรอกรายการ วัสดุ'!E25&gt;0,'[1]กรอกรายการ วัสดุ'!E25,IF('[1]กรอกรายการ วัสดุ'!E25=0,"-"))</f>
        <v>-</v>
      </c>
      <c r="I38" s="484" t="str">
        <f>IF('[1]กรอกรายการ วัสดุ'!F25&gt;0,'[1]กรอกรายการ วัสดุ'!F25,IF('[1]กรอกรายการ วัสดุ'!F25=0,"-"))</f>
        <v>-</v>
      </c>
      <c r="J38" s="484" t="str">
        <f>IF('[1]กรอกรายการ วัสดุ'!G25&gt;0,'[1]กรอกรายการ วัสดุ'!G25,IF('[1]กรอกรายการ วัสดุ'!G25=0,"-"))</f>
        <v>-</v>
      </c>
      <c r="K38" s="484" t="str">
        <f>IF('[1]กรอกรายการ วัสดุ'!H25&gt;0,'[1]กรอกรายการ วัสดุ'!H25,IF('[1]กรอกรายการ วัสดุ'!H25=0,"-"))</f>
        <v>-</v>
      </c>
      <c r="L38" s="484" t="str">
        <f>IF('[1]กรอกรายการ วัสดุ'!I25&gt;0,'[1]กรอกรายการ วัสดุ'!I25,IF('[1]กรอกรายการ วัสดุ'!I25=0,"-"))</f>
        <v>-</v>
      </c>
      <c r="M38" s="487"/>
    </row>
    <row r="39" spans="1:13" ht="21.75" x14ac:dyDescent="0.5">
      <c r="A39" s="486" t="str">
        <f>IF('[1]กรอกรายการ วัสดุ'!A26&gt;0,'[1]กรอกรายการ วัสดุ'!A26,IF('[1]กรอกรายการ วัสดุ'!A26=0," "))</f>
        <v xml:space="preserve"> </v>
      </c>
      <c r="B39" s="717" t="str">
        <f>IF('[1]กรอกรายการ วัสดุ'!B26&gt;0,'[1]กรอกรายการ วัสดุ'!B26,IF('[1]กรอกรายการ วัสดุ'!B26=0,"-"))</f>
        <v>-</v>
      </c>
      <c r="C39" s="718"/>
      <c r="D39" s="718"/>
      <c r="E39" s="719"/>
      <c r="F39" s="483" t="str">
        <f>IF('[1]กรอกรายการ วัสดุ'!C26&gt;0,'[1]กรอกรายการ วัสดุ'!C26,IF('[1]กรอกรายการ วัสดุ'!C26=0,"-"))</f>
        <v>-</v>
      </c>
      <c r="G39" s="483" t="str">
        <f>IF('[1]กรอกรายการ วัสดุ'!D26&gt;0,'[1]กรอกรายการ วัสดุ'!D26,IF('[1]กรอกรายการ วัสดุ'!D26=0,"-"))</f>
        <v>-</v>
      </c>
      <c r="H39" s="484" t="str">
        <f>IF('[1]กรอกรายการ วัสดุ'!E26&gt;0,'[1]กรอกรายการ วัสดุ'!E26,IF('[1]กรอกรายการ วัสดุ'!E26=0,"-"))</f>
        <v>-</v>
      </c>
      <c r="I39" s="484" t="str">
        <f>IF('[1]กรอกรายการ วัสดุ'!F26&gt;0,'[1]กรอกรายการ วัสดุ'!F26,IF('[1]กรอกรายการ วัสดุ'!F26=0,"-"))</f>
        <v>-</v>
      </c>
      <c r="J39" s="484" t="str">
        <f>IF('[1]กรอกรายการ วัสดุ'!G26&gt;0,'[1]กรอกรายการ วัสดุ'!G26,IF('[1]กรอกรายการ วัสดุ'!G26=0,"-"))</f>
        <v>-</v>
      </c>
      <c r="K39" s="484" t="str">
        <f>IF('[1]กรอกรายการ วัสดุ'!H26&gt;0,'[1]กรอกรายการ วัสดุ'!H26,IF('[1]กรอกรายการ วัสดุ'!H26=0,"-"))</f>
        <v>-</v>
      </c>
      <c r="L39" s="484" t="str">
        <f>IF('[1]กรอกรายการ วัสดุ'!I26&gt;0,'[1]กรอกรายการ วัสดุ'!I26,IF('[1]กรอกรายการ วัสดุ'!I26=0,"-"))</f>
        <v>-</v>
      </c>
      <c r="M39" s="487"/>
    </row>
    <row r="40" spans="1:13" ht="21.75" x14ac:dyDescent="0.5">
      <c r="A40" s="486" t="str">
        <f>IF('[1]กรอกรายการ วัสดุ'!A27&gt;0,'[1]กรอกรายการ วัสดุ'!A27,IF('[1]กรอกรายการ วัสดุ'!A27=0," "))</f>
        <v xml:space="preserve"> </v>
      </c>
      <c r="B40" s="717" t="str">
        <f>IF('[1]กรอกรายการ วัสดุ'!B27&gt;0,'[1]กรอกรายการ วัสดุ'!B27,IF('[1]กรอกรายการ วัสดุ'!B27=0,"-"))</f>
        <v>-</v>
      </c>
      <c r="C40" s="718"/>
      <c r="D40" s="718"/>
      <c r="E40" s="719"/>
      <c r="F40" s="483" t="str">
        <f>IF('[1]กรอกรายการ วัสดุ'!C27&gt;0,'[1]กรอกรายการ วัสดุ'!C27,IF('[1]กรอกรายการ วัสดุ'!C27=0,"-"))</f>
        <v>-</v>
      </c>
      <c r="G40" s="483" t="str">
        <f>IF('[1]กรอกรายการ วัสดุ'!D27&gt;0,'[1]กรอกรายการ วัสดุ'!D27,IF('[1]กรอกรายการ วัสดุ'!D27=0,"-"))</f>
        <v>-</v>
      </c>
      <c r="H40" s="484" t="str">
        <f>IF('[1]กรอกรายการ วัสดุ'!E27&gt;0,'[1]กรอกรายการ วัสดุ'!E27,IF('[1]กรอกรายการ วัสดุ'!E27=0,"-"))</f>
        <v>-</v>
      </c>
      <c r="I40" s="484" t="str">
        <f>IF('[1]กรอกรายการ วัสดุ'!F27&gt;0,'[1]กรอกรายการ วัสดุ'!F27,IF('[1]กรอกรายการ วัสดุ'!F27=0,"-"))</f>
        <v>-</v>
      </c>
      <c r="J40" s="484" t="str">
        <f>IF('[1]กรอกรายการ วัสดุ'!G27&gt;0,'[1]กรอกรายการ วัสดุ'!G27,IF('[1]กรอกรายการ วัสดุ'!G27=0,"-"))</f>
        <v>-</v>
      </c>
      <c r="K40" s="484" t="str">
        <f>IF('[1]กรอกรายการ วัสดุ'!H27&gt;0,'[1]กรอกรายการ วัสดุ'!H27,IF('[1]กรอกรายการ วัสดุ'!H27=0,"-"))</f>
        <v>-</v>
      </c>
      <c r="L40" s="484" t="str">
        <f>IF('[1]กรอกรายการ วัสดุ'!I27&gt;0,'[1]กรอกรายการ วัสดุ'!I27,IF('[1]กรอกรายการ วัสดุ'!I27=0,"-"))</f>
        <v>-</v>
      </c>
      <c r="M40" s="487"/>
    </row>
    <row r="41" spans="1:13" ht="21.75" x14ac:dyDescent="0.5">
      <c r="A41" s="486" t="str">
        <f>IF('[1]กรอกรายการ วัสดุ'!A28&gt;0,'[1]กรอกรายการ วัสดุ'!A28,IF('[1]กรอกรายการ วัสดุ'!A28=0," "))</f>
        <v xml:space="preserve"> </v>
      </c>
      <c r="B41" s="717" t="str">
        <f>IF('[1]กรอกรายการ วัสดุ'!B28&gt;0,'[1]กรอกรายการ วัสดุ'!B28,IF('[1]กรอกรายการ วัสดุ'!B28=0,"-"))</f>
        <v>-</v>
      </c>
      <c r="C41" s="718"/>
      <c r="D41" s="718"/>
      <c r="E41" s="719"/>
      <c r="F41" s="483" t="str">
        <f>IF('[1]กรอกรายการ วัสดุ'!C28&gt;0,'[1]กรอกรายการ วัสดุ'!C28,IF('[1]กรอกรายการ วัสดุ'!C28=0,"-"))</f>
        <v>-</v>
      </c>
      <c r="G41" s="483" t="str">
        <f>IF('[1]กรอกรายการ วัสดุ'!D28&gt;0,'[1]กรอกรายการ วัสดุ'!D28,IF('[1]กรอกรายการ วัสดุ'!D28=0,"-"))</f>
        <v>-</v>
      </c>
      <c r="H41" s="484" t="str">
        <f>IF('[1]กรอกรายการ วัสดุ'!E28&gt;0,'[1]กรอกรายการ วัสดุ'!E28,IF('[1]กรอกรายการ วัสดุ'!E28=0,"-"))</f>
        <v>-</v>
      </c>
      <c r="I41" s="484" t="str">
        <f>IF('[1]กรอกรายการ วัสดุ'!F28&gt;0,'[1]กรอกรายการ วัสดุ'!F28,IF('[1]กรอกรายการ วัสดุ'!F28=0,"-"))</f>
        <v>-</v>
      </c>
      <c r="J41" s="484" t="str">
        <f>IF('[1]กรอกรายการ วัสดุ'!G28&gt;0,'[1]กรอกรายการ วัสดุ'!G28,IF('[1]กรอกรายการ วัสดุ'!G28=0,"-"))</f>
        <v>-</v>
      </c>
      <c r="K41" s="484" t="str">
        <f>IF('[1]กรอกรายการ วัสดุ'!H28&gt;0,'[1]กรอกรายการ วัสดุ'!H28,IF('[1]กรอกรายการ วัสดุ'!H28=0,"-"))</f>
        <v>-</v>
      </c>
      <c r="L41" s="484" t="str">
        <f>IF('[1]กรอกรายการ วัสดุ'!I28&gt;0,'[1]กรอกรายการ วัสดุ'!I28,IF('[1]กรอกรายการ วัสดุ'!I28=0,"-"))</f>
        <v>-</v>
      </c>
      <c r="M41" s="487"/>
    </row>
    <row r="42" spans="1:13" ht="22.5" thickBot="1" x14ac:dyDescent="0.55000000000000004">
      <c r="A42" s="501" t="str">
        <f>IF('[1]กรอกรายการ วัสดุ'!A29&gt;0,'[1]กรอกรายการ วัสดุ'!A29,IF('[1]กรอกรายการ วัสดุ'!A29=0," "))</f>
        <v xml:space="preserve"> </v>
      </c>
      <c r="B42" s="726" t="str">
        <f>IF('[1]กรอกรายการ วัสดุ'!B29&gt;0,'[1]กรอกรายการ วัสดุ'!B29,IF('[1]กรอกรายการ วัสดุ'!B29=0,"-"))</f>
        <v>-</v>
      </c>
      <c r="C42" s="727"/>
      <c r="D42" s="727"/>
      <c r="E42" s="728"/>
      <c r="F42" s="483" t="str">
        <f>IF('[1]กรอกรายการ วัสดุ'!C29&gt;0,'[1]กรอกรายการ วัสดุ'!C29,IF('[1]กรอกรายการ วัสดุ'!C29=0,"-"))</f>
        <v>-</v>
      </c>
      <c r="G42" s="483" t="str">
        <f>IF('[1]กรอกรายการ วัสดุ'!D29&gt;0,'[1]กรอกรายการ วัสดุ'!D29,IF('[1]กรอกรายการ วัสดุ'!D29=0,"-"))</f>
        <v>-</v>
      </c>
      <c r="H42" s="484" t="str">
        <f>IF('[1]กรอกรายการ วัสดุ'!E29&gt;0,'[1]กรอกรายการ วัสดุ'!E29,IF('[1]กรอกรายการ วัสดุ'!E29=0,"-"))</f>
        <v>-</v>
      </c>
      <c r="I42" s="484" t="str">
        <f>IF('[1]กรอกรายการ วัสดุ'!F29&gt;0,'[1]กรอกรายการ วัสดุ'!F29,IF('[1]กรอกรายการ วัสดุ'!F29=0,"-"))</f>
        <v>-</v>
      </c>
      <c r="J42" s="484" t="str">
        <f>IF('[1]กรอกรายการ วัสดุ'!G29&gt;0,'[1]กรอกรายการ วัสดุ'!G29,IF('[1]กรอกรายการ วัสดุ'!G29=0,"-"))</f>
        <v>-</v>
      </c>
      <c r="K42" s="484" t="str">
        <f>IF('[1]กรอกรายการ วัสดุ'!H29&gt;0,'[1]กรอกรายการ วัสดุ'!H29,IF('[1]กรอกรายการ วัสดุ'!H29=0,"-"))</f>
        <v>-</v>
      </c>
      <c r="L42" s="484" t="str">
        <f>IF('[1]กรอกรายการ วัสดุ'!I29&gt;0,'[1]กรอกรายการ วัสดุ'!I29,IF('[1]กรอกรายการ วัสดุ'!I29=0,"-"))</f>
        <v>-</v>
      </c>
      <c r="M42" s="489"/>
    </row>
    <row r="43" spans="1:13" ht="22.5" thickBot="1" x14ac:dyDescent="0.55000000000000004">
      <c r="A43" s="711" t="s">
        <v>43</v>
      </c>
      <c r="B43" s="712"/>
      <c r="C43" s="712"/>
      <c r="D43" s="712"/>
      <c r="E43" s="712"/>
      <c r="F43" s="712"/>
      <c r="G43" s="712"/>
      <c r="H43" s="713"/>
      <c r="I43" s="490">
        <f>SUM(I32:I42)</f>
        <v>0</v>
      </c>
      <c r="J43" s="491"/>
      <c r="K43" s="490">
        <f>SUM(K32:K42)</f>
        <v>0</v>
      </c>
      <c r="L43" s="490">
        <f>SUM(L32:L42)</f>
        <v>0</v>
      </c>
      <c r="M43" s="492"/>
    </row>
    <row r="44" spans="1:13" ht="22.5" thickBot="1" x14ac:dyDescent="0.55000000000000004">
      <c r="A44" s="711" t="s">
        <v>44</v>
      </c>
      <c r="B44" s="712"/>
      <c r="C44" s="712"/>
      <c r="D44" s="712"/>
      <c r="E44" s="712"/>
      <c r="F44" s="712"/>
      <c r="G44" s="712"/>
      <c r="H44" s="713"/>
      <c r="I44" s="490">
        <f>I31+I43</f>
        <v>130091.24099999998</v>
      </c>
      <c r="J44" s="502"/>
      <c r="K44" s="490">
        <f>K31+K43</f>
        <v>52193.52</v>
      </c>
      <c r="L44" s="490">
        <f>L31+L43</f>
        <v>182284.761</v>
      </c>
      <c r="M44" s="503"/>
    </row>
    <row r="45" spans="1:13" ht="21.75" x14ac:dyDescent="0.5">
      <c r="A45" s="493"/>
      <c r="B45" s="493"/>
      <c r="C45" s="493"/>
      <c r="D45" s="493"/>
      <c r="E45" s="493"/>
      <c r="F45" s="493"/>
      <c r="G45" s="493"/>
      <c r="H45" s="493"/>
      <c r="I45" s="493"/>
      <c r="J45" s="493"/>
      <c r="K45" s="493"/>
      <c r="L45" s="493"/>
      <c r="M45" s="493"/>
    </row>
    <row r="46" spans="1:13" ht="24" x14ac:dyDescent="0.55000000000000004">
      <c r="A46" s="495" t="s">
        <v>28</v>
      </c>
      <c r="B46" s="495" t="s">
        <v>336</v>
      </c>
      <c r="C46" s="477"/>
      <c r="D46" s="477"/>
      <c r="E46" s="477" t="str">
        <f>[2]ปร55!$J$23</f>
        <v>ประธานกรรมการกำหนดราคากลาง</v>
      </c>
      <c r="F46" s="477"/>
      <c r="G46" s="477"/>
      <c r="H46" s="496" t="s">
        <v>28</v>
      </c>
      <c r="I46" s="495" t="s">
        <v>337</v>
      </c>
      <c r="J46" s="477"/>
      <c r="K46" s="477"/>
      <c r="L46" s="477"/>
      <c r="M46" s="477"/>
    </row>
    <row r="47" spans="1:13" ht="24" x14ac:dyDescent="0.55000000000000004">
      <c r="A47" s="480"/>
      <c r="B47" s="692" t="str">
        <f>'[1]กรอกข้อมูล รร.'!$C$29</f>
        <v>(นายวิเชียร  จันทร์แดง)</v>
      </c>
      <c r="C47" s="692"/>
      <c r="D47" s="692"/>
      <c r="E47" s="692"/>
      <c r="F47" s="477"/>
      <c r="G47" s="477"/>
      <c r="H47" s="496" t="s">
        <v>28</v>
      </c>
      <c r="I47" s="495" t="s">
        <v>338</v>
      </c>
      <c r="J47" s="477"/>
      <c r="K47" s="477"/>
      <c r="L47" s="477"/>
      <c r="M47" s="477"/>
    </row>
    <row r="48" spans="1:13" ht="24" x14ac:dyDescent="0.55000000000000004">
      <c r="A48" s="480"/>
      <c r="B48" s="495" t="str">
        <f>'[1]กรอกข้อมูล รร.'!$C$35</f>
        <v>ผู้อำนวยการโรงเรียนบ้านแม่แจ๋ม</v>
      </c>
      <c r="C48" s="495"/>
      <c r="D48" s="495"/>
      <c r="E48" s="495"/>
      <c r="F48" s="495"/>
      <c r="G48" s="477"/>
      <c r="H48" s="480"/>
      <c r="I48" s="480"/>
      <c r="J48" s="480"/>
      <c r="K48" s="480"/>
      <c r="L48" s="477"/>
      <c r="M48" s="477"/>
    </row>
    <row r="49" spans="1:13" ht="24" x14ac:dyDescent="0.55000000000000004">
      <c r="A49" s="480"/>
      <c r="B49" s="477"/>
      <c r="C49" s="495"/>
      <c r="D49" s="480"/>
      <c r="E49" s="480"/>
      <c r="F49" s="480"/>
      <c r="G49" s="477"/>
      <c r="H49" s="480"/>
      <c r="I49" s="480"/>
      <c r="J49" s="480"/>
      <c r="K49" s="480"/>
      <c r="L49" s="477"/>
      <c r="M49" s="477"/>
    </row>
    <row r="50" spans="1:13" ht="27.75" x14ac:dyDescent="0.65">
      <c r="A50" s="477"/>
      <c r="B50" s="477"/>
      <c r="C50" s="691" t="s">
        <v>23</v>
      </c>
      <c r="D50" s="691"/>
      <c r="E50" s="691"/>
      <c r="F50" s="691"/>
      <c r="G50" s="691"/>
      <c r="H50" s="691"/>
      <c r="I50" s="691"/>
      <c r="J50" s="691"/>
      <c r="K50" s="691"/>
      <c r="L50" s="691" t="s">
        <v>25</v>
      </c>
      <c r="M50" s="691"/>
    </row>
    <row r="51" spans="1:13" ht="24" x14ac:dyDescent="0.55000000000000004">
      <c r="A51" s="715" t="str">
        <f>A26</f>
        <v>สร้างรางระบายน้ำมีฝาเหล็ก ยาว 71 เมตร</v>
      </c>
      <c r="B51" s="715"/>
      <c r="C51" s="715"/>
      <c r="D51" s="692">
        <f>D26</f>
        <v>0</v>
      </c>
      <c r="E51" s="692"/>
      <c r="F51" s="692"/>
      <c r="G51" s="692"/>
      <c r="H51" s="692"/>
      <c r="I51" s="477" t="s">
        <v>26</v>
      </c>
      <c r="J51" s="479" t="str">
        <f>J26</f>
        <v>ลำปาง เขต  3</v>
      </c>
      <c r="K51" s="477"/>
      <c r="L51" s="477"/>
      <c r="M51" s="477" t="s">
        <v>36</v>
      </c>
    </row>
    <row r="52" spans="1:13" ht="24.75" thickBot="1" x14ac:dyDescent="0.6">
      <c r="A52" s="479" t="s">
        <v>0</v>
      </c>
      <c r="B52" s="477"/>
      <c r="C52" s="477"/>
      <c r="D52" s="692" t="str">
        <f>D27</f>
        <v>โรงเรียนร่องเคาะวิทยา</v>
      </c>
      <c r="E52" s="692"/>
      <c r="F52" s="692"/>
      <c r="G52" s="692"/>
      <c r="H52" s="692"/>
      <c r="I52" s="477"/>
      <c r="J52" s="477"/>
      <c r="K52" s="693"/>
      <c r="L52" s="693"/>
      <c r="M52" s="477"/>
    </row>
    <row r="53" spans="1:13" ht="24" customHeight="1" x14ac:dyDescent="0.2">
      <c r="A53" s="700" t="s">
        <v>2</v>
      </c>
      <c r="B53" s="702" t="s">
        <v>3</v>
      </c>
      <c r="C53" s="703"/>
      <c r="D53" s="703"/>
      <c r="E53" s="704"/>
      <c r="F53" s="694" t="s">
        <v>4</v>
      </c>
      <c r="G53" s="694" t="s">
        <v>5</v>
      </c>
      <c r="H53" s="694" t="s">
        <v>6</v>
      </c>
      <c r="I53" s="694"/>
      <c r="J53" s="694" t="s">
        <v>7</v>
      </c>
      <c r="K53" s="694"/>
      <c r="L53" s="694" t="s">
        <v>24</v>
      </c>
      <c r="M53" s="696" t="s">
        <v>9</v>
      </c>
    </row>
    <row r="54" spans="1:13" ht="48" x14ac:dyDescent="0.2">
      <c r="A54" s="732"/>
      <c r="B54" s="733"/>
      <c r="C54" s="734"/>
      <c r="D54" s="734"/>
      <c r="E54" s="735"/>
      <c r="F54" s="695"/>
      <c r="G54" s="695"/>
      <c r="H54" s="481" t="s">
        <v>10</v>
      </c>
      <c r="I54" s="481" t="s">
        <v>11</v>
      </c>
      <c r="J54" s="497" t="s">
        <v>10</v>
      </c>
      <c r="K54" s="497" t="s">
        <v>11</v>
      </c>
      <c r="L54" s="716"/>
      <c r="M54" s="697"/>
    </row>
    <row r="55" spans="1:13" ht="48" x14ac:dyDescent="0.2">
      <c r="A55" s="729" t="s">
        <v>45</v>
      </c>
      <c r="B55" s="730"/>
      <c r="C55" s="730"/>
      <c r="D55" s="730"/>
      <c r="E55" s="730"/>
      <c r="F55" s="730"/>
      <c r="G55" s="730"/>
      <c r="H55" s="731"/>
      <c r="I55" s="504">
        <f>I44</f>
        <v>130091.24099999998</v>
      </c>
      <c r="J55" s="481"/>
      <c r="K55" s="498">
        <f>K44</f>
        <v>52193.52</v>
      </c>
      <c r="L55" s="498">
        <f>L44</f>
        <v>182284.761</v>
      </c>
      <c r="M55" s="500"/>
    </row>
    <row r="56" spans="1:13" ht="21.75" x14ac:dyDescent="0.5">
      <c r="A56" s="482" t="str">
        <f>IF('[1]กรอกรายการ วัสดุ'!A30&gt;0,'[1]กรอกรายการ วัสดุ'!A30,IF('[1]กรอกรายการ วัสดุ'!A30=0," "))</f>
        <v xml:space="preserve"> </v>
      </c>
      <c r="B56" s="708" t="str">
        <f>IF('[1]กรอกรายการ วัสดุ'!B30&gt;0,'[1]กรอกรายการ วัสดุ'!B30,IF('[1]กรอกรายการ วัสดุ'!B30=0,"-"))</f>
        <v>-</v>
      </c>
      <c r="C56" s="709"/>
      <c r="D56" s="709"/>
      <c r="E56" s="710"/>
      <c r="F56" s="483" t="str">
        <f>IF('[1]กรอกรายการ วัสดุ'!C30&gt;0,'[1]กรอกรายการ วัสดุ'!C30,IF('[1]กรอกรายการ วัสดุ'!C30=0,"-"))</f>
        <v>-</v>
      </c>
      <c r="G56" s="483" t="str">
        <f>IF('[1]กรอกรายการ วัสดุ'!D30&gt;0,'[1]กรอกรายการ วัสดุ'!D30,IF('[1]กรอกรายการ วัสดุ'!D30=0,"-"))</f>
        <v>-</v>
      </c>
      <c r="H56" s="484" t="str">
        <f>IF('[1]กรอกรายการ วัสดุ'!E30&gt;0,'[1]กรอกรายการ วัสดุ'!E30,IF('[1]กรอกรายการ วัสดุ'!E30=0,"-"))</f>
        <v>-</v>
      </c>
      <c r="I56" s="484" t="str">
        <f>IF('[1]กรอกรายการ วัสดุ'!F30&gt;0,'[1]กรอกรายการ วัสดุ'!F30,IF('[1]กรอกรายการ วัสดุ'!F30=0,"-"))</f>
        <v>-</v>
      </c>
      <c r="J56" s="484" t="str">
        <f>IF('[1]กรอกรายการ วัสดุ'!G30&gt;0,'[1]กรอกรายการ วัสดุ'!G30,IF('[1]กรอกรายการ วัสดุ'!G30=0,"-"))</f>
        <v>-</v>
      </c>
      <c r="K56" s="484" t="str">
        <f>IF('[1]กรอกรายการ วัสดุ'!H30&gt;0,'[1]กรอกรายการ วัสดุ'!H30,IF('[1]กรอกรายการ วัสดุ'!H30=0,"-"))</f>
        <v>-</v>
      </c>
      <c r="L56" s="484" t="str">
        <f>IF('[1]กรอกรายการ วัสดุ'!I30&gt;0,'[1]กรอกรายการ วัสดุ'!I30,IF('[1]กรอกรายการ วัสดุ'!I30=0,"-"))</f>
        <v>-</v>
      </c>
      <c r="M56" s="485"/>
    </row>
    <row r="57" spans="1:13" ht="21.75" x14ac:dyDescent="0.5">
      <c r="A57" s="486" t="str">
        <f>IF('[1]กรอกรายการ วัสดุ'!A31&gt;0,'[1]กรอกรายการ วัสดุ'!A31,IF('[1]กรอกรายการ วัสดุ'!A31=0," "))</f>
        <v xml:space="preserve"> </v>
      </c>
      <c r="B57" s="708" t="str">
        <f>IF('[1]กรอกรายการ วัสดุ'!B31&gt;0,'[1]กรอกรายการ วัสดุ'!B31,IF('[1]กรอกรายการ วัสดุ'!B31=0,"-"))</f>
        <v>-</v>
      </c>
      <c r="C57" s="709"/>
      <c r="D57" s="709"/>
      <c r="E57" s="710"/>
      <c r="F57" s="483" t="str">
        <f>IF('[1]กรอกรายการ วัสดุ'!C31&gt;0,'[1]กรอกรายการ วัสดุ'!C31,IF('[1]กรอกรายการ วัสดุ'!C31=0,"-"))</f>
        <v>-</v>
      </c>
      <c r="G57" s="483" t="str">
        <f>IF('[1]กรอกรายการ วัสดุ'!D31&gt;0,'[1]กรอกรายการ วัสดุ'!D31,IF('[1]กรอกรายการ วัสดุ'!D31=0,"-"))</f>
        <v>-</v>
      </c>
      <c r="H57" s="484" t="str">
        <f>IF('[1]กรอกรายการ วัสดุ'!E31&gt;0,'[1]กรอกรายการ วัสดุ'!E31,IF('[1]กรอกรายการ วัสดุ'!E31=0,"-"))</f>
        <v>-</v>
      </c>
      <c r="I57" s="484" t="str">
        <f>IF('[1]กรอกรายการ วัสดุ'!F31&gt;0,'[1]กรอกรายการ วัสดุ'!F31,IF('[1]กรอกรายการ วัสดุ'!F31=0,"-"))</f>
        <v>-</v>
      </c>
      <c r="J57" s="484" t="str">
        <f>IF('[1]กรอกรายการ วัสดุ'!G31&gt;0,'[1]กรอกรายการ วัสดุ'!G31,IF('[1]กรอกรายการ วัสดุ'!G31=0,"-"))</f>
        <v>-</v>
      </c>
      <c r="K57" s="484" t="str">
        <f>IF('[1]กรอกรายการ วัสดุ'!H31&gt;0,'[1]กรอกรายการ วัสดุ'!H31,IF('[1]กรอกรายการ วัสดุ'!H31=0,"-"))</f>
        <v>-</v>
      </c>
      <c r="L57" s="484" t="str">
        <f>IF('[1]กรอกรายการ วัสดุ'!I31&gt;0,'[1]กรอกรายการ วัสดุ'!I31,IF('[1]กรอกรายการ วัสดุ'!I31=0,"-"))</f>
        <v>-</v>
      </c>
      <c r="M57" s="487"/>
    </row>
    <row r="58" spans="1:13" ht="21.75" x14ac:dyDescent="0.5">
      <c r="A58" s="486" t="str">
        <f>IF('[1]กรอกรายการ วัสดุ'!A32&gt;0,'[1]กรอกรายการ วัสดุ'!A32,IF('[1]กรอกรายการ วัสดุ'!A32=0," "))</f>
        <v xml:space="preserve"> </v>
      </c>
      <c r="B58" s="708" t="str">
        <f>IF('[1]กรอกรายการ วัสดุ'!B32&gt;0,'[1]กรอกรายการ วัสดุ'!B32,IF('[1]กรอกรายการ วัสดุ'!B32=0,"-"))</f>
        <v>-</v>
      </c>
      <c r="C58" s="709"/>
      <c r="D58" s="709"/>
      <c r="E58" s="710"/>
      <c r="F58" s="483" t="str">
        <f>IF('[1]กรอกรายการ วัสดุ'!C32&gt;0,'[1]กรอกรายการ วัสดุ'!C32,IF('[1]กรอกรายการ วัสดุ'!C32=0,"-"))</f>
        <v>-</v>
      </c>
      <c r="G58" s="483" t="str">
        <f>IF('[1]กรอกรายการ วัสดุ'!D32&gt;0,'[1]กรอกรายการ วัสดุ'!D32,IF('[1]กรอกรายการ วัสดุ'!D32=0,"-"))</f>
        <v>-</v>
      </c>
      <c r="H58" s="484" t="str">
        <f>IF('[1]กรอกรายการ วัสดุ'!E32&gt;0,'[1]กรอกรายการ วัสดุ'!E32,IF('[1]กรอกรายการ วัสดุ'!E32=0,"-"))</f>
        <v>-</v>
      </c>
      <c r="I58" s="484" t="str">
        <f>IF('[1]กรอกรายการ วัสดุ'!F32&gt;0,'[1]กรอกรายการ วัสดุ'!F32,IF('[1]กรอกรายการ วัสดุ'!F32=0,"-"))</f>
        <v>-</v>
      </c>
      <c r="J58" s="484" t="str">
        <f>IF('[1]กรอกรายการ วัสดุ'!G32&gt;0,'[1]กรอกรายการ วัสดุ'!G32,IF('[1]กรอกรายการ วัสดุ'!G32=0,"-"))</f>
        <v>-</v>
      </c>
      <c r="K58" s="484" t="str">
        <f>IF('[1]กรอกรายการ วัสดุ'!H32&gt;0,'[1]กรอกรายการ วัสดุ'!H32,IF('[1]กรอกรายการ วัสดุ'!H32=0,"-"))</f>
        <v>-</v>
      </c>
      <c r="L58" s="484" t="str">
        <f>IF('[1]กรอกรายการ วัสดุ'!I32&gt;0,'[1]กรอกรายการ วัสดุ'!I32,IF('[1]กรอกรายการ วัสดุ'!I32=0,"-"))</f>
        <v>-</v>
      </c>
      <c r="M58" s="487"/>
    </row>
    <row r="59" spans="1:13" ht="21.75" x14ac:dyDescent="0.5">
      <c r="A59" s="486" t="str">
        <f>IF('[1]กรอกรายการ วัสดุ'!A33&gt;0,'[1]กรอกรายการ วัสดุ'!A33,IF('[1]กรอกรายการ วัสดุ'!A33=0," "))</f>
        <v xml:space="preserve"> </v>
      </c>
      <c r="B59" s="708" t="str">
        <f>IF('[1]กรอกรายการ วัสดุ'!B33&gt;0,'[1]กรอกรายการ วัสดุ'!B33,IF('[1]กรอกรายการ วัสดุ'!B33=0,"-"))</f>
        <v>-</v>
      </c>
      <c r="C59" s="709"/>
      <c r="D59" s="709"/>
      <c r="E59" s="710"/>
      <c r="F59" s="483" t="str">
        <f>IF('[1]กรอกรายการ วัสดุ'!C33&gt;0,'[1]กรอกรายการ วัสดุ'!C33,IF('[1]กรอกรายการ วัสดุ'!C33=0,"-"))</f>
        <v>-</v>
      </c>
      <c r="G59" s="483" t="str">
        <f>IF('[1]กรอกรายการ วัสดุ'!D33&gt;0,'[1]กรอกรายการ วัสดุ'!D33,IF('[1]กรอกรายการ วัสดุ'!D33=0,"-"))</f>
        <v>-</v>
      </c>
      <c r="H59" s="484" t="str">
        <f>IF('[1]กรอกรายการ วัสดุ'!E33&gt;0,'[1]กรอกรายการ วัสดุ'!E33,IF('[1]กรอกรายการ วัสดุ'!E33=0,"-"))</f>
        <v>-</v>
      </c>
      <c r="I59" s="484" t="str">
        <f>IF('[1]กรอกรายการ วัสดุ'!F33&gt;0,'[1]กรอกรายการ วัสดุ'!F33,IF('[1]กรอกรายการ วัสดุ'!F33=0,"-"))</f>
        <v>-</v>
      </c>
      <c r="J59" s="484" t="str">
        <f>IF('[1]กรอกรายการ วัสดุ'!G33&gt;0,'[1]กรอกรายการ วัสดุ'!G33,IF('[1]กรอกรายการ วัสดุ'!G33=0,"-"))</f>
        <v>-</v>
      </c>
      <c r="K59" s="484" t="str">
        <f>IF('[1]กรอกรายการ วัสดุ'!H33&gt;0,'[1]กรอกรายการ วัสดุ'!H33,IF('[1]กรอกรายการ วัสดุ'!H33=0,"-"))</f>
        <v>-</v>
      </c>
      <c r="L59" s="484" t="str">
        <f>IF('[1]กรอกรายการ วัสดุ'!I33&gt;0,'[1]กรอกรายการ วัสดุ'!I33,IF('[1]กรอกรายการ วัสดุ'!I33=0,"-"))</f>
        <v>-</v>
      </c>
      <c r="M59" s="487"/>
    </row>
    <row r="60" spans="1:13" ht="21.75" x14ac:dyDescent="0.5">
      <c r="A60" s="486" t="str">
        <f>IF('[1]กรอกรายการ วัสดุ'!A34&gt;0,'[1]กรอกรายการ วัสดุ'!A34,IF('[1]กรอกรายการ วัสดุ'!A34=0," "))</f>
        <v xml:space="preserve"> </v>
      </c>
      <c r="B60" s="708" t="str">
        <f>IF('[1]กรอกรายการ วัสดุ'!B34&gt;0,'[1]กรอกรายการ วัสดุ'!B34,IF('[1]กรอกรายการ วัสดุ'!B34=0,"-"))</f>
        <v>-</v>
      </c>
      <c r="C60" s="709"/>
      <c r="D60" s="709"/>
      <c r="E60" s="710"/>
      <c r="F60" s="483" t="str">
        <f>IF('[1]กรอกรายการ วัสดุ'!C34&gt;0,'[1]กรอกรายการ วัสดุ'!C34,IF('[1]กรอกรายการ วัสดุ'!C34=0,"-"))</f>
        <v>-</v>
      </c>
      <c r="G60" s="483" t="str">
        <f>IF('[1]กรอกรายการ วัสดุ'!D34&gt;0,'[1]กรอกรายการ วัสดุ'!D34,IF('[1]กรอกรายการ วัสดุ'!D34=0,"-"))</f>
        <v>-</v>
      </c>
      <c r="H60" s="484" t="str">
        <f>IF('[1]กรอกรายการ วัสดุ'!E34&gt;0,'[1]กรอกรายการ วัสดุ'!E34,IF('[1]กรอกรายการ วัสดุ'!E34=0,"-"))</f>
        <v>-</v>
      </c>
      <c r="I60" s="484" t="str">
        <f>IF('[1]กรอกรายการ วัสดุ'!F34&gt;0,'[1]กรอกรายการ วัสดุ'!F34,IF('[1]กรอกรายการ วัสดุ'!F34=0,"-"))</f>
        <v>-</v>
      </c>
      <c r="J60" s="484" t="str">
        <f>IF('[1]กรอกรายการ วัสดุ'!G34&gt;0,'[1]กรอกรายการ วัสดุ'!G34,IF('[1]กรอกรายการ วัสดุ'!G34=0,"-"))</f>
        <v>-</v>
      </c>
      <c r="K60" s="484" t="str">
        <f>IF('[1]กรอกรายการ วัสดุ'!H34&gt;0,'[1]กรอกรายการ วัสดุ'!H34,IF('[1]กรอกรายการ วัสดุ'!H34=0,"-"))</f>
        <v>-</v>
      </c>
      <c r="L60" s="484" t="str">
        <f>IF('[1]กรอกรายการ วัสดุ'!I34&gt;0,'[1]กรอกรายการ วัสดุ'!I34,IF('[1]กรอกรายการ วัสดุ'!I34=0,"-"))</f>
        <v>-</v>
      </c>
      <c r="M60" s="487"/>
    </row>
    <row r="61" spans="1:13" ht="21.75" x14ac:dyDescent="0.5">
      <c r="A61" s="486" t="str">
        <f>IF('[1]กรอกรายการ วัสดุ'!A35&gt;0,'[1]กรอกรายการ วัสดุ'!A35,IF('[1]กรอกรายการ วัสดุ'!A35=0," "))</f>
        <v xml:space="preserve"> </v>
      </c>
      <c r="B61" s="708" t="str">
        <f>IF('[1]กรอกรายการ วัสดุ'!B35&gt;0,'[1]กรอกรายการ วัสดุ'!B35,IF('[1]กรอกรายการ วัสดุ'!B35=0,"-"))</f>
        <v>-</v>
      </c>
      <c r="C61" s="709"/>
      <c r="D61" s="709"/>
      <c r="E61" s="710"/>
      <c r="F61" s="483" t="str">
        <f>IF('[1]กรอกรายการ วัสดุ'!C35&gt;0,'[1]กรอกรายการ วัสดุ'!C35,IF('[1]กรอกรายการ วัสดุ'!C35=0,"-"))</f>
        <v>-</v>
      </c>
      <c r="G61" s="483" t="str">
        <f>IF('[1]กรอกรายการ วัสดุ'!D35&gt;0,'[1]กรอกรายการ วัสดุ'!D35,IF('[1]กรอกรายการ วัสดุ'!D35=0,"-"))</f>
        <v>-</v>
      </c>
      <c r="H61" s="484" t="str">
        <f>IF('[1]กรอกรายการ วัสดุ'!E35&gt;0,'[1]กรอกรายการ วัสดุ'!E35,IF('[1]กรอกรายการ วัสดุ'!E35=0,"-"))</f>
        <v>-</v>
      </c>
      <c r="I61" s="484" t="str">
        <f>IF('[1]กรอกรายการ วัสดุ'!F35&gt;0,'[1]กรอกรายการ วัสดุ'!F35,IF('[1]กรอกรายการ วัสดุ'!F35=0,"-"))</f>
        <v>-</v>
      </c>
      <c r="J61" s="484" t="str">
        <f>IF('[1]กรอกรายการ วัสดุ'!G35&gt;0,'[1]กรอกรายการ วัสดุ'!G35,IF('[1]กรอกรายการ วัสดุ'!G35=0,"-"))</f>
        <v>-</v>
      </c>
      <c r="K61" s="484" t="str">
        <f>IF('[1]กรอกรายการ วัสดุ'!H35&gt;0,'[1]กรอกรายการ วัสดุ'!H35,IF('[1]กรอกรายการ วัสดุ'!H35=0,"-"))</f>
        <v>-</v>
      </c>
      <c r="L61" s="484" t="str">
        <f>IF('[1]กรอกรายการ วัสดุ'!I35&gt;0,'[1]กรอกรายการ วัสดุ'!I35,IF('[1]กรอกรายการ วัสดุ'!I35=0,"-"))</f>
        <v>-</v>
      </c>
      <c r="M61" s="487"/>
    </row>
    <row r="62" spans="1:13" ht="21.75" x14ac:dyDescent="0.5">
      <c r="A62" s="486" t="str">
        <f>IF('[1]กรอกรายการ วัสดุ'!A36&gt;0,'[1]กรอกรายการ วัสดุ'!A36,IF('[1]กรอกรายการ วัสดุ'!A36=0," "))</f>
        <v xml:space="preserve"> </v>
      </c>
      <c r="B62" s="708" t="str">
        <f>IF('[1]กรอกรายการ วัสดุ'!B36&gt;0,'[1]กรอกรายการ วัสดุ'!B36,IF('[1]กรอกรายการ วัสดุ'!B36=0,"-"))</f>
        <v>-</v>
      </c>
      <c r="C62" s="709"/>
      <c r="D62" s="709"/>
      <c r="E62" s="710"/>
      <c r="F62" s="483" t="str">
        <f>IF('[1]กรอกรายการ วัสดุ'!C36&gt;0,'[1]กรอกรายการ วัสดุ'!C36,IF('[1]กรอกรายการ วัสดุ'!C36=0,"-"))</f>
        <v>-</v>
      </c>
      <c r="G62" s="483" t="str">
        <f>IF('[1]กรอกรายการ วัสดุ'!D36&gt;0,'[1]กรอกรายการ วัสดุ'!D36,IF('[1]กรอกรายการ วัสดุ'!D36=0,"-"))</f>
        <v>-</v>
      </c>
      <c r="H62" s="484" t="str">
        <f>IF('[1]กรอกรายการ วัสดุ'!E36&gt;0,'[1]กรอกรายการ วัสดุ'!E36,IF('[1]กรอกรายการ วัสดุ'!E36=0,"-"))</f>
        <v>-</v>
      </c>
      <c r="I62" s="484" t="str">
        <f>IF('[1]กรอกรายการ วัสดุ'!F36&gt;0,'[1]กรอกรายการ วัสดุ'!F36,IF('[1]กรอกรายการ วัสดุ'!F36=0,"-"))</f>
        <v>-</v>
      </c>
      <c r="J62" s="484" t="str">
        <f>IF('[1]กรอกรายการ วัสดุ'!G36&gt;0,'[1]กรอกรายการ วัสดุ'!G36,IF('[1]กรอกรายการ วัสดุ'!G36=0,"-"))</f>
        <v>-</v>
      </c>
      <c r="K62" s="484" t="str">
        <f>IF('[1]กรอกรายการ วัสดุ'!H36&gt;0,'[1]กรอกรายการ วัสดุ'!H36,IF('[1]กรอกรายการ วัสดุ'!H36=0,"-"))</f>
        <v>-</v>
      </c>
      <c r="L62" s="484" t="str">
        <f>IF('[1]กรอกรายการ วัสดุ'!I36&gt;0,'[1]กรอกรายการ วัสดุ'!I36,IF('[1]กรอกรายการ วัสดุ'!I36=0,"-"))</f>
        <v>-</v>
      </c>
      <c r="M62" s="487"/>
    </row>
    <row r="63" spans="1:13" ht="21.75" x14ac:dyDescent="0.5">
      <c r="A63" s="486" t="str">
        <f>IF('[1]กรอกรายการ วัสดุ'!A37&gt;0,'[1]กรอกรายการ วัสดุ'!A37,IF('[1]กรอกรายการ วัสดุ'!A37=0," "))</f>
        <v xml:space="preserve"> </v>
      </c>
      <c r="B63" s="708" t="str">
        <f>IF('[1]กรอกรายการ วัสดุ'!B37&gt;0,'[1]กรอกรายการ วัสดุ'!B37,IF('[1]กรอกรายการ วัสดุ'!B37=0,"-"))</f>
        <v>-</v>
      </c>
      <c r="C63" s="709"/>
      <c r="D63" s="709"/>
      <c r="E63" s="710"/>
      <c r="F63" s="483" t="str">
        <f>IF('[1]กรอกรายการ วัสดุ'!C37&gt;0,'[1]กรอกรายการ วัสดุ'!C37,IF('[1]กรอกรายการ วัสดุ'!C37=0,"-"))</f>
        <v>-</v>
      </c>
      <c r="G63" s="483" t="str">
        <f>IF('[1]กรอกรายการ วัสดุ'!D37&gt;0,'[1]กรอกรายการ วัสดุ'!D37,IF('[1]กรอกรายการ วัสดุ'!D37=0,"-"))</f>
        <v>-</v>
      </c>
      <c r="H63" s="484" t="str">
        <f>IF('[1]กรอกรายการ วัสดุ'!E37&gt;0,'[1]กรอกรายการ วัสดุ'!E37,IF('[1]กรอกรายการ วัสดุ'!E37=0,"-"))</f>
        <v>-</v>
      </c>
      <c r="I63" s="484" t="str">
        <f>IF('[1]กรอกรายการ วัสดุ'!F37&gt;0,'[1]กรอกรายการ วัสดุ'!F37,IF('[1]กรอกรายการ วัสดุ'!F37=0,"-"))</f>
        <v>-</v>
      </c>
      <c r="J63" s="484" t="str">
        <f>IF('[1]กรอกรายการ วัสดุ'!G37&gt;0,'[1]กรอกรายการ วัสดุ'!G37,IF('[1]กรอกรายการ วัสดุ'!G37=0,"-"))</f>
        <v>-</v>
      </c>
      <c r="K63" s="484" t="str">
        <f>IF('[1]กรอกรายการ วัสดุ'!H37&gt;0,'[1]กรอกรายการ วัสดุ'!H37,IF('[1]กรอกรายการ วัสดุ'!H37=0,"-"))</f>
        <v>-</v>
      </c>
      <c r="L63" s="484" t="str">
        <f>IF('[1]กรอกรายการ วัสดุ'!I37&gt;0,'[1]กรอกรายการ วัสดุ'!I37,IF('[1]กรอกรายการ วัสดุ'!I37=0,"-"))</f>
        <v>-</v>
      </c>
      <c r="M63" s="487"/>
    </row>
    <row r="64" spans="1:13" ht="21.75" x14ac:dyDescent="0.5">
      <c r="A64" s="486" t="str">
        <f>IF('[1]กรอกรายการ วัสดุ'!A38&gt;0,'[1]กรอกรายการ วัสดุ'!A38,IF('[1]กรอกรายการ วัสดุ'!A38=0," "))</f>
        <v xml:space="preserve"> </v>
      </c>
      <c r="B64" s="708" t="str">
        <f>IF('[1]กรอกรายการ วัสดุ'!B38&gt;0,'[1]กรอกรายการ วัสดุ'!B38,IF('[1]กรอกรายการ วัสดุ'!B38=0,"-"))</f>
        <v>-</v>
      </c>
      <c r="C64" s="709"/>
      <c r="D64" s="709"/>
      <c r="E64" s="710"/>
      <c r="F64" s="483" t="str">
        <f>IF('[1]กรอกรายการ วัสดุ'!C38&gt;0,'[1]กรอกรายการ วัสดุ'!C38,IF('[1]กรอกรายการ วัสดุ'!C38=0,"-"))</f>
        <v>-</v>
      </c>
      <c r="G64" s="483" t="str">
        <f>IF('[1]กรอกรายการ วัสดุ'!D38&gt;0,'[1]กรอกรายการ วัสดุ'!D38,IF('[1]กรอกรายการ วัสดุ'!D38=0,"-"))</f>
        <v>-</v>
      </c>
      <c r="H64" s="484" t="str">
        <f>IF('[1]กรอกรายการ วัสดุ'!E38&gt;0,'[1]กรอกรายการ วัสดุ'!E38,IF('[1]กรอกรายการ วัสดุ'!E38=0,"-"))</f>
        <v>-</v>
      </c>
      <c r="I64" s="484" t="str">
        <f>IF('[1]กรอกรายการ วัสดุ'!F38&gt;0,'[1]กรอกรายการ วัสดุ'!F38,IF('[1]กรอกรายการ วัสดุ'!F38=0,"-"))</f>
        <v>-</v>
      </c>
      <c r="J64" s="484" t="str">
        <f>IF('[1]กรอกรายการ วัสดุ'!G38&gt;0,'[1]กรอกรายการ วัสดุ'!G38,IF('[1]กรอกรายการ วัสดุ'!G38=0,"-"))</f>
        <v>-</v>
      </c>
      <c r="K64" s="484" t="str">
        <f>IF('[1]กรอกรายการ วัสดุ'!H38&gt;0,'[1]กรอกรายการ วัสดุ'!H38,IF('[1]กรอกรายการ วัสดุ'!H38=0,"-"))</f>
        <v>-</v>
      </c>
      <c r="L64" s="484" t="str">
        <f>IF('[1]กรอกรายการ วัสดุ'!I38&gt;0,'[1]กรอกรายการ วัสดุ'!I38,IF('[1]กรอกรายการ วัสดุ'!I38=0,"-"))</f>
        <v>-</v>
      </c>
      <c r="M64" s="487"/>
    </row>
    <row r="65" spans="1:13" ht="21.75" x14ac:dyDescent="0.5">
      <c r="A65" s="486" t="str">
        <f>IF('[1]กรอกรายการ วัสดุ'!A39&gt;0,'[1]กรอกรายการ วัสดุ'!A39,IF('[1]กรอกรายการ วัสดุ'!A39=0," "))</f>
        <v xml:space="preserve"> </v>
      </c>
      <c r="B65" s="708" t="str">
        <f>IF('[1]กรอกรายการ วัสดุ'!B39&gt;0,'[1]กรอกรายการ วัสดุ'!B39,IF('[1]กรอกรายการ วัสดุ'!B39=0,"-"))</f>
        <v>-</v>
      </c>
      <c r="C65" s="709"/>
      <c r="D65" s="709"/>
      <c r="E65" s="710"/>
      <c r="F65" s="483" t="str">
        <f>IF('[1]กรอกรายการ วัสดุ'!C39&gt;0,'[1]กรอกรายการ วัสดุ'!C39,IF('[1]กรอกรายการ วัสดุ'!C39=0,"-"))</f>
        <v>-</v>
      </c>
      <c r="G65" s="483" t="str">
        <f>IF('[1]กรอกรายการ วัสดุ'!D39&gt;0,'[1]กรอกรายการ วัสดุ'!D39,IF('[1]กรอกรายการ วัสดุ'!D39=0,"-"))</f>
        <v>-</v>
      </c>
      <c r="H65" s="484" t="str">
        <f>IF('[1]กรอกรายการ วัสดุ'!E39&gt;0,'[1]กรอกรายการ วัสดุ'!E39,IF('[1]กรอกรายการ วัสดุ'!E39=0,"-"))</f>
        <v>-</v>
      </c>
      <c r="I65" s="484" t="str">
        <f>IF('[1]กรอกรายการ วัสดุ'!F39&gt;0,'[1]กรอกรายการ วัสดุ'!F39,IF('[1]กรอกรายการ วัสดุ'!F39=0,"-"))</f>
        <v>-</v>
      </c>
      <c r="J65" s="484" t="str">
        <f>IF('[1]กรอกรายการ วัสดุ'!G39&gt;0,'[1]กรอกรายการ วัสดุ'!G39,IF('[1]กรอกรายการ วัสดุ'!G39=0,"-"))</f>
        <v>-</v>
      </c>
      <c r="K65" s="484" t="str">
        <f>IF('[1]กรอกรายการ วัสดุ'!H39&gt;0,'[1]กรอกรายการ วัสดุ'!H39,IF('[1]กรอกรายการ วัสดุ'!H39=0,"-"))</f>
        <v>-</v>
      </c>
      <c r="L65" s="484" t="str">
        <f>IF('[1]กรอกรายการ วัสดุ'!I39&gt;0,'[1]กรอกรายการ วัสดุ'!I39,IF('[1]กรอกรายการ วัสดุ'!I39=0,"-"))</f>
        <v>-</v>
      </c>
      <c r="M65" s="487"/>
    </row>
    <row r="66" spans="1:13" ht="22.5" thickBot="1" x14ac:dyDescent="0.55000000000000004">
      <c r="A66" s="488" t="str">
        <f>IF('[1]กรอกรายการ วัสดุ'!A40&gt;0,'[1]กรอกรายการ วัสดุ'!A40,IF('[1]กรอกรายการ วัสดุ'!A40=0," "))</f>
        <v xml:space="preserve"> </v>
      </c>
      <c r="B66" s="708" t="str">
        <f>IF('[1]กรอกรายการ วัสดุ'!B40&gt;0,'[1]กรอกรายการ วัสดุ'!B40,IF('[1]กรอกรายการ วัสดุ'!B40=0,"-"))</f>
        <v>-</v>
      </c>
      <c r="C66" s="709"/>
      <c r="D66" s="709"/>
      <c r="E66" s="710"/>
      <c r="F66" s="483" t="str">
        <f>IF('[1]กรอกรายการ วัสดุ'!C40&gt;0,'[1]กรอกรายการ วัสดุ'!C40,IF('[1]กรอกรายการ วัสดุ'!C40=0,"-"))</f>
        <v>-</v>
      </c>
      <c r="G66" s="483" t="str">
        <f>IF('[1]กรอกรายการ วัสดุ'!D40&gt;0,'[1]กรอกรายการ วัสดุ'!D40,IF('[1]กรอกรายการ วัสดุ'!D40=0,"-"))</f>
        <v>-</v>
      </c>
      <c r="H66" s="484" t="str">
        <f>IF('[1]กรอกรายการ วัสดุ'!E40&gt;0,'[1]กรอกรายการ วัสดุ'!E40,IF('[1]กรอกรายการ วัสดุ'!E40=0,"-"))</f>
        <v>-</v>
      </c>
      <c r="I66" s="484" t="str">
        <f>IF('[1]กรอกรายการ วัสดุ'!F40&gt;0,'[1]กรอกรายการ วัสดุ'!F40,IF('[1]กรอกรายการ วัสดุ'!F40=0,"-"))</f>
        <v>-</v>
      </c>
      <c r="J66" s="484" t="str">
        <f>IF('[1]กรอกรายการ วัสดุ'!G40&gt;0,'[1]กรอกรายการ วัสดุ'!G40,IF('[1]กรอกรายการ วัสดุ'!G40=0,"-"))</f>
        <v>-</v>
      </c>
      <c r="K66" s="484" t="str">
        <f>IF('[1]กรอกรายการ วัสดุ'!H40&gt;0,'[1]กรอกรายการ วัสดุ'!H40,IF('[1]กรอกรายการ วัสดุ'!H40=0,"-"))</f>
        <v>-</v>
      </c>
      <c r="L66" s="484" t="str">
        <f>IF('[1]กรอกรายการ วัสดุ'!I40&gt;0,'[1]กรอกรายการ วัสดุ'!I40,IF('[1]กรอกรายการ วัสดุ'!I40=0,"-"))</f>
        <v>-</v>
      </c>
      <c r="M66" s="489"/>
    </row>
    <row r="67" spans="1:13" ht="22.5" thickBot="1" x14ac:dyDescent="0.55000000000000004">
      <c r="A67" s="711" t="s">
        <v>46</v>
      </c>
      <c r="B67" s="712"/>
      <c r="C67" s="712"/>
      <c r="D67" s="712"/>
      <c r="E67" s="712"/>
      <c r="F67" s="712"/>
      <c r="G67" s="712"/>
      <c r="H67" s="713"/>
      <c r="I67" s="490">
        <f>SUM(I56:I66)</f>
        <v>0</v>
      </c>
      <c r="J67" s="502"/>
      <c r="K67" s="490">
        <f t="shared" ref="K67:L67" si="0">SUM(K56:K66)</f>
        <v>0</v>
      </c>
      <c r="L67" s="490">
        <f t="shared" si="0"/>
        <v>0</v>
      </c>
      <c r="M67" s="503"/>
    </row>
    <row r="68" spans="1:13" ht="22.5" thickBot="1" x14ac:dyDescent="0.55000000000000004">
      <c r="A68" s="711" t="s">
        <v>47</v>
      </c>
      <c r="B68" s="712"/>
      <c r="C68" s="712"/>
      <c r="D68" s="712"/>
      <c r="E68" s="712"/>
      <c r="F68" s="712"/>
      <c r="G68" s="712"/>
      <c r="H68" s="713"/>
      <c r="I68" s="505">
        <f>I67+I55</f>
        <v>130091.24099999998</v>
      </c>
      <c r="J68" s="502"/>
      <c r="K68" s="490">
        <f t="shared" ref="K68:L68" si="1">K67+K55</f>
        <v>52193.52</v>
      </c>
      <c r="L68" s="490">
        <f t="shared" si="1"/>
        <v>182284.761</v>
      </c>
      <c r="M68" s="503"/>
    </row>
    <row r="69" spans="1:13" ht="21.75" x14ac:dyDescent="0.5">
      <c r="A69" s="493"/>
      <c r="B69" s="493"/>
      <c r="C69" s="493"/>
      <c r="D69" s="493"/>
      <c r="E69" s="493"/>
      <c r="F69" s="493"/>
      <c r="G69" s="493"/>
      <c r="H69" s="493"/>
      <c r="I69" s="494"/>
      <c r="J69" s="494"/>
      <c r="K69" s="494"/>
      <c r="L69" s="494"/>
      <c r="M69" s="494"/>
    </row>
    <row r="70" spans="1:13" ht="24" x14ac:dyDescent="0.55000000000000004">
      <c r="A70" s="495" t="s">
        <v>28</v>
      </c>
      <c r="B70" s="495" t="s">
        <v>336</v>
      </c>
      <c r="C70" s="477"/>
      <c r="D70" s="477"/>
      <c r="E70" s="477" t="str">
        <f>[2]ปร55!$J$23</f>
        <v>ประธานกรรมการกำหนดราคากลาง</v>
      </c>
      <c r="F70" s="477"/>
      <c r="G70" s="477"/>
      <c r="H70" s="496" t="s">
        <v>28</v>
      </c>
      <c r="I70" s="495" t="s">
        <v>337</v>
      </c>
      <c r="J70" s="477"/>
      <c r="K70" s="477"/>
      <c r="L70" s="477"/>
      <c r="M70" s="477"/>
    </row>
    <row r="71" spans="1:13" ht="24" x14ac:dyDescent="0.55000000000000004">
      <c r="A71" s="480"/>
      <c r="B71" s="692" t="str">
        <f>'[1]กรอกข้อมูล รร.'!$C$29</f>
        <v>(นายวิเชียร  จันทร์แดง)</v>
      </c>
      <c r="C71" s="692"/>
      <c r="D71" s="692"/>
      <c r="E71" s="692"/>
      <c r="F71" s="477"/>
      <c r="G71" s="477"/>
      <c r="H71" s="496" t="s">
        <v>28</v>
      </c>
      <c r="I71" s="495" t="s">
        <v>338</v>
      </c>
      <c r="J71" s="477"/>
      <c r="K71" s="477"/>
      <c r="L71" s="477"/>
      <c r="M71" s="477"/>
    </row>
    <row r="72" spans="1:13" ht="24" x14ac:dyDescent="0.55000000000000004">
      <c r="A72" s="480"/>
      <c r="B72" s="495" t="str">
        <f>'[1]กรอกข้อมูล รร.'!$C$35</f>
        <v>ผู้อำนวยการโรงเรียนบ้านแม่แจ๋ม</v>
      </c>
      <c r="C72" s="495"/>
      <c r="D72" s="495"/>
      <c r="E72" s="495"/>
      <c r="F72" s="495"/>
      <c r="G72" s="477"/>
      <c r="H72" s="480"/>
      <c r="I72" s="480"/>
      <c r="J72" s="480"/>
      <c r="K72" s="480"/>
      <c r="L72" s="477"/>
      <c r="M72" s="477"/>
    </row>
    <row r="73" spans="1:13" ht="27.75" x14ac:dyDescent="0.65">
      <c r="A73" s="477"/>
      <c r="B73" s="477"/>
      <c r="C73" s="691" t="s">
        <v>23</v>
      </c>
      <c r="D73" s="691"/>
      <c r="E73" s="691"/>
      <c r="F73" s="691"/>
      <c r="G73" s="691"/>
      <c r="H73" s="691"/>
      <c r="I73" s="691"/>
      <c r="J73" s="691"/>
      <c r="K73" s="691"/>
      <c r="L73" s="506" t="s">
        <v>25</v>
      </c>
      <c r="M73" s="507"/>
    </row>
    <row r="74" spans="1:13" ht="24" x14ac:dyDescent="0.55000000000000004">
      <c r="A74" s="715" t="str">
        <f>A51</f>
        <v>สร้างรางระบายน้ำมีฝาเหล็ก ยาว 71 เมตร</v>
      </c>
      <c r="B74" s="715"/>
      <c r="C74" s="715"/>
      <c r="D74" s="692">
        <f>D51</f>
        <v>0</v>
      </c>
      <c r="E74" s="692"/>
      <c r="F74" s="692"/>
      <c r="G74" s="692"/>
      <c r="H74" s="692"/>
      <c r="I74" s="477" t="s">
        <v>26</v>
      </c>
      <c r="J74" s="479" t="str">
        <f>J51</f>
        <v>ลำปาง เขต  3</v>
      </c>
      <c r="K74" s="477"/>
      <c r="L74" s="477"/>
      <c r="M74" s="477" t="s">
        <v>38</v>
      </c>
    </row>
    <row r="75" spans="1:13" ht="24.75" thickBot="1" x14ac:dyDescent="0.6">
      <c r="A75" s="479" t="s">
        <v>0</v>
      </c>
      <c r="B75" s="477"/>
      <c r="C75" s="477"/>
      <c r="D75" s="692" t="str">
        <f>D52</f>
        <v>โรงเรียนร่องเคาะวิทยา</v>
      </c>
      <c r="E75" s="692"/>
      <c r="F75" s="692"/>
      <c r="G75" s="692"/>
      <c r="H75" s="692"/>
      <c r="I75" s="477"/>
      <c r="J75" s="477"/>
      <c r="K75" s="693"/>
      <c r="L75" s="693"/>
      <c r="M75" s="477"/>
    </row>
    <row r="76" spans="1:13" ht="24" customHeight="1" x14ac:dyDescent="0.2">
      <c r="A76" s="700" t="s">
        <v>2</v>
      </c>
      <c r="B76" s="702" t="s">
        <v>3</v>
      </c>
      <c r="C76" s="703"/>
      <c r="D76" s="703"/>
      <c r="E76" s="704"/>
      <c r="F76" s="694" t="s">
        <v>4</v>
      </c>
      <c r="G76" s="694" t="s">
        <v>5</v>
      </c>
      <c r="H76" s="694" t="s">
        <v>6</v>
      </c>
      <c r="I76" s="694"/>
      <c r="J76" s="694" t="s">
        <v>7</v>
      </c>
      <c r="K76" s="694"/>
      <c r="L76" s="694" t="s">
        <v>24</v>
      </c>
      <c r="M76" s="696" t="s">
        <v>9</v>
      </c>
    </row>
    <row r="77" spans="1:13" ht="48" x14ac:dyDescent="0.2">
      <c r="A77" s="701"/>
      <c r="B77" s="705"/>
      <c r="C77" s="706"/>
      <c r="D77" s="706"/>
      <c r="E77" s="707"/>
      <c r="F77" s="716"/>
      <c r="G77" s="716"/>
      <c r="H77" s="497" t="s">
        <v>10</v>
      </c>
      <c r="I77" s="497" t="s">
        <v>11</v>
      </c>
      <c r="J77" s="497" t="s">
        <v>10</v>
      </c>
      <c r="K77" s="497" t="s">
        <v>11</v>
      </c>
      <c r="L77" s="716"/>
      <c r="M77" s="697"/>
    </row>
    <row r="78" spans="1:13" ht="21.75" x14ac:dyDescent="0.5">
      <c r="A78" s="736" t="s">
        <v>48</v>
      </c>
      <c r="B78" s="737"/>
      <c r="C78" s="737"/>
      <c r="D78" s="737"/>
      <c r="E78" s="737"/>
      <c r="F78" s="737"/>
      <c r="G78" s="737"/>
      <c r="H78" s="738"/>
      <c r="I78" s="508">
        <f>I68</f>
        <v>130091.24099999998</v>
      </c>
      <c r="J78" s="509"/>
      <c r="K78" s="510">
        <f>K68</f>
        <v>52193.52</v>
      </c>
      <c r="L78" s="510">
        <f>L68</f>
        <v>182284.761</v>
      </c>
      <c r="M78" s="485"/>
    </row>
    <row r="79" spans="1:13" ht="21.75" x14ac:dyDescent="0.5">
      <c r="A79" s="482" t="str">
        <f>IF('[1]กรอกรายการ วัสดุ'!A41&gt;0,'[1]กรอกรายการ วัสดุ'!A41,IF('[1]กรอกรายการ วัสดุ'!A41=0," "))</f>
        <v xml:space="preserve"> </v>
      </c>
      <c r="B79" s="708" t="str">
        <f>IF('[1]กรอกรายการ วัสดุ'!B41&gt;0,'[1]กรอกรายการ วัสดุ'!B41,IF('[1]กรอกรายการ วัสดุ'!B41=0,"-"))</f>
        <v>-</v>
      </c>
      <c r="C79" s="709"/>
      <c r="D79" s="709"/>
      <c r="E79" s="710"/>
      <c r="F79" s="483" t="str">
        <f>IF('[1]กรอกรายการ วัสดุ'!C41&gt;0,'[1]กรอกรายการ วัสดุ'!C41,IF('[1]กรอกรายการ วัสดุ'!C41=0,"-"))</f>
        <v>-</v>
      </c>
      <c r="G79" s="483" t="str">
        <f>IF('[1]กรอกรายการ วัสดุ'!D41&gt;0,'[1]กรอกรายการ วัสดุ'!D41,IF('[1]กรอกรายการ วัสดุ'!D41=0,"-"))</f>
        <v>-</v>
      </c>
      <c r="H79" s="484" t="str">
        <f>IF('[1]กรอกรายการ วัสดุ'!E41&gt;0,'[1]กรอกรายการ วัสดุ'!E41,IF('[1]กรอกรายการ วัสดุ'!E41=0,"-"))</f>
        <v>-</v>
      </c>
      <c r="I79" s="484" t="str">
        <f>IF('[1]กรอกรายการ วัสดุ'!F41&gt;0,'[1]กรอกรายการ วัสดุ'!F41,IF('[1]กรอกรายการ วัสดุ'!F41=0,"-"))</f>
        <v>-</v>
      </c>
      <c r="J79" s="484" t="str">
        <f>IF('[1]กรอกรายการ วัสดุ'!G41&gt;0,'[1]กรอกรายการ วัสดุ'!G41,IF('[1]กรอกรายการ วัสดุ'!G41=0,"-"))</f>
        <v>-</v>
      </c>
      <c r="K79" s="484" t="str">
        <f>IF('[1]กรอกรายการ วัสดุ'!H41&gt;0,'[1]กรอกรายการ วัสดุ'!H41,IF('[1]กรอกรายการ วัสดุ'!H41=0,"-"))</f>
        <v>-</v>
      </c>
      <c r="L79" s="484" t="str">
        <f>IF('[1]กรอกรายการ วัสดุ'!I41&gt;0,'[1]กรอกรายการ วัสดุ'!I41,IF('[1]กรอกรายการ วัสดุ'!I41=0,"-"))</f>
        <v>-</v>
      </c>
      <c r="M79" s="489"/>
    </row>
    <row r="80" spans="1:13" ht="21.75" x14ac:dyDescent="0.5">
      <c r="A80" s="486" t="str">
        <f>IF('[1]กรอกรายการ วัสดุ'!A42&gt;0,'[1]กรอกรายการ วัสดุ'!A42,IF('[1]กรอกรายการ วัสดุ'!A42=0," "))</f>
        <v xml:space="preserve"> </v>
      </c>
      <c r="B80" s="708" t="str">
        <f>IF('[1]กรอกรายการ วัสดุ'!B42&gt;0,'[1]กรอกรายการ วัสดุ'!B42,IF('[1]กรอกรายการ วัสดุ'!B42=0,"-"))</f>
        <v>-</v>
      </c>
      <c r="C80" s="709"/>
      <c r="D80" s="709"/>
      <c r="E80" s="710"/>
      <c r="F80" s="483" t="str">
        <f>IF('[1]กรอกรายการ วัสดุ'!C42&gt;0,'[1]กรอกรายการ วัสดุ'!C42,IF('[1]กรอกรายการ วัสดุ'!C42=0,"-"))</f>
        <v>-</v>
      </c>
      <c r="G80" s="483" t="str">
        <f>IF('[1]กรอกรายการ วัสดุ'!D42&gt;0,'[1]กรอกรายการ วัสดุ'!D42,IF('[1]กรอกรายการ วัสดุ'!D42=0,"-"))</f>
        <v>-</v>
      </c>
      <c r="H80" s="484" t="str">
        <f>IF('[1]กรอกรายการ วัสดุ'!E42&gt;0,'[1]กรอกรายการ วัสดุ'!E42,IF('[1]กรอกรายการ วัสดุ'!E42=0,"-"))</f>
        <v>-</v>
      </c>
      <c r="I80" s="484" t="str">
        <f>IF('[1]กรอกรายการ วัสดุ'!F42&gt;0,'[1]กรอกรายการ วัสดุ'!F42,IF('[1]กรอกรายการ วัสดุ'!F42=0,"-"))</f>
        <v>-</v>
      </c>
      <c r="J80" s="484" t="str">
        <f>IF('[1]กรอกรายการ วัสดุ'!G42&gt;0,'[1]กรอกรายการ วัสดุ'!G42,IF('[1]กรอกรายการ วัสดุ'!G42=0,"-"))</f>
        <v>-</v>
      </c>
      <c r="K80" s="484" t="str">
        <f>IF('[1]กรอกรายการ วัสดุ'!H42&gt;0,'[1]กรอกรายการ วัสดุ'!H42,IF('[1]กรอกรายการ วัสดุ'!H42=0,"-"))</f>
        <v>-</v>
      </c>
      <c r="L80" s="484" t="str">
        <f>IF('[1]กรอกรายการ วัสดุ'!I42&gt;0,'[1]กรอกรายการ วัสดุ'!I42,IF('[1]กรอกรายการ วัสดุ'!I42=0,"-"))</f>
        <v>-</v>
      </c>
      <c r="M80" s="487"/>
    </row>
    <row r="81" spans="1:13" ht="21.75" x14ac:dyDescent="0.5">
      <c r="A81" s="486" t="str">
        <f>IF('[1]กรอกรายการ วัสดุ'!A43&gt;0,'[1]กรอกรายการ วัสดุ'!A43,IF('[1]กรอกรายการ วัสดุ'!A43=0," "))</f>
        <v xml:space="preserve"> </v>
      </c>
      <c r="B81" s="708" t="str">
        <f>IF('[1]กรอกรายการ วัสดุ'!B43&gt;0,'[1]กรอกรายการ วัสดุ'!B43,IF('[1]กรอกรายการ วัสดุ'!B43=0,"-"))</f>
        <v>-</v>
      </c>
      <c r="C81" s="709"/>
      <c r="D81" s="709"/>
      <c r="E81" s="710"/>
      <c r="F81" s="483" t="str">
        <f>IF('[1]กรอกรายการ วัสดุ'!C43&gt;0,'[1]กรอกรายการ วัสดุ'!C43,IF('[1]กรอกรายการ วัสดุ'!C43=0,"-"))</f>
        <v>-</v>
      </c>
      <c r="G81" s="483" t="str">
        <f>IF('[1]กรอกรายการ วัสดุ'!D43&gt;0,'[1]กรอกรายการ วัสดุ'!D43,IF('[1]กรอกรายการ วัสดุ'!D43=0,"-"))</f>
        <v>-</v>
      </c>
      <c r="H81" s="484" t="str">
        <f>IF('[1]กรอกรายการ วัสดุ'!E43&gt;0,'[1]กรอกรายการ วัสดุ'!E43,IF('[1]กรอกรายการ วัสดุ'!E43=0,"-"))</f>
        <v>-</v>
      </c>
      <c r="I81" s="484" t="str">
        <f>IF('[1]กรอกรายการ วัสดุ'!F43&gt;0,'[1]กรอกรายการ วัสดุ'!F43,IF('[1]กรอกรายการ วัสดุ'!F43=0,"-"))</f>
        <v>-</v>
      </c>
      <c r="J81" s="484" t="str">
        <f>IF('[1]กรอกรายการ วัสดุ'!G43&gt;0,'[1]กรอกรายการ วัสดุ'!G43,IF('[1]กรอกรายการ วัสดุ'!G43=0,"-"))</f>
        <v>-</v>
      </c>
      <c r="K81" s="484" t="str">
        <f>IF('[1]กรอกรายการ วัสดุ'!H43&gt;0,'[1]กรอกรายการ วัสดุ'!H43,IF('[1]กรอกรายการ วัสดุ'!H43=0,"-"))</f>
        <v>-</v>
      </c>
      <c r="L81" s="484" t="str">
        <f>IF('[1]กรอกรายการ วัสดุ'!I43&gt;0,'[1]กรอกรายการ วัสดุ'!I43,IF('[1]กรอกรายการ วัสดุ'!I43=0,"-"))</f>
        <v>-</v>
      </c>
      <c r="M81" s="487"/>
    </row>
    <row r="82" spans="1:13" ht="21.75" x14ac:dyDescent="0.5">
      <c r="A82" s="486" t="str">
        <f>IF('[1]กรอกรายการ วัสดุ'!A44&gt;0,'[1]กรอกรายการ วัสดุ'!A44,IF('[1]กรอกรายการ วัสดุ'!A44=0," "))</f>
        <v xml:space="preserve"> </v>
      </c>
      <c r="B82" s="708" t="str">
        <f>IF('[1]กรอกรายการ วัสดุ'!B44&gt;0,'[1]กรอกรายการ วัสดุ'!B44,IF('[1]กรอกรายการ วัสดุ'!B44=0,"-"))</f>
        <v>-</v>
      </c>
      <c r="C82" s="709"/>
      <c r="D82" s="709"/>
      <c r="E82" s="710"/>
      <c r="F82" s="483" t="str">
        <f>IF('[1]กรอกรายการ วัสดุ'!C44&gt;0,'[1]กรอกรายการ วัสดุ'!C44,IF('[1]กรอกรายการ วัสดุ'!C44=0,"-"))</f>
        <v>-</v>
      </c>
      <c r="G82" s="483" t="str">
        <f>IF('[1]กรอกรายการ วัสดุ'!D44&gt;0,'[1]กรอกรายการ วัสดุ'!D44,IF('[1]กรอกรายการ วัสดุ'!D44=0,"-"))</f>
        <v>-</v>
      </c>
      <c r="H82" s="484" t="str">
        <f>IF('[1]กรอกรายการ วัสดุ'!E44&gt;0,'[1]กรอกรายการ วัสดุ'!E44,IF('[1]กรอกรายการ วัสดุ'!E44=0,"-"))</f>
        <v>-</v>
      </c>
      <c r="I82" s="484" t="str">
        <f>IF('[1]กรอกรายการ วัสดุ'!F44&gt;0,'[1]กรอกรายการ วัสดุ'!F44,IF('[1]กรอกรายการ วัสดุ'!F44=0,"-"))</f>
        <v>-</v>
      </c>
      <c r="J82" s="484" t="str">
        <f>IF('[1]กรอกรายการ วัสดุ'!G44&gt;0,'[1]กรอกรายการ วัสดุ'!G44,IF('[1]กรอกรายการ วัสดุ'!G44=0,"-"))</f>
        <v>-</v>
      </c>
      <c r="K82" s="484" t="str">
        <f>IF('[1]กรอกรายการ วัสดุ'!H44&gt;0,'[1]กรอกรายการ วัสดุ'!H44,IF('[1]กรอกรายการ วัสดุ'!H44=0,"-"))</f>
        <v>-</v>
      </c>
      <c r="L82" s="484" t="str">
        <f>IF('[1]กรอกรายการ วัสดุ'!I44&gt;0,'[1]กรอกรายการ วัสดุ'!I44,IF('[1]กรอกรายการ วัสดุ'!I44=0,"-"))</f>
        <v>-</v>
      </c>
      <c r="M82" s="487"/>
    </row>
    <row r="83" spans="1:13" ht="21.75" x14ac:dyDescent="0.5">
      <c r="A83" s="486" t="str">
        <f>IF('[1]กรอกรายการ วัสดุ'!A45&gt;0,'[1]กรอกรายการ วัสดุ'!A45,IF('[1]กรอกรายการ วัสดุ'!A45=0," "))</f>
        <v xml:space="preserve"> </v>
      </c>
      <c r="B83" s="708" t="str">
        <f>IF('[1]กรอกรายการ วัสดุ'!B45&gt;0,'[1]กรอกรายการ วัสดุ'!B45,IF('[1]กรอกรายการ วัสดุ'!B45=0,"-"))</f>
        <v>-</v>
      </c>
      <c r="C83" s="709"/>
      <c r="D83" s="709"/>
      <c r="E83" s="710"/>
      <c r="F83" s="483" t="str">
        <f>IF('[1]กรอกรายการ วัสดุ'!C45&gt;0,'[1]กรอกรายการ วัสดุ'!C45,IF('[1]กรอกรายการ วัสดุ'!C45=0,"-"))</f>
        <v>-</v>
      </c>
      <c r="G83" s="483" t="str">
        <f>IF('[1]กรอกรายการ วัสดุ'!D45&gt;0,'[1]กรอกรายการ วัสดุ'!D45,IF('[1]กรอกรายการ วัสดุ'!D45=0,"-"))</f>
        <v>-</v>
      </c>
      <c r="H83" s="484" t="str">
        <f>IF('[1]กรอกรายการ วัสดุ'!E45&gt;0,'[1]กรอกรายการ วัสดุ'!E45,IF('[1]กรอกรายการ วัสดุ'!E45=0,"-"))</f>
        <v>-</v>
      </c>
      <c r="I83" s="484" t="str">
        <f>IF('[1]กรอกรายการ วัสดุ'!F45&gt;0,'[1]กรอกรายการ วัสดุ'!F45,IF('[1]กรอกรายการ วัสดุ'!F45=0,"-"))</f>
        <v>-</v>
      </c>
      <c r="J83" s="484" t="str">
        <f>IF('[1]กรอกรายการ วัสดุ'!G45&gt;0,'[1]กรอกรายการ วัสดุ'!G45,IF('[1]กรอกรายการ วัสดุ'!G45=0,"-"))</f>
        <v>-</v>
      </c>
      <c r="K83" s="484" t="str">
        <f>IF('[1]กรอกรายการ วัสดุ'!H45&gt;0,'[1]กรอกรายการ วัสดุ'!H45,IF('[1]กรอกรายการ วัสดุ'!H45=0,"-"))</f>
        <v>-</v>
      </c>
      <c r="L83" s="484" t="str">
        <f>IF('[1]กรอกรายการ วัสดุ'!I45&gt;0,'[1]กรอกรายการ วัสดุ'!I45,IF('[1]กรอกรายการ วัสดุ'!I45=0,"-"))</f>
        <v>-</v>
      </c>
      <c r="M83" s="487"/>
    </row>
    <row r="84" spans="1:13" ht="21.75" x14ac:dyDescent="0.5">
      <c r="A84" s="486" t="str">
        <f>IF('[1]กรอกรายการ วัสดุ'!A46&gt;0,'[1]กรอกรายการ วัสดุ'!A46,IF('[1]กรอกรายการ วัสดุ'!A46=0," "))</f>
        <v xml:space="preserve"> </v>
      </c>
      <c r="B84" s="708" t="str">
        <f>IF('[1]กรอกรายการ วัสดุ'!B46&gt;0,'[1]กรอกรายการ วัสดุ'!B46,IF('[1]กรอกรายการ วัสดุ'!B46=0,"-"))</f>
        <v>-</v>
      </c>
      <c r="C84" s="709"/>
      <c r="D84" s="709"/>
      <c r="E84" s="710"/>
      <c r="F84" s="483" t="str">
        <f>IF('[1]กรอกรายการ วัสดุ'!C46&gt;0,'[1]กรอกรายการ วัสดุ'!C46,IF('[1]กรอกรายการ วัสดุ'!C46=0,"-"))</f>
        <v>-</v>
      </c>
      <c r="G84" s="483" t="str">
        <f>IF('[1]กรอกรายการ วัสดุ'!D46&gt;0,'[1]กรอกรายการ วัสดุ'!D46,IF('[1]กรอกรายการ วัสดุ'!D46=0,"-"))</f>
        <v>-</v>
      </c>
      <c r="H84" s="484" t="str">
        <f>IF('[1]กรอกรายการ วัสดุ'!E46&gt;0,'[1]กรอกรายการ วัสดุ'!E46,IF('[1]กรอกรายการ วัสดุ'!E46=0,"-"))</f>
        <v>-</v>
      </c>
      <c r="I84" s="484" t="str">
        <f>IF('[1]กรอกรายการ วัสดุ'!F46&gt;0,'[1]กรอกรายการ วัสดุ'!F46,IF('[1]กรอกรายการ วัสดุ'!F46=0,"-"))</f>
        <v>-</v>
      </c>
      <c r="J84" s="484" t="str">
        <f>IF('[1]กรอกรายการ วัสดุ'!G46&gt;0,'[1]กรอกรายการ วัสดุ'!G46,IF('[1]กรอกรายการ วัสดุ'!G46=0,"-"))</f>
        <v>-</v>
      </c>
      <c r="K84" s="484" t="str">
        <f>IF('[1]กรอกรายการ วัสดุ'!H46&gt;0,'[1]กรอกรายการ วัสดุ'!H46,IF('[1]กรอกรายการ วัสดุ'!H46=0,"-"))</f>
        <v>-</v>
      </c>
      <c r="L84" s="484" t="str">
        <f>IF('[1]กรอกรายการ วัสดุ'!I46&gt;0,'[1]กรอกรายการ วัสดุ'!I46,IF('[1]กรอกรายการ วัสดุ'!I46=0,"-"))</f>
        <v>-</v>
      </c>
      <c r="M84" s="487"/>
    </row>
    <row r="85" spans="1:13" ht="21.75" x14ac:dyDescent="0.5">
      <c r="A85" s="486" t="str">
        <f>IF('[1]กรอกรายการ วัสดุ'!A47&gt;0,'[1]กรอกรายการ วัสดุ'!A47,IF('[1]กรอกรายการ วัสดุ'!A47=0," "))</f>
        <v xml:space="preserve"> </v>
      </c>
      <c r="B85" s="708" t="str">
        <f>IF('[1]กรอกรายการ วัสดุ'!B47&gt;0,'[1]กรอกรายการ วัสดุ'!B47,IF('[1]กรอกรายการ วัสดุ'!B47=0,"-"))</f>
        <v>-</v>
      </c>
      <c r="C85" s="709"/>
      <c r="D85" s="709"/>
      <c r="E85" s="710"/>
      <c r="F85" s="483" t="str">
        <f>IF('[1]กรอกรายการ วัสดุ'!C47&gt;0,'[1]กรอกรายการ วัสดุ'!C47,IF('[1]กรอกรายการ วัสดุ'!C47=0,"-"))</f>
        <v>-</v>
      </c>
      <c r="G85" s="483" t="str">
        <f>IF('[1]กรอกรายการ วัสดุ'!D47&gt;0,'[1]กรอกรายการ วัสดุ'!D47,IF('[1]กรอกรายการ วัสดุ'!D47=0,"-"))</f>
        <v>-</v>
      </c>
      <c r="H85" s="484" t="str">
        <f>IF('[1]กรอกรายการ วัสดุ'!E47&gt;0,'[1]กรอกรายการ วัสดุ'!E47,IF('[1]กรอกรายการ วัสดุ'!E47=0,"-"))</f>
        <v>-</v>
      </c>
      <c r="I85" s="484" t="str">
        <f>IF('[1]กรอกรายการ วัสดุ'!F47&gt;0,'[1]กรอกรายการ วัสดุ'!F47,IF('[1]กรอกรายการ วัสดุ'!F47=0,"-"))</f>
        <v>-</v>
      </c>
      <c r="J85" s="484" t="str">
        <f>IF('[1]กรอกรายการ วัสดุ'!G47&gt;0,'[1]กรอกรายการ วัสดุ'!G47,IF('[1]กรอกรายการ วัสดุ'!G47=0,"-"))</f>
        <v>-</v>
      </c>
      <c r="K85" s="484" t="str">
        <f>IF('[1]กรอกรายการ วัสดุ'!H47&gt;0,'[1]กรอกรายการ วัสดุ'!H47,IF('[1]กรอกรายการ วัสดุ'!H47=0,"-"))</f>
        <v>-</v>
      </c>
      <c r="L85" s="484" t="str">
        <f>IF('[1]กรอกรายการ วัสดุ'!I47&gt;0,'[1]กรอกรายการ วัสดุ'!I47,IF('[1]กรอกรายการ วัสดุ'!I47=0,"-"))</f>
        <v>-</v>
      </c>
      <c r="M85" s="487"/>
    </row>
    <row r="86" spans="1:13" ht="21.75" x14ac:dyDescent="0.5">
      <c r="A86" s="486" t="str">
        <f>IF('[1]กรอกรายการ วัสดุ'!A48&gt;0,'[1]กรอกรายการ วัสดุ'!A48,IF('[1]กรอกรายการ วัสดุ'!A48=0," "))</f>
        <v xml:space="preserve"> </v>
      </c>
      <c r="B86" s="708" t="str">
        <f>IF('[1]กรอกรายการ วัสดุ'!B48&gt;0,'[1]กรอกรายการ วัสดุ'!B48,IF('[1]กรอกรายการ วัสดุ'!B48=0,"-"))</f>
        <v>-</v>
      </c>
      <c r="C86" s="709"/>
      <c r="D86" s="709"/>
      <c r="E86" s="710"/>
      <c r="F86" s="483" t="str">
        <f>IF('[1]กรอกรายการ วัสดุ'!C48&gt;0,'[1]กรอกรายการ วัสดุ'!C48,IF('[1]กรอกรายการ วัสดุ'!C48=0,"-"))</f>
        <v>-</v>
      </c>
      <c r="G86" s="483" t="str">
        <f>IF('[1]กรอกรายการ วัสดุ'!D48&gt;0,'[1]กรอกรายการ วัสดุ'!D48,IF('[1]กรอกรายการ วัสดุ'!D48=0,"-"))</f>
        <v>-</v>
      </c>
      <c r="H86" s="484" t="str">
        <f>IF('[1]กรอกรายการ วัสดุ'!E48&gt;0,'[1]กรอกรายการ วัสดุ'!E48,IF('[1]กรอกรายการ วัสดุ'!E48=0,"-"))</f>
        <v>-</v>
      </c>
      <c r="I86" s="484" t="str">
        <f>IF('[1]กรอกรายการ วัสดุ'!F48&gt;0,'[1]กรอกรายการ วัสดุ'!F48,IF('[1]กรอกรายการ วัสดุ'!F48=0,"-"))</f>
        <v>-</v>
      </c>
      <c r="J86" s="484" t="str">
        <f>IF('[1]กรอกรายการ วัสดุ'!G48&gt;0,'[1]กรอกรายการ วัสดุ'!G48,IF('[1]กรอกรายการ วัสดุ'!G48=0,"-"))</f>
        <v>-</v>
      </c>
      <c r="K86" s="484" t="str">
        <f>IF('[1]กรอกรายการ วัสดุ'!H48&gt;0,'[1]กรอกรายการ วัสดุ'!H48,IF('[1]กรอกรายการ วัสดุ'!H48=0,"-"))</f>
        <v>-</v>
      </c>
      <c r="L86" s="484" t="str">
        <f>IF('[1]กรอกรายการ วัสดุ'!I48&gt;0,'[1]กรอกรายการ วัสดุ'!I48,IF('[1]กรอกรายการ วัสดุ'!I48=0,"-"))</f>
        <v>-</v>
      </c>
      <c r="M86" s="487"/>
    </row>
    <row r="87" spans="1:13" ht="21.75" x14ac:dyDescent="0.5">
      <c r="A87" s="486" t="str">
        <f>IF('[1]กรอกรายการ วัสดุ'!A49&gt;0,'[1]กรอกรายการ วัสดุ'!A49,IF('[1]กรอกรายการ วัสดุ'!A49=0," "))</f>
        <v xml:space="preserve"> </v>
      </c>
      <c r="B87" s="708" t="str">
        <f>IF('[1]กรอกรายการ วัสดุ'!B49&gt;0,'[1]กรอกรายการ วัสดุ'!B49,IF('[1]กรอกรายการ วัสดุ'!B49=0,"-"))</f>
        <v>-</v>
      </c>
      <c r="C87" s="709"/>
      <c r="D87" s="709"/>
      <c r="E87" s="710"/>
      <c r="F87" s="483" t="str">
        <f>IF('[1]กรอกรายการ วัสดุ'!C49&gt;0,'[1]กรอกรายการ วัสดุ'!C49,IF('[1]กรอกรายการ วัสดุ'!C49=0,"-"))</f>
        <v>-</v>
      </c>
      <c r="G87" s="483" t="str">
        <f>IF('[1]กรอกรายการ วัสดุ'!D49&gt;0,'[1]กรอกรายการ วัสดุ'!D49,IF('[1]กรอกรายการ วัสดุ'!D49=0,"-"))</f>
        <v>-</v>
      </c>
      <c r="H87" s="484" t="str">
        <f>IF('[1]กรอกรายการ วัสดุ'!E49&gt;0,'[1]กรอกรายการ วัสดุ'!E49,IF('[1]กรอกรายการ วัสดุ'!E49=0,"-"))</f>
        <v>-</v>
      </c>
      <c r="I87" s="484" t="str">
        <f>IF('[1]กรอกรายการ วัสดุ'!F49&gt;0,'[1]กรอกรายการ วัสดุ'!F49,IF('[1]กรอกรายการ วัสดุ'!F49=0,"-"))</f>
        <v>-</v>
      </c>
      <c r="J87" s="484" t="str">
        <f>IF('[1]กรอกรายการ วัสดุ'!G49&gt;0,'[1]กรอกรายการ วัสดุ'!G49,IF('[1]กรอกรายการ วัสดุ'!G49=0,"-"))</f>
        <v>-</v>
      </c>
      <c r="K87" s="484" t="str">
        <f>IF('[1]กรอกรายการ วัสดุ'!H49&gt;0,'[1]กรอกรายการ วัสดุ'!H49,IF('[1]กรอกรายการ วัสดุ'!H49=0,"-"))</f>
        <v>-</v>
      </c>
      <c r="L87" s="484" t="str">
        <f>IF('[1]กรอกรายการ วัสดุ'!I49&gt;0,'[1]กรอกรายการ วัสดุ'!I49,IF('[1]กรอกรายการ วัสดุ'!I49=0,"-"))</f>
        <v>-</v>
      </c>
      <c r="M87" s="487"/>
    </row>
    <row r="88" spans="1:13" ht="22.5" thickBot="1" x14ac:dyDescent="0.55000000000000004">
      <c r="A88" s="488" t="str">
        <f>IF('[1]กรอกรายการ วัสดุ'!A50&gt;0,'[1]กรอกรายการ วัสดุ'!A50,IF('[1]กรอกรายการ วัสดุ'!A50=0," "))</f>
        <v xml:space="preserve"> </v>
      </c>
      <c r="B88" s="708" t="str">
        <f>IF('[1]กรอกรายการ วัสดุ'!B50&gt;0,'[1]กรอกรายการ วัสดุ'!B50,IF('[1]กรอกรายการ วัสดุ'!B50=0,"-"))</f>
        <v>-</v>
      </c>
      <c r="C88" s="709"/>
      <c r="D88" s="709"/>
      <c r="E88" s="710"/>
      <c r="F88" s="483" t="str">
        <f>IF('[1]กรอกรายการ วัสดุ'!C50&gt;0,'[1]กรอกรายการ วัสดุ'!C50,IF('[1]กรอกรายการ วัสดุ'!C50=0,"-"))</f>
        <v>-</v>
      </c>
      <c r="G88" s="483" t="str">
        <f>IF('[1]กรอกรายการ วัสดุ'!D50&gt;0,'[1]กรอกรายการ วัสดุ'!D50,IF('[1]กรอกรายการ วัสดุ'!D50=0,"-"))</f>
        <v>-</v>
      </c>
      <c r="H88" s="484" t="str">
        <f>IF('[1]กรอกรายการ วัสดุ'!E50&gt;0,'[1]กรอกรายการ วัสดุ'!E50,IF('[1]กรอกรายการ วัสดุ'!E50=0,"-"))</f>
        <v>-</v>
      </c>
      <c r="I88" s="484" t="str">
        <f>IF('[1]กรอกรายการ วัสดุ'!F50&gt;0,'[1]กรอกรายการ วัสดุ'!F50,IF('[1]กรอกรายการ วัสดุ'!F50=0,"-"))</f>
        <v>-</v>
      </c>
      <c r="J88" s="484" t="str">
        <f>IF('[1]กรอกรายการ วัสดุ'!G50&gt;0,'[1]กรอกรายการ วัสดุ'!G50,IF('[1]กรอกรายการ วัสดุ'!G50=0,"-"))</f>
        <v>-</v>
      </c>
      <c r="K88" s="484" t="str">
        <f>IF('[1]กรอกรายการ วัสดุ'!H50&gt;0,'[1]กรอกรายการ วัสดุ'!H50,IF('[1]กรอกรายการ วัสดุ'!H50=0,"-"))</f>
        <v>-</v>
      </c>
      <c r="L88" s="484" t="str">
        <f>IF('[1]กรอกรายการ วัสดุ'!I50&gt;0,'[1]กรอกรายการ วัสดุ'!I50,IF('[1]กรอกรายการ วัสดุ'!I50=0,"-"))</f>
        <v>-</v>
      </c>
      <c r="M88" s="489"/>
    </row>
    <row r="89" spans="1:13" ht="22.5" thickBot="1" x14ac:dyDescent="0.55000000000000004">
      <c r="A89" s="711" t="s">
        <v>49</v>
      </c>
      <c r="B89" s="712"/>
      <c r="C89" s="712"/>
      <c r="D89" s="712"/>
      <c r="E89" s="712"/>
      <c r="F89" s="712"/>
      <c r="G89" s="712"/>
      <c r="H89" s="713"/>
      <c r="I89" s="505">
        <f>SUM(I79:I88)</f>
        <v>0</v>
      </c>
      <c r="J89" s="502"/>
      <c r="K89" s="490">
        <f t="shared" ref="K89:L89" si="2">SUM(K79:K88)</f>
        <v>0</v>
      </c>
      <c r="L89" s="490">
        <f t="shared" si="2"/>
        <v>0</v>
      </c>
      <c r="M89" s="492"/>
    </row>
    <row r="90" spans="1:13" ht="22.5" thickBot="1" x14ac:dyDescent="0.55000000000000004">
      <c r="A90" s="711" t="s">
        <v>50</v>
      </c>
      <c r="B90" s="712"/>
      <c r="C90" s="712"/>
      <c r="D90" s="712"/>
      <c r="E90" s="712"/>
      <c r="F90" s="712"/>
      <c r="G90" s="712"/>
      <c r="H90" s="713"/>
      <c r="I90" s="505">
        <f>I89+I78</f>
        <v>130091.24099999998</v>
      </c>
      <c r="J90" s="502"/>
      <c r="K90" s="490">
        <f t="shared" ref="K90:L90" si="3">K89+K78</f>
        <v>52193.52</v>
      </c>
      <c r="L90" s="490">
        <f t="shared" si="3"/>
        <v>182284.761</v>
      </c>
      <c r="M90" s="492"/>
    </row>
    <row r="91" spans="1:13" ht="21.75" x14ac:dyDescent="0.5">
      <c r="A91" s="493"/>
      <c r="B91" s="493"/>
      <c r="C91" s="493"/>
      <c r="D91" s="493"/>
      <c r="E91" s="493"/>
      <c r="F91" s="493"/>
      <c r="G91" s="493"/>
      <c r="H91" s="493"/>
      <c r="I91" s="494"/>
      <c r="J91" s="494"/>
      <c r="K91" s="494"/>
      <c r="L91" s="494"/>
      <c r="M91" s="494"/>
    </row>
    <row r="92" spans="1:13" ht="24" x14ac:dyDescent="0.55000000000000004">
      <c r="A92" s="495" t="s">
        <v>28</v>
      </c>
      <c r="B92" s="495" t="s">
        <v>336</v>
      </c>
      <c r="C92" s="477"/>
      <c r="D92" s="477"/>
      <c r="E92" s="477" t="str">
        <f>[2]ปร55!$J$23</f>
        <v>ประธานกรรมการกำหนดราคากลาง</v>
      </c>
      <c r="F92" s="477"/>
      <c r="G92" s="477"/>
      <c r="H92" s="496" t="s">
        <v>28</v>
      </c>
      <c r="I92" s="495" t="s">
        <v>337</v>
      </c>
      <c r="J92" s="477"/>
      <c r="K92" s="477"/>
      <c r="L92" s="477"/>
      <c r="M92" s="477"/>
    </row>
    <row r="93" spans="1:13" ht="24" x14ac:dyDescent="0.55000000000000004">
      <c r="A93" s="480"/>
      <c r="B93" s="692" t="str">
        <f>'[1]กรอกข้อมูล รร.'!$C$29</f>
        <v>(นายวิเชียร  จันทร์แดง)</v>
      </c>
      <c r="C93" s="692"/>
      <c r="D93" s="692"/>
      <c r="E93" s="692"/>
      <c r="F93" s="477"/>
      <c r="G93" s="477"/>
      <c r="H93" s="496" t="s">
        <v>28</v>
      </c>
      <c r="I93" s="495" t="s">
        <v>338</v>
      </c>
      <c r="J93" s="477"/>
      <c r="K93" s="477"/>
      <c r="L93" s="477"/>
      <c r="M93" s="477"/>
    </row>
    <row r="94" spans="1:13" ht="24" x14ac:dyDescent="0.55000000000000004">
      <c r="A94" s="480"/>
      <c r="B94" s="495" t="str">
        <f>'[1]กรอกข้อมูล รร.'!$C$35</f>
        <v>ผู้อำนวยการโรงเรียนบ้านแม่แจ๋ม</v>
      </c>
      <c r="C94" s="495"/>
      <c r="D94" s="495"/>
      <c r="E94" s="495"/>
      <c r="F94" s="495"/>
      <c r="G94" s="477"/>
      <c r="H94" s="480"/>
      <c r="I94" s="480"/>
      <c r="J94" s="480"/>
      <c r="K94" s="480"/>
      <c r="L94" s="477"/>
      <c r="M94" s="477"/>
    </row>
    <row r="95" spans="1:13" ht="24" x14ac:dyDescent="0.55000000000000004">
      <c r="A95" s="480"/>
      <c r="B95" s="477"/>
      <c r="C95" s="495"/>
      <c r="D95" s="480"/>
      <c r="E95" s="480"/>
      <c r="F95" s="480"/>
      <c r="G95" s="477"/>
      <c r="H95" s="480"/>
      <c r="I95" s="480"/>
      <c r="J95" s="480"/>
      <c r="K95" s="480"/>
      <c r="L95" s="477"/>
      <c r="M95" s="477"/>
    </row>
    <row r="96" spans="1:13" ht="27.75" x14ac:dyDescent="0.65">
      <c r="A96" s="477"/>
      <c r="B96" s="477"/>
      <c r="C96" s="691" t="s">
        <v>23</v>
      </c>
      <c r="D96" s="691"/>
      <c r="E96" s="691"/>
      <c r="F96" s="691"/>
      <c r="G96" s="691"/>
      <c r="H96" s="691"/>
      <c r="I96" s="691"/>
      <c r="J96" s="691"/>
      <c r="K96" s="691"/>
      <c r="L96" s="506" t="s">
        <v>25</v>
      </c>
      <c r="M96" s="507"/>
    </row>
    <row r="97" spans="1:13" ht="24" x14ac:dyDescent="0.55000000000000004">
      <c r="A97" s="715" t="str">
        <f>A74</f>
        <v>สร้างรางระบายน้ำมีฝาเหล็ก ยาว 71 เมตร</v>
      </c>
      <c r="B97" s="715"/>
      <c r="C97" s="715"/>
      <c r="D97" s="692">
        <f>D74</f>
        <v>0</v>
      </c>
      <c r="E97" s="692"/>
      <c r="F97" s="692"/>
      <c r="G97" s="692"/>
      <c r="H97" s="692"/>
      <c r="I97" s="477" t="s">
        <v>26</v>
      </c>
      <c r="J97" s="479">
        <f>J72</f>
        <v>0</v>
      </c>
      <c r="K97" s="477"/>
      <c r="L97" s="477"/>
      <c r="M97" s="477" t="s">
        <v>84</v>
      </c>
    </row>
    <row r="98" spans="1:13" ht="24.75" thickBot="1" x14ac:dyDescent="0.6">
      <c r="A98" s="479" t="s">
        <v>0</v>
      </c>
      <c r="B98" s="477"/>
      <c r="C98" s="477"/>
      <c r="D98" s="692" t="str">
        <f>D75</f>
        <v>โรงเรียนร่องเคาะวิทยา</v>
      </c>
      <c r="E98" s="692"/>
      <c r="F98" s="692"/>
      <c r="G98" s="692"/>
      <c r="H98" s="692"/>
      <c r="I98" s="477"/>
      <c r="J98" s="477"/>
      <c r="K98" s="693"/>
      <c r="L98" s="693"/>
      <c r="M98" s="477"/>
    </row>
    <row r="99" spans="1:13" ht="24" customHeight="1" x14ac:dyDescent="0.2">
      <c r="A99" s="700" t="s">
        <v>2</v>
      </c>
      <c r="B99" s="702" t="s">
        <v>3</v>
      </c>
      <c r="C99" s="703"/>
      <c r="D99" s="703"/>
      <c r="E99" s="704"/>
      <c r="F99" s="694" t="s">
        <v>4</v>
      </c>
      <c r="G99" s="694" t="s">
        <v>5</v>
      </c>
      <c r="H99" s="694" t="s">
        <v>6</v>
      </c>
      <c r="I99" s="694"/>
      <c r="J99" s="694" t="s">
        <v>7</v>
      </c>
      <c r="K99" s="694"/>
      <c r="L99" s="694" t="s">
        <v>24</v>
      </c>
      <c r="M99" s="696" t="s">
        <v>9</v>
      </c>
    </row>
    <row r="100" spans="1:13" ht="48" x14ac:dyDescent="0.2">
      <c r="A100" s="701"/>
      <c r="B100" s="705"/>
      <c r="C100" s="706"/>
      <c r="D100" s="706"/>
      <c r="E100" s="707"/>
      <c r="F100" s="716"/>
      <c r="G100" s="716"/>
      <c r="H100" s="497" t="s">
        <v>10</v>
      </c>
      <c r="I100" s="497" t="s">
        <v>11</v>
      </c>
      <c r="J100" s="497" t="s">
        <v>10</v>
      </c>
      <c r="K100" s="497" t="s">
        <v>11</v>
      </c>
      <c r="L100" s="716"/>
      <c r="M100" s="697"/>
    </row>
    <row r="101" spans="1:13" ht="21.75" x14ac:dyDescent="0.5">
      <c r="A101" s="736" t="s">
        <v>51</v>
      </c>
      <c r="B101" s="737"/>
      <c r="C101" s="737"/>
      <c r="D101" s="737"/>
      <c r="E101" s="737"/>
      <c r="F101" s="737"/>
      <c r="G101" s="737"/>
      <c r="H101" s="738"/>
      <c r="I101" s="508">
        <f>I90</f>
        <v>130091.24099999998</v>
      </c>
      <c r="J101" s="509"/>
      <c r="K101" s="510">
        <f>K90</f>
        <v>52193.52</v>
      </c>
      <c r="L101" s="510">
        <f>L90</f>
        <v>182284.761</v>
      </c>
      <c r="M101" s="485"/>
    </row>
    <row r="102" spans="1:13" ht="21.75" x14ac:dyDescent="0.5">
      <c r="A102" s="482" t="str">
        <f>IF('[1]กรอกรายการ วัสดุ'!A51&gt;0,'[1]กรอกรายการ วัสดุ'!A51,IF('[1]กรอกรายการ วัสดุ'!A51=0," "))</f>
        <v xml:space="preserve"> </v>
      </c>
      <c r="B102" s="739" t="str">
        <f>IF('[1]กรอกรายการ วัสดุ'!B51&gt;0,'[1]กรอกรายการ วัสดุ'!B51,IF('[1]กรอกรายการ วัสดุ'!B51=0,"-"))</f>
        <v>-</v>
      </c>
      <c r="C102" s="739"/>
      <c r="D102" s="739"/>
      <c r="E102" s="739"/>
      <c r="F102" s="483" t="str">
        <f>IF('[1]กรอกรายการ วัสดุ'!C51&gt;0,'[1]กรอกรายการ วัสดุ'!C51,IF('[1]กรอกรายการ วัสดุ'!C51=0,"-"))</f>
        <v>-</v>
      </c>
      <c r="G102" s="483" t="str">
        <f>IF('[1]กรอกรายการ วัสดุ'!D51&gt;0,'[1]กรอกรายการ วัสดุ'!D51,IF('[1]กรอกรายการ วัสดุ'!D51=0,"-"))</f>
        <v>-</v>
      </c>
      <c r="H102" s="484" t="str">
        <f>IF('[1]กรอกรายการ วัสดุ'!E51&gt;0,'[1]กรอกรายการ วัสดุ'!E51,IF('[1]กรอกรายการ วัสดุ'!E51=0,"-"))</f>
        <v>-</v>
      </c>
      <c r="I102" s="484" t="str">
        <f>IF('[1]กรอกรายการ วัสดุ'!F51&gt;0,'[1]กรอกรายการ วัสดุ'!F51,IF('[1]กรอกรายการ วัสดุ'!F51=0,"-"))</f>
        <v>-</v>
      </c>
      <c r="J102" s="484" t="str">
        <f>IF('[1]กรอกรายการ วัสดุ'!G51&gt;0,'[1]กรอกรายการ วัสดุ'!G51,IF('[1]กรอกรายการ วัสดุ'!G51=0,"-"))</f>
        <v>-</v>
      </c>
      <c r="K102" s="484" t="str">
        <f>IF('[1]กรอกรายการ วัสดุ'!H51&gt;0,'[1]กรอกรายการ วัสดุ'!H51,IF('[1]กรอกรายการ วัสดุ'!H51=0,"-"))</f>
        <v>-</v>
      </c>
      <c r="L102" s="484" t="str">
        <f>IF('[1]กรอกรายการ วัสดุ'!I51&gt;0,'[1]กรอกรายการ วัสดุ'!I51,IF('[1]กรอกรายการ วัสดุ'!I51=0,"-"))</f>
        <v>-</v>
      </c>
      <c r="M102" s="511"/>
    </row>
    <row r="103" spans="1:13" ht="21.75" x14ac:dyDescent="0.5">
      <c r="A103" s="486" t="str">
        <f>IF('[1]กรอกรายการ วัสดุ'!A52&gt;0,'[1]กรอกรายการ วัสดุ'!A52,IF('[1]กรอกรายการ วัสดุ'!A52=0," "))</f>
        <v xml:space="preserve"> </v>
      </c>
      <c r="B103" s="699" t="str">
        <f>IF('[1]กรอกรายการ วัสดุ'!B52&gt;0,'[1]กรอกรายการ วัสดุ'!B52,IF('[1]กรอกรายการ วัสดุ'!B52=0,"-"))</f>
        <v>-</v>
      </c>
      <c r="C103" s="699"/>
      <c r="D103" s="699"/>
      <c r="E103" s="699"/>
      <c r="F103" s="512" t="str">
        <f>IF('[1]กรอกรายการ วัสดุ'!C52&gt;0,'[1]กรอกรายการ วัสดุ'!C52,IF('[1]กรอกรายการ วัสดุ'!C52=0,"-"))</f>
        <v>-</v>
      </c>
      <c r="G103" s="512" t="str">
        <f>IF('[1]กรอกรายการ วัสดุ'!D52&gt;0,'[1]กรอกรายการ วัสดุ'!D52,IF('[1]กรอกรายการ วัสดุ'!D52=0,"-"))</f>
        <v>-</v>
      </c>
      <c r="H103" s="513" t="str">
        <f>IF('[1]กรอกรายการ วัสดุ'!E52&gt;0,'[1]กรอกรายการ วัสดุ'!E52,IF('[1]กรอกรายการ วัสดุ'!E52=0,"-"))</f>
        <v>-</v>
      </c>
      <c r="I103" s="513" t="str">
        <f>IF('[1]กรอกรายการ วัสดุ'!F52&gt;0,'[1]กรอกรายการ วัสดุ'!F52,IF('[1]กรอกรายการ วัสดุ'!F52=0,"-"))</f>
        <v>-</v>
      </c>
      <c r="J103" s="513" t="str">
        <f>IF('[1]กรอกรายการ วัสดุ'!G52&gt;0,'[1]กรอกรายการ วัสดุ'!G52,IF('[1]กรอกรายการ วัสดุ'!G52=0,"-"))</f>
        <v>-</v>
      </c>
      <c r="K103" s="513" t="str">
        <f>IF('[1]กรอกรายการ วัสดุ'!H52&gt;0,'[1]กรอกรายการ วัสดุ'!H52,IF('[1]กรอกรายการ วัสดุ'!H52=0,"-"))</f>
        <v>-</v>
      </c>
      <c r="L103" s="513" t="str">
        <f>IF('[1]กรอกรายการ วัสดุ'!I52&gt;0,'[1]กรอกรายการ วัสดุ'!I52,IF('[1]กรอกรายการ วัสดุ'!I52=0,"-"))</f>
        <v>-</v>
      </c>
      <c r="M103" s="511"/>
    </row>
    <row r="104" spans="1:13" ht="21.75" x14ac:dyDescent="0.5">
      <c r="A104" s="486" t="str">
        <f>IF('[1]กรอกรายการ วัสดุ'!A53&gt;0,'[1]กรอกรายการ วัสดุ'!A53,IF('[1]กรอกรายการ วัสดุ'!A53=0," "))</f>
        <v xml:space="preserve"> </v>
      </c>
      <c r="B104" s="699" t="str">
        <f>IF('[1]กรอกรายการ วัสดุ'!B53&gt;0,'[1]กรอกรายการ วัสดุ'!B53,IF('[1]กรอกรายการ วัสดุ'!B53=0,"-"))</f>
        <v>-</v>
      </c>
      <c r="C104" s="699"/>
      <c r="D104" s="699"/>
      <c r="E104" s="699"/>
      <c r="F104" s="512" t="str">
        <f>IF('[1]กรอกรายการ วัสดุ'!C53&gt;0,'[1]กรอกรายการ วัสดุ'!C53,IF('[1]กรอกรายการ วัสดุ'!C53=0,"-"))</f>
        <v>-</v>
      </c>
      <c r="G104" s="512" t="str">
        <f>IF('[1]กรอกรายการ วัสดุ'!D53&gt;0,'[1]กรอกรายการ วัสดุ'!D53,IF('[1]กรอกรายการ วัสดุ'!D53=0,"-"))</f>
        <v>-</v>
      </c>
      <c r="H104" s="513" t="str">
        <f>IF('[1]กรอกรายการ วัสดุ'!E53&gt;0,'[1]กรอกรายการ วัสดุ'!E53,IF('[1]กรอกรายการ วัสดุ'!E53=0,"-"))</f>
        <v>-</v>
      </c>
      <c r="I104" s="513" t="str">
        <f>IF('[1]กรอกรายการ วัสดุ'!F53&gt;0,'[1]กรอกรายการ วัสดุ'!F53,IF('[1]กรอกรายการ วัสดุ'!F53=0,"-"))</f>
        <v>-</v>
      </c>
      <c r="J104" s="513" t="str">
        <f>IF('[1]กรอกรายการ วัสดุ'!G53&gt;0,'[1]กรอกรายการ วัสดุ'!G53,IF('[1]กรอกรายการ วัสดุ'!G53=0,"-"))</f>
        <v>-</v>
      </c>
      <c r="K104" s="513" t="str">
        <f>IF('[1]กรอกรายการ วัสดุ'!H53&gt;0,'[1]กรอกรายการ วัสดุ'!H53,IF('[1]กรอกรายการ วัสดุ'!H53=0,"-"))</f>
        <v>-</v>
      </c>
      <c r="L104" s="513" t="str">
        <f>IF('[1]กรอกรายการ วัสดุ'!I53&gt;0,'[1]กรอกรายการ วัสดุ'!I53,IF('[1]กรอกรายการ วัสดุ'!I53=0,"-"))</f>
        <v>-</v>
      </c>
      <c r="M104" s="511"/>
    </row>
    <row r="105" spans="1:13" ht="21.75" x14ac:dyDescent="0.5">
      <c r="A105" s="486" t="str">
        <f>IF('[1]กรอกรายการ วัสดุ'!A54&gt;0,'[1]กรอกรายการ วัสดุ'!A54,IF('[1]กรอกรายการ วัสดุ'!A54=0," "))</f>
        <v xml:space="preserve"> </v>
      </c>
      <c r="B105" s="699" t="str">
        <f>IF('[1]กรอกรายการ วัสดุ'!B54&gt;0,'[1]กรอกรายการ วัสดุ'!B54,IF('[1]กรอกรายการ วัสดุ'!B54=0,"-"))</f>
        <v>-</v>
      </c>
      <c r="C105" s="699"/>
      <c r="D105" s="699"/>
      <c r="E105" s="699"/>
      <c r="F105" s="512" t="str">
        <f>IF('[1]กรอกรายการ วัสดุ'!C54&gt;0,'[1]กรอกรายการ วัสดุ'!C54,IF('[1]กรอกรายการ วัสดุ'!C54=0,"-"))</f>
        <v>-</v>
      </c>
      <c r="G105" s="512" t="str">
        <f>IF('[1]กรอกรายการ วัสดุ'!D54&gt;0,'[1]กรอกรายการ วัสดุ'!D54,IF('[1]กรอกรายการ วัสดุ'!D54=0,"-"))</f>
        <v>-</v>
      </c>
      <c r="H105" s="513" t="str">
        <f>IF('[1]กรอกรายการ วัสดุ'!E54&gt;0,'[1]กรอกรายการ วัสดุ'!E54,IF('[1]กรอกรายการ วัสดุ'!E54=0,"-"))</f>
        <v>-</v>
      </c>
      <c r="I105" s="513" t="str">
        <f>IF('[1]กรอกรายการ วัสดุ'!F54&gt;0,'[1]กรอกรายการ วัสดุ'!F54,IF('[1]กรอกรายการ วัสดุ'!F54=0,"-"))</f>
        <v>-</v>
      </c>
      <c r="J105" s="513" t="str">
        <f>IF('[1]กรอกรายการ วัสดุ'!G54&gt;0,'[1]กรอกรายการ วัสดุ'!G54,IF('[1]กรอกรายการ วัสดุ'!G54=0,"-"))</f>
        <v>-</v>
      </c>
      <c r="K105" s="513" t="str">
        <f>IF('[1]กรอกรายการ วัสดุ'!H54&gt;0,'[1]กรอกรายการ วัสดุ'!H54,IF('[1]กรอกรายการ วัสดุ'!H54=0,"-"))</f>
        <v>-</v>
      </c>
      <c r="L105" s="513" t="str">
        <f>IF('[1]กรอกรายการ วัสดุ'!I54&gt;0,'[1]กรอกรายการ วัสดุ'!I54,IF('[1]กรอกรายการ วัสดุ'!I54=0,"-"))</f>
        <v>-</v>
      </c>
      <c r="M105" s="511"/>
    </row>
    <row r="106" spans="1:13" ht="21.75" x14ac:dyDescent="0.5">
      <c r="A106" s="486" t="str">
        <f>IF('[1]กรอกรายการ วัสดุ'!A55&gt;0,'[1]กรอกรายการ วัสดุ'!A55,IF('[1]กรอกรายการ วัสดุ'!A55=0," "))</f>
        <v xml:space="preserve"> </v>
      </c>
      <c r="B106" s="699" t="str">
        <f>IF('[1]กรอกรายการ วัสดุ'!B55&gt;0,'[1]กรอกรายการ วัสดุ'!B55,IF('[1]กรอกรายการ วัสดุ'!B55=0,"-"))</f>
        <v>-</v>
      </c>
      <c r="C106" s="699"/>
      <c r="D106" s="699"/>
      <c r="E106" s="699"/>
      <c r="F106" s="512" t="str">
        <f>IF('[1]กรอกรายการ วัสดุ'!C55&gt;0,'[1]กรอกรายการ วัสดุ'!C55,IF('[1]กรอกรายการ วัสดุ'!C55=0,"-"))</f>
        <v>-</v>
      </c>
      <c r="G106" s="512" t="str">
        <f>IF('[1]กรอกรายการ วัสดุ'!D55&gt;0,'[1]กรอกรายการ วัสดุ'!D55,IF('[1]กรอกรายการ วัสดุ'!D55=0,"-"))</f>
        <v>-</v>
      </c>
      <c r="H106" s="513" t="str">
        <f>IF('[1]กรอกรายการ วัสดุ'!E55&gt;0,'[1]กรอกรายการ วัสดุ'!E55,IF('[1]กรอกรายการ วัสดุ'!E55=0,"-"))</f>
        <v>-</v>
      </c>
      <c r="I106" s="513" t="str">
        <f>IF('[1]กรอกรายการ วัสดุ'!F55&gt;0,'[1]กรอกรายการ วัสดุ'!F55,IF('[1]กรอกรายการ วัสดุ'!F55=0,"-"))</f>
        <v>-</v>
      </c>
      <c r="J106" s="513" t="str">
        <f>IF('[1]กรอกรายการ วัสดุ'!G55&gt;0,'[1]กรอกรายการ วัสดุ'!G55,IF('[1]กรอกรายการ วัสดุ'!G55=0,"-"))</f>
        <v>-</v>
      </c>
      <c r="K106" s="513" t="str">
        <f>IF('[1]กรอกรายการ วัสดุ'!H55&gt;0,'[1]กรอกรายการ วัสดุ'!H55,IF('[1]กรอกรายการ วัสดุ'!H55=0,"-"))</f>
        <v>-</v>
      </c>
      <c r="L106" s="513" t="str">
        <f>IF('[1]กรอกรายการ วัสดุ'!I55&gt;0,'[1]กรอกรายการ วัสดุ'!I55,IF('[1]กรอกรายการ วัสดุ'!I55=0,"-"))</f>
        <v>-</v>
      </c>
      <c r="M106" s="511"/>
    </row>
    <row r="107" spans="1:13" ht="21.75" x14ac:dyDescent="0.5">
      <c r="A107" s="486" t="str">
        <f>IF('[1]กรอกรายการ วัสดุ'!A56&gt;0,'[1]กรอกรายการ วัสดุ'!A56,IF('[1]กรอกรายการ วัสดุ'!A56=0," "))</f>
        <v xml:space="preserve"> </v>
      </c>
      <c r="B107" s="699" t="str">
        <f>IF('[1]กรอกรายการ วัสดุ'!B56&gt;0,'[1]กรอกรายการ วัสดุ'!B56,IF('[1]กรอกรายการ วัสดุ'!B56=0,"-"))</f>
        <v>-</v>
      </c>
      <c r="C107" s="699"/>
      <c r="D107" s="699"/>
      <c r="E107" s="699"/>
      <c r="F107" s="512" t="str">
        <f>IF('[1]กรอกรายการ วัสดุ'!C56&gt;0,'[1]กรอกรายการ วัสดุ'!C56,IF('[1]กรอกรายการ วัสดุ'!C56=0,"-"))</f>
        <v>-</v>
      </c>
      <c r="G107" s="512" t="str">
        <f>IF('[1]กรอกรายการ วัสดุ'!D56&gt;0,'[1]กรอกรายการ วัสดุ'!D56,IF('[1]กรอกรายการ วัสดุ'!D56=0,"-"))</f>
        <v>-</v>
      </c>
      <c r="H107" s="513" t="str">
        <f>IF('[1]กรอกรายการ วัสดุ'!E56&gt;0,'[1]กรอกรายการ วัสดุ'!E56,IF('[1]กรอกรายการ วัสดุ'!E56=0,"-"))</f>
        <v>-</v>
      </c>
      <c r="I107" s="513" t="str">
        <f>IF('[1]กรอกรายการ วัสดุ'!F56&gt;0,'[1]กรอกรายการ วัสดุ'!F56,IF('[1]กรอกรายการ วัสดุ'!F56=0,"-"))</f>
        <v>-</v>
      </c>
      <c r="J107" s="513" t="str">
        <f>IF('[1]กรอกรายการ วัสดุ'!G56&gt;0,'[1]กรอกรายการ วัสดุ'!G56,IF('[1]กรอกรายการ วัสดุ'!G56=0,"-"))</f>
        <v>-</v>
      </c>
      <c r="K107" s="513" t="str">
        <f>IF('[1]กรอกรายการ วัสดุ'!H56&gt;0,'[1]กรอกรายการ วัสดุ'!H56,IF('[1]กรอกรายการ วัสดุ'!H56=0,"-"))</f>
        <v>-</v>
      </c>
      <c r="L107" s="513" t="str">
        <f>IF('[1]กรอกรายการ วัสดุ'!I56&gt;0,'[1]กรอกรายการ วัสดุ'!I56,IF('[1]กรอกรายการ วัสดุ'!I56=0,"-"))</f>
        <v>-</v>
      </c>
      <c r="M107" s="511"/>
    </row>
    <row r="108" spans="1:13" ht="21.75" x14ac:dyDescent="0.5">
      <c r="A108" s="486" t="str">
        <f>IF('[1]กรอกรายการ วัสดุ'!A57&gt;0,'[1]กรอกรายการ วัสดุ'!A57,IF('[1]กรอกรายการ วัสดุ'!A57=0," "))</f>
        <v xml:space="preserve"> </v>
      </c>
      <c r="B108" s="699" t="str">
        <f>IF('[1]กรอกรายการ วัสดุ'!B57&gt;0,'[1]กรอกรายการ วัสดุ'!B57,IF('[1]กรอกรายการ วัสดุ'!B57=0,"-"))</f>
        <v>-</v>
      </c>
      <c r="C108" s="699"/>
      <c r="D108" s="699"/>
      <c r="E108" s="699"/>
      <c r="F108" s="512" t="str">
        <f>IF('[1]กรอกรายการ วัสดุ'!C57&gt;0,'[1]กรอกรายการ วัสดุ'!C57,IF('[1]กรอกรายการ วัสดุ'!C57=0,"-"))</f>
        <v>-</v>
      </c>
      <c r="G108" s="512" t="str">
        <f>IF('[1]กรอกรายการ วัสดุ'!D57&gt;0,'[1]กรอกรายการ วัสดุ'!D57,IF('[1]กรอกรายการ วัสดุ'!D57=0,"-"))</f>
        <v>-</v>
      </c>
      <c r="H108" s="513" t="str">
        <f>IF('[1]กรอกรายการ วัสดุ'!E57&gt;0,'[1]กรอกรายการ วัสดุ'!E57,IF('[1]กรอกรายการ วัสดุ'!E57=0,"-"))</f>
        <v>-</v>
      </c>
      <c r="I108" s="513" t="str">
        <f>IF('[1]กรอกรายการ วัสดุ'!F57&gt;0,'[1]กรอกรายการ วัสดุ'!F57,IF('[1]กรอกรายการ วัสดุ'!F57=0,"-"))</f>
        <v>-</v>
      </c>
      <c r="J108" s="513" t="str">
        <f>IF('[1]กรอกรายการ วัสดุ'!G57&gt;0,'[1]กรอกรายการ วัสดุ'!G57,IF('[1]กรอกรายการ วัสดุ'!G57=0,"-"))</f>
        <v>-</v>
      </c>
      <c r="K108" s="513" t="str">
        <f>IF('[1]กรอกรายการ วัสดุ'!H57&gt;0,'[1]กรอกรายการ วัสดุ'!H57,IF('[1]กรอกรายการ วัสดุ'!H57=0,"-"))</f>
        <v>-</v>
      </c>
      <c r="L108" s="513" t="str">
        <f>IF('[1]กรอกรายการ วัสดุ'!I57&gt;0,'[1]กรอกรายการ วัสดุ'!I57,IF('[1]กรอกรายการ วัสดุ'!I57=0,"-"))</f>
        <v>-</v>
      </c>
      <c r="M108" s="511"/>
    </row>
    <row r="109" spans="1:13" ht="21.75" x14ac:dyDescent="0.5">
      <c r="A109" s="486" t="str">
        <f>IF('[1]กรอกรายการ วัสดุ'!A58&gt;0,'[1]กรอกรายการ วัสดุ'!A58,IF('[1]กรอกรายการ วัสดุ'!A58=0," "))</f>
        <v xml:space="preserve"> </v>
      </c>
      <c r="B109" s="699" t="str">
        <f>IF('[1]กรอกรายการ วัสดุ'!B58&gt;0,'[1]กรอกรายการ วัสดุ'!B58,IF('[1]กรอกรายการ วัสดุ'!B58=0,"-"))</f>
        <v>-</v>
      </c>
      <c r="C109" s="699"/>
      <c r="D109" s="699"/>
      <c r="E109" s="699"/>
      <c r="F109" s="512" t="str">
        <f>IF('[1]กรอกรายการ วัสดุ'!C58&gt;0,'[1]กรอกรายการ วัสดุ'!C58,IF('[1]กรอกรายการ วัสดุ'!C58=0,"-"))</f>
        <v>-</v>
      </c>
      <c r="G109" s="512" t="str">
        <f>IF('[1]กรอกรายการ วัสดุ'!D58&gt;0,'[1]กรอกรายการ วัสดุ'!D58,IF('[1]กรอกรายการ วัสดุ'!D58=0,"-"))</f>
        <v>-</v>
      </c>
      <c r="H109" s="513" t="str">
        <f>IF('[1]กรอกรายการ วัสดุ'!E58&gt;0,'[1]กรอกรายการ วัสดุ'!E58,IF('[1]กรอกรายการ วัสดุ'!E58=0,"-"))</f>
        <v>-</v>
      </c>
      <c r="I109" s="513" t="str">
        <f>IF('[1]กรอกรายการ วัสดุ'!F58&gt;0,'[1]กรอกรายการ วัสดุ'!F58,IF('[1]กรอกรายการ วัสดุ'!F58=0,"-"))</f>
        <v>-</v>
      </c>
      <c r="J109" s="513" t="str">
        <f>IF('[1]กรอกรายการ วัสดุ'!G58&gt;0,'[1]กรอกรายการ วัสดุ'!G58,IF('[1]กรอกรายการ วัสดุ'!G58=0,"-"))</f>
        <v>-</v>
      </c>
      <c r="K109" s="513" t="str">
        <f>IF('[1]กรอกรายการ วัสดุ'!H58&gt;0,'[1]กรอกรายการ วัสดุ'!H58,IF('[1]กรอกรายการ วัสดุ'!H58=0,"-"))</f>
        <v>-</v>
      </c>
      <c r="L109" s="513" t="str">
        <f>IF('[1]กรอกรายการ วัสดุ'!I58&gt;0,'[1]กรอกรายการ วัสดุ'!I58,IF('[1]กรอกรายการ วัสดุ'!I58=0,"-"))</f>
        <v>-</v>
      </c>
      <c r="M109" s="511"/>
    </row>
    <row r="110" spans="1:13" ht="22.5" thickBot="1" x14ac:dyDescent="0.55000000000000004">
      <c r="A110" s="488" t="str">
        <f>IF('[1]กรอกรายการ วัสดุ'!A59&gt;0,'[1]กรอกรายการ วัสดุ'!A59,IF('[1]กรอกรายการ วัสดุ'!A59=0," "))</f>
        <v xml:space="preserve"> </v>
      </c>
      <c r="B110" s="708" t="str">
        <f>IF('[1]กรอกรายการ วัสดุ'!B59&gt;0,'[1]กรอกรายการ วัสดุ'!B59,IF('[1]กรอกรายการ วัสดุ'!B59=0,"-"))</f>
        <v>-</v>
      </c>
      <c r="C110" s="709"/>
      <c r="D110" s="709"/>
      <c r="E110" s="710"/>
      <c r="F110" s="483" t="str">
        <f>IF('[1]กรอกรายการ วัสดุ'!C59&gt;0,'[1]กรอกรายการ วัสดุ'!C59,IF('[1]กรอกรายการ วัสดุ'!C59=0,"-"))</f>
        <v>-</v>
      </c>
      <c r="G110" s="483" t="str">
        <f>IF('[1]กรอกรายการ วัสดุ'!D59&gt;0,'[1]กรอกรายการ วัสดุ'!D59,IF('[1]กรอกรายการ วัสดุ'!D59=0,"-"))</f>
        <v>-</v>
      </c>
      <c r="H110" s="484" t="str">
        <f>IF('[1]กรอกรายการ วัสดุ'!E59&gt;0,'[1]กรอกรายการ วัสดุ'!E59,IF('[1]กรอกรายการ วัสดุ'!E59=0,"-"))</f>
        <v>-</v>
      </c>
      <c r="I110" s="484" t="str">
        <f>IF('[1]กรอกรายการ วัสดุ'!F59&gt;0,'[1]กรอกรายการ วัสดุ'!F59,IF('[1]กรอกรายการ วัสดุ'!F59=0,"-"))</f>
        <v>-</v>
      </c>
      <c r="J110" s="484" t="str">
        <f>IF('[1]กรอกรายการ วัสดุ'!G59&gt;0,'[1]กรอกรายการ วัสดุ'!G59,IF('[1]กรอกรายการ วัสดุ'!G59=0,"-"))</f>
        <v>-</v>
      </c>
      <c r="K110" s="484" t="str">
        <f>IF('[1]กรอกรายการ วัสดุ'!H59&gt;0,'[1]กรอกรายการ วัสดุ'!H59,IF('[1]กรอกรายการ วัสดุ'!H59=0,"-"))</f>
        <v>-</v>
      </c>
      <c r="L110" s="484" t="str">
        <f>IF('[1]กรอกรายการ วัสดุ'!I59&gt;0,'[1]กรอกรายการ วัสดุ'!I59,IF('[1]กรอกรายการ วัสดุ'!I59=0,"-"))</f>
        <v>-</v>
      </c>
      <c r="M110" s="514"/>
    </row>
    <row r="111" spans="1:13" ht="22.5" thickBot="1" x14ac:dyDescent="0.55000000000000004">
      <c r="A111" s="711" t="s">
        <v>52</v>
      </c>
      <c r="B111" s="712"/>
      <c r="C111" s="712"/>
      <c r="D111" s="712"/>
      <c r="E111" s="712"/>
      <c r="F111" s="712"/>
      <c r="G111" s="712"/>
      <c r="H111" s="713"/>
      <c r="I111" s="505">
        <f>SUM(I102:I110)</f>
        <v>0</v>
      </c>
      <c r="J111" s="502"/>
      <c r="K111" s="490">
        <f>SUM(K102:K110)</f>
        <v>0</v>
      </c>
      <c r="L111" s="490">
        <f>SUM(L102:L110)</f>
        <v>0</v>
      </c>
      <c r="M111" s="492"/>
    </row>
    <row r="112" spans="1:13" ht="22.5" thickBot="1" x14ac:dyDescent="0.55000000000000004">
      <c r="A112" s="711" t="s">
        <v>53</v>
      </c>
      <c r="B112" s="712"/>
      <c r="C112" s="712"/>
      <c r="D112" s="712"/>
      <c r="E112" s="712"/>
      <c r="F112" s="712"/>
      <c r="G112" s="712"/>
      <c r="H112" s="713"/>
      <c r="I112" s="505">
        <f>I111+I101</f>
        <v>130091.24099999998</v>
      </c>
      <c r="J112" s="502"/>
      <c r="K112" s="490">
        <f>K111+K101</f>
        <v>52193.52</v>
      </c>
      <c r="L112" s="490">
        <f>L111+L101</f>
        <v>182284.761</v>
      </c>
      <c r="M112" s="492"/>
    </row>
    <row r="113" spans="1:13" ht="21.75" x14ac:dyDescent="0.5">
      <c r="A113" s="493"/>
      <c r="B113" s="493"/>
      <c r="C113" s="493"/>
      <c r="D113" s="493"/>
      <c r="E113" s="493"/>
      <c r="F113" s="493"/>
      <c r="G113" s="493"/>
      <c r="H113" s="493"/>
      <c r="I113" s="494"/>
      <c r="J113" s="494"/>
      <c r="K113" s="494"/>
      <c r="L113" s="494"/>
      <c r="M113" s="494"/>
    </row>
    <row r="114" spans="1:13" ht="24" x14ac:dyDescent="0.55000000000000004">
      <c r="A114" s="495" t="s">
        <v>28</v>
      </c>
      <c r="B114" s="495" t="s">
        <v>336</v>
      </c>
      <c r="C114" s="477"/>
      <c r="D114" s="477"/>
      <c r="E114" s="477" t="str">
        <f>[2]ปร55!$J$23</f>
        <v>ประธานกรรมการกำหนดราคากลาง</v>
      </c>
      <c r="F114" s="477"/>
      <c r="G114" s="477"/>
      <c r="H114" s="496" t="s">
        <v>28</v>
      </c>
      <c r="I114" s="495" t="s">
        <v>337</v>
      </c>
      <c r="J114" s="477"/>
      <c r="K114" s="477"/>
      <c r="L114" s="477"/>
      <c r="M114" s="477"/>
    </row>
    <row r="115" spans="1:13" ht="24" x14ac:dyDescent="0.55000000000000004">
      <c r="A115" s="480"/>
      <c r="B115" s="692" t="str">
        <f>'[1]กรอกข้อมูล รร.'!$C$29</f>
        <v>(นายวิเชียร  จันทร์แดง)</v>
      </c>
      <c r="C115" s="692"/>
      <c r="D115" s="692"/>
      <c r="E115" s="692"/>
      <c r="F115" s="495"/>
      <c r="G115" s="477"/>
      <c r="H115" s="480"/>
      <c r="I115" s="480"/>
      <c r="J115" s="480"/>
      <c r="K115" s="480"/>
      <c r="L115" s="477"/>
      <c r="M115" s="477"/>
    </row>
    <row r="116" spans="1:13" ht="24" x14ac:dyDescent="0.55000000000000004">
      <c r="A116" s="480"/>
      <c r="B116" s="495" t="str">
        <f>'[1]กรอกข้อมูล รร.'!$C$35</f>
        <v>ผู้อำนวยการโรงเรียนบ้านแม่แจ๋ม</v>
      </c>
      <c r="C116" s="495"/>
      <c r="D116" s="495"/>
      <c r="E116" s="495"/>
      <c r="F116" s="495"/>
      <c r="G116" s="477"/>
      <c r="H116" s="714"/>
      <c r="I116" s="714"/>
      <c r="J116" s="714"/>
      <c r="K116" s="714"/>
      <c r="L116" s="477"/>
      <c r="M116" s="477"/>
    </row>
    <row r="117" spans="1:13" ht="24" x14ac:dyDescent="0.55000000000000004">
      <c r="A117" s="480"/>
      <c r="B117" s="477"/>
      <c r="C117" s="495"/>
      <c r="D117" s="480"/>
      <c r="E117" s="480"/>
      <c r="F117" s="480"/>
      <c r="G117" s="477"/>
      <c r="H117" s="480"/>
      <c r="I117" s="480"/>
      <c r="J117" s="480"/>
      <c r="K117" s="480"/>
      <c r="L117" s="477"/>
      <c r="M117" s="477"/>
    </row>
    <row r="118" spans="1:13" ht="27.75" x14ac:dyDescent="0.65">
      <c r="A118" s="477"/>
      <c r="B118" s="477"/>
      <c r="C118" s="691" t="s">
        <v>23</v>
      </c>
      <c r="D118" s="691"/>
      <c r="E118" s="691"/>
      <c r="F118" s="691"/>
      <c r="G118" s="691"/>
      <c r="H118" s="691"/>
      <c r="I118" s="691"/>
      <c r="J118" s="691"/>
      <c r="K118" s="691"/>
      <c r="L118" s="506" t="s">
        <v>25</v>
      </c>
      <c r="M118" s="507"/>
    </row>
    <row r="119" spans="1:13" ht="24" x14ac:dyDescent="0.55000000000000004">
      <c r="A119" s="715" t="str">
        <f>A97</f>
        <v>สร้างรางระบายน้ำมีฝาเหล็ก ยาว 71 เมตร</v>
      </c>
      <c r="B119" s="715"/>
      <c r="C119" s="715"/>
      <c r="D119" s="692">
        <f>D74</f>
        <v>0</v>
      </c>
      <c r="E119" s="692"/>
      <c r="F119" s="692"/>
      <c r="G119" s="692"/>
      <c r="H119" s="692"/>
      <c r="I119" s="477" t="s">
        <v>26</v>
      </c>
      <c r="J119" s="479" t="str">
        <f>J74</f>
        <v>ลำปาง เขต  3</v>
      </c>
      <c r="K119" s="477"/>
      <c r="L119" s="477"/>
      <c r="M119" s="477" t="s">
        <v>37</v>
      </c>
    </row>
    <row r="120" spans="1:13" ht="24.75" thickBot="1" x14ac:dyDescent="0.6">
      <c r="A120" s="479" t="s">
        <v>0</v>
      </c>
      <c r="B120" s="477"/>
      <c r="C120" s="477"/>
      <c r="D120" s="692" t="str">
        <f>D75</f>
        <v>โรงเรียนร่องเคาะวิทยา</v>
      </c>
      <c r="E120" s="692"/>
      <c r="F120" s="692"/>
      <c r="G120" s="692"/>
      <c r="H120" s="692"/>
      <c r="I120" s="477"/>
      <c r="J120" s="477"/>
      <c r="K120" s="693"/>
      <c r="L120" s="693"/>
      <c r="M120" s="477"/>
    </row>
    <row r="121" spans="1:13" ht="24" customHeight="1" x14ac:dyDescent="0.2">
      <c r="A121" s="700" t="s">
        <v>2</v>
      </c>
      <c r="B121" s="702" t="s">
        <v>3</v>
      </c>
      <c r="C121" s="703"/>
      <c r="D121" s="703"/>
      <c r="E121" s="704"/>
      <c r="F121" s="694" t="s">
        <v>4</v>
      </c>
      <c r="G121" s="694" t="s">
        <v>5</v>
      </c>
      <c r="H121" s="694" t="s">
        <v>6</v>
      </c>
      <c r="I121" s="694"/>
      <c r="J121" s="694" t="s">
        <v>7</v>
      </c>
      <c r="K121" s="694"/>
      <c r="L121" s="694" t="s">
        <v>24</v>
      </c>
      <c r="M121" s="696" t="s">
        <v>9</v>
      </c>
    </row>
    <row r="122" spans="1:13" ht="48" x14ac:dyDescent="0.2">
      <c r="A122" s="701"/>
      <c r="B122" s="705"/>
      <c r="C122" s="706"/>
      <c r="D122" s="706"/>
      <c r="E122" s="707"/>
      <c r="F122" s="716"/>
      <c r="G122" s="716"/>
      <c r="H122" s="497" t="s">
        <v>10</v>
      </c>
      <c r="I122" s="497" t="s">
        <v>11</v>
      </c>
      <c r="J122" s="497" t="s">
        <v>10</v>
      </c>
      <c r="K122" s="497" t="s">
        <v>11</v>
      </c>
      <c r="L122" s="716"/>
      <c r="M122" s="697"/>
    </row>
    <row r="123" spans="1:13" ht="21.75" x14ac:dyDescent="0.5">
      <c r="A123" s="736" t="s">
        <v>54</v>
      </c>
      <c r="B123" s="737"/>
      <c r="C123" s="737"/>
      <c r="D123" s="737"/>
      <c r="E123" s="737"/>
      <c r="F123" s="737"/>
      <c r="G123" s="737"/>
      <c r="H123" s="738"/>
      <c r="I123" s="508">
        <f>I112</f>
        <v>130091.24099999998</v>
      </c>
      <c r="J123" s="515"/>
      <c r="K123" s="510">
        <f>K112</f>
        <v>52193.52</v>
      </c>
      <c r="L123" s="510">
        <f>L112</f>
        <v>182284.761</v>
      </c>
      <c r="M123" s="485"/>
    </row>
    <row r="124" spans="1:13" ht="21.75" x14ac:dyDescent="0.5">
      <c r="A124" s="482" t="str">
        <f>IF('[1]กรอกรายการ วัสดุ'!A60&gt;0,'[1]กรอกรายการ วัสดุ'!A60,IF('[1]กรอกรายการ วัสดุ'!A60=0," "))</f>
        <v xml:space="preserve"> </v>
      </c>
      <c r="B124" s="739" t="str">
        <f>IF('[1]กรอกรายการ วัสดุ'!B60&gt;0,'[1]กรอกรายการ วัสดุ'!B60,IF('[1]กรอกรายการ วัสดุ'!B60=0,"-"))</f>
        <v>-</v>
      </c>
      <c r="C124" s="739"/>
      <c r="D124" s="739"/>
      <c r="E124" s="739"/>
      <c r="F124" s="483" t="str">
        <f>IF('[1]กรอกรายการ วัสดุ'!C60&gt;0,'[1]กรอกรายการ วัสดุ'!C60,IF('[1]กรอกรายการ วัสดุ'!C60=0,"-"))</f>
        <v>-</v>
      </c>
      <c r="G124" s="483" t="str">
        <f>IF('[1]กรอกรายการ วัสดุ'!D60&gt;0,'[1]กรอกรายการ วัสดุ'!D60,IF('[1]กรอกรายการ วัสดุ'!D60=0,"-"))</f>
        <v>-</v>
      </c>
      <c r="H124" s="484" t="str">
        <f>IF('[1]กรอกรายการ วัสดุ'!E60&gt;0,'[1]กรอกรายการ วัสดุ'!E60,IF('[1]กรอกรายการ วัสดุ'!E60=0,"-"))</f>
        <v>-</v>
      </c>
      <c r="I124" s="484" t="str">
        <f>IF('[1]กรอกรายการ วัสดุ'!F60&gt;0,'[1]กรอกรายการ วัสดุ'!F60,IF('[1]กรอกรายการ วัสดุ'!F60=0,"-"))</f>
        <v>-</v>
      </c>
      <c r="J124" s="484" t="str">
        <f>IF('[1]กรอกรายการ วัสดุ'!G60&gt;0,'[1]กรอกรายการ วัสดุ'!G60,IF('[1]กรอกรายการ วัสดุ'!G60=0,"-"))</f>
        <v>-</v>
      </c>
      <c r="K124" s="484" t="str">
        <f>IF('[1]กรอกรายการ วัสดุ'!H60&gt;0,'[1]กรอกรายการ วัสดุ'!H60,IF('[1]กรอกรายการ วัสดุ'!H60=0,"-"))</f>
        <v>-</v>
      </c>
      <c r="L124" s="484" t="str">
        <f>IF('[1]กรอกรายการ วัสดุ'!I60&gt;0,'[1]กรอกรายการ วัสดุ'!I60,IF('[1]กรอกรายการ วัสดุ'!I60=0,"-"))</f>
        <v>-</v>
      </c>
      <c r="M124" s="511"/>
    </row>
    <row r="125" spans="1:13" ht="21.75" x14ac:dyDescent="0.5">
      <c r="A125" s="486" t="str">
        <f>IF('[1]กรอกรายการ วัสดุ'!A61&gt;0,'[1]กรอกรายการ วัสดุ'!A61,IF('[1]กรอกรายการ วัสดุ'!A61=0," "))</f>
        <v xml:space="preserve"> </v>
      </c>
      <c r="B125" s="699" t="str">
        <f>IF('[1]กรอกรายการ วัสดุ'!B61&gt;0,'[1]กรอกรายการ วัสดุ'!B61,IF('[1]กรอกรายการ วัสดุ'!B61=0,"-"))</f>
        <v>-</v>
      </c>
      <c r="C125" s="699"/>
      <c r="D125" s="699"/>
      <c r="E125" s="699"/>
      <c r="F125" s="512" t="str">
        <f>IF('[1]กรอกรายการ วัสดุ'!C61&gt;0,'[1]กรอกรายการ วัสดุ'!C61,IF('[1]กรอกรายการ วัสดุ'!C61=0,"-"))</f>
        <v>-</v>
      </c>
      <c r="G125" s="512" t="str">
        <f>IF('[1]กรอกรายการ วัสดุ'!D61&gt;0,'[1]กรอกรายการ วัสดุ'!D61,IF('[1]กรอกรายการ วัสดุ'!D61=0,"-"))</f>
        <v>-</v>
      </c>
      <c r="H125" s="513" t="str">
        <f>IF('[1]กรอกรายการ วัสดุ'!E61&gt;0,'[1]กรอกรายการ วัสดุ'!E61,IF('[1]กรอกรายการ วัสดุ'!E61=0,"-"))</f>
        <v>-</v>
      </c>
      <c r="I125" s="513" t="str">
        <f>IF('[1]กรอกรายการ วัสดุ'!F61&gt;0,'[1]กรอกรายการ วัสดุ'!F61,IF('[1]กรอกรายการ วัสดุ'!F61=0,"-"))</f>
        <v>-</v>
      </c>
      <c r="J125" s="513" t="str">
        <f>IF('[1]กรอกรายการ วัสดุ'!G61&gt;0,'[1]กรอกรายการ วัสดุ'!G61,IF('[1]กรอกรายการ วัสดุ'!G61=0,"-"))</f>
        <v>-</v>
      </c>
      <c r="K125" s="513" t="str">
        <f>IF('[1]กรอกรายการ วัสดุ'!H61&gt;0,'[1]กรอกรายการ วัสดุ'!H61,IF('[1]กรอกรายการ วัสดุ'!H61=0,"-"))</f>
        <v>-</v>
      </c>
      <c r="L125" s="513" t="str">
        <f>IF('[1]กรอกรายการ วัสดุ'!I61&gt;0,'[1]กรอกรายการ วัสดุ'!I61,IF('[1]กรอกรายการ วัสดุ'!I61=0,"-"))</f>
        <v>-</v>
      </c>
      <c r="M125" s="511"/>
    </row>
    <row r="126" spans="1:13" ht="21.75" x14ac:dyDescent="0.5">
      <c r="A126" s="486" t="str">
        <f>IF('[1]กรอกรายการ วัสดุ'!A62&gt;0,'[1]กรอกรายการ วัสดุ'!A62,IF('[1]กรอกรายการ วัสดุ'!A62=0," "))</f>
        <v xml:space="preserve"> </v>
      </c>
      <c r="B126" s="699" t="str">
        <f>IF('[1]กรอกรายการ วัสดุ'!B62&gt;0,'[1]กรอกรายการ วัสดุ'!B62,IF('[1]กรอกรายการ วัสดุ'!B62=0,"-"))</f>
        <v>-</v>
      </c>
      <c r="C126" s="699"/>
      <c r="D126" s="699"/>
      <c r="E126" s="699"/>
      <c r="F126" s="512" t="str">
        <f>IF('[1]กรอกรายการ วัสดุ'!C62&gt;0,'[1]กรอกรายการ วัสดุ'!C62,IF('[1]กรอกรายการ วัสดุ'!C62=0,"-"))</f>
        <v>-</v>
      </c>
      <c r="G126" s="512" t="str">
        <f>IF('[1]กรอกรายการ วัสดุ'!D62&gt;0,'[1]กรอกรายการ วัสดุ'!D62,IF('[1]กรอกรายการ วัสดุ'!D62=0,"-"))</f>
        <v>-</v>
      </c>
      <c r="H126" s="513" t="str">
        <f>IF('[1]กรอกรายการ วัสดุ'!E62&gt;0,'[1]กรอกรายการ วัสดุ'!E62,IF('[1]กรอกรายการ วัสดุ'!E62=0,"-"))</f>
        <v>-</v>
      </c>
      <c r="I126" s="513" t="str">
        <f>IF('[1]กรอกรายการ วัสดุ'!F62&gt;0,'[1]กรอกรายการ วัสดุ'!F62,IF('[1]กรอกรายการ วัสดุ'!F62=0,"-"))</f>
        <v>-</v>
      </c>
      <c r="J126" s="513" t="str">
        <f>IF('[1]กรอกรายการ วัสดุ'!G62&gt;0,'[1]กรอกรายการ วัสดุ'!G62,IF('[1]กรอกรายการ วัสดุ'!G62=0,"-"))</f>
        <v>-</v>
      </c>
      <c r="K126" s="513" t="str">
        <f>IF('[1]กรอกรายการ วัสดุ'!H62&gt;0,'[1]กรอกรายการ วัสดุ'!H62,IF('[1]กรอกรายการ วัสดุ'!H62=0,"-"))</f>
        <v>-</v>
      </c>
      <c r="L126" s="513" t="str">
        <f>IF('[1]กรอกรายการ วัสดุ'!I62&gt;0,'[1]กรอกรายการ วัสดุ'!I62,IF('[1]กรอกรายการ วัสดุ'!I62=0,"-"))</f>
        <v>-</v>
      </c>
      <c r="M126" s="511"/>
    </row>
    <row r="127" spans="1:13" ht="21.75" x14ac:dyDescent="0.5">
      <c r="A127" s="486" t="str">
        <f>IF('[1]กรอกรายการ วัสดุ'!A63&gt;0,'[1]กรอกรายการ วัสดุ'!A63,IF('[1]กรอกรายการ วัสดุ'!A63=0," "))</f>
        <v xml:space="preserve"> </v>
      </c>
      <c r="B127" s="699" t="str">
        <f>IF('[1]กรอกรายการ วัสดุ'!B63&gt;0,'[1]กรอกรายการ วัสดุ'!B63,IF('[1]กรอกรายการ วัสดุ'!B63=0,"-"))</f>
        <v>-</v>
      </c>
      <c r="C127" s="699"/>
      <c r="D127" s="699"/>
      <c r="E127" s="699"/>
      <c r="F127" s="512" t="str">
        <f>IF('[1]กรอกรายการ วัสดุ'!C63&gt;0,'[1]กรอกรายการ วัสดุ'!C63,IF('[1]กรอกรายการ วัสดุ'!C63=0,"-"))</f>
        <v>-</v>
      </c>
      <c r="G127" s="512" t="str">
        <f>IF('[1]กรอกรายการ วัสดุ'!D63&gt;0,'[1]กรอกรายการ วัสดุ'!D63,IF('[1]กรอกรายการ วัสดุ'!D63=0,"-"))</f>
        <v>-</v>
      </c>
      <c r="H127" s="513" t="str">
        <f>IF('[1]กรอกรายการ วัสดุ'!E63&gt;0,'[1]กรอกรายการ วัสดุ'!E63,IF('[1]กรอกรายการ วัสดุ'!E63=0,"-"))</f>
        <v>-</v>
      </c>
      <c r="I127" s="513" t="str">
        <f>IF('[1]กรอกรายการ วัสดุ'!F63&gt;0,'[1]กรอกรายการ วัสดุ'!F63,IF('[1]กรอกรายการ วัสดุ'!F63=0,"-"))</f>
        <v>-</v>
      </c>
      <c r="J127" s="513" t="str">
        <f>IF('[1]กรอกรายการ วัสดุ'!G63&gt;0,'[1]กรอกรายการ วัสดุ'!G63,IF('[1]กรอกรายการ วัสดุ'!G63=0,"-"))</f>
        <v>-</v>
      </c>
      <c r="K127" s="513" t="str">
        <f>IF('[1]กรอกรายการ วัสดุ'!H63&gt;0,'[1]กรอกรายการ วัสดุ'!H63,IF('[1]กรอกรายการ วัสดุ'!H63=0,"-"))</f>
        <v>-</v>
      </c>
      <c r="L127" s="513" t="str">
        <f>IF('[1]กรอกรายการ วัสดุ'!I63&gt;0,'[1]กรอกรายการ วัสดุ'!I63,IF('[1]กรอกรายการ วัสดุ'!I63=0,"-"))</f>
        <v>-</v>
      </c>
      <c r="M127" s="511"/>
    </row>
    <row r="128" spans="1:13" ht="21.75" x14ac:dyDescent="0.5">
      <c r="A128" s="486" t="str">
        <f>IF('[1]กรอกรายการ วัสดุ'!A64&gt;0,'[1]กรอกรายการ วัสดุ'!A64,IF('[1]กรอกรายการ วัสดุ'!A64=0," "))</f>
        <v xml:space="preserve"> </v>
      </c>
      <c r="B128" s="699" t="str">
        <f>IF('[1]กรอกรายการ วัสดุ'!B64&gt;0,'[1]กรอกรายการ วัสดุ'!B64,IF('[1]กรอกรายการ วัสดุ'!B64=0,"-"))</f>
        <v>-</v>
      </c>
      <c r="C128" s="699"/>
      <c r="D128" s="699"/>
      <c r="E128" s="699"/>
      <c r="F128" s="512" t="str">
        <f>IF('[1]กรอกรายการ วัสดุ'!C64&gt;0,'[1]กรอกรายการ วัสดุ'!C64,IF('[1]กรอกรายการ วัสดุ'!C64=0,"-"))</f>
        <v>-</v>
      </c>
      <c r="G128" s="512" t="str">
        <f>IF('[1]กรอกรายการ วัสดุ'!D64&gt;0,'[1]กรอกรายการ วัสดุ'!D64,IF('[1]กรอกรายการ วัสดุ'!D64=0,"-"))</f>
        <v>-</v>
      </c>
      <c r="H128" s="513" t="str">
        <f>IF('[1]กรอกรายการ วัสดุ'!E64&gt;0,'[1]กรอกรายการ วัสดุ'!E64,IF('[1]กรอกรายการ วัสดุ'!E64=0,"-"))</f>
        <v>-</v>
      </c>
      <c r="I128" s="513" t="str">
        <f>IF('[1]กรอกรายการ วัสดุ'!F64&gt;0,'[1]กรอกรายการ วัสดุ'!F64,IF('[1]กรอกรายการ วัสดุ'!F64=0,"-"))</f>
        <v>-</v>
      </c>
      <c r="J128" s="513" t="str">
        <f>IF('[1]กรอกรายการ วัสดุ'!G64&gt;0,'[1]กรอกรายการ วัสดุ'!G64,IF('[1]กรอกรายการ วัสดุ'!G64=0,"-"))</f>
        <v>-</v>
      </c>
      <c r="K128" s="513" t="str">
        <f>IF('[1]กรอกรายการ วัสดุ'!H64&gt;0,'[1]กรอกรายการ วัสดุ'!H64,IF('[1]กรอกรายการ วัสดุ'!H64=0,"-"))</f>
        <v>-</v>
      </c>
      <c r="L128" s="513" t="str">
        <f>IF('[1]กรอกรายการ วัสดุ'!I64&gt;0,'[1]กรอกรายการ วัสดุ'!I64,IF('[1]กรอกรายการ วัสดุ'!I64=0,"-"))</f>
        <v>-</v>
      </c>
      <c r="M128" s="511"/>
    </row>
    <row r="129" spans="1:13" ht="21.75" x14ac:dyDescent="0.5">
      <c r="A129" s="486" t="str">
        <f>IF('[1]กรอกรายการ วัสดุ'!A65&gt;0,'[1]กรอกรายการ วัสดุ'!A65,IF('[1]กรอกรายการ วัสดุ'!A65=0," "))</f>
        <v xml:space="preserve"> </v>
      </c>
      <c r="B129" s="699" t="str">
        <f>IF('[1]กรอกรายการ วัสดุ'!B65&gt;0,'[1]กรอกรายการ วัสดุ'!B65,IF('[1]กรอกรายการ วัสดุ'!B65=0,"-"))</f>
        <v>-</v>
      </c>
      <c r="C129" s="699"/>
      <c r="D129" s="699"/>
      <c r="E129" s="699"/>
      <c r="F129" s="512" t="str">
        <f>IF('[1]กรอกรายการ วัสดุ'!C65&gt;0,'[1]กรอกรายการ วัสดุ'!C65,IF('[1]กรอกรายการ วัสดุ'!C65=0,"-"))</f>
        <v>-</v>
      </c>
      <c r="G129" s="512" t="str">
        <f>IF('[1]กรอกรายการ วัสดุ'!D65&gt;0,'[1]กรอกรายการ วัสดุ'!D65,IF('[1]กรอกรายการ วัสดุ'!D65=0,"-"))</f>
        <v>-</v>
      </c>
      <c r="H129" s="513" t="str">
        <f>IF('[1]กรอกรายการ วัสดุ'!E65&gt;0,'[1]กรอกรายการ วัสดุ'!E65,IF('[1]กรอกรายการ วัสดุ'!E65=0,"-"))</f>
        <v>-</v>
      </c>
      <c r="I129" s="513" t="str">
        <f>IF('[1]กรอกรายการ วัสดุ'!F65&gt;0,'[1]กรอกรายการ วัสดุ'!F65,IF('[1]กรอกรายการ วัสดุ'!F65=0,"-"))</f>
        <v>-</v>
      </c>
      <c r="J129" s="513" t="str">
        <f>IF('[1]กรอกรายการ วัสดุ'!G65&gt;0,'[1]กรอกรายการ วัสดุ'!G65,IF('[1]กรอกรายการ วัสดุ'!G65=0,"-"))</f>
        <v>-</v>
      </c>
      <c r="K129" s="513" t="str">
        <f>IF('[1]กรอกรายการ วัสดุ'!H65&gt;0,'[1]กรอกรายการ วัสดุ'!H65,IF('[1]กรอกรายการ วัสดุ'!H65=0,"-"))</f>
        <v>-</v>
      </c>
      <c r="L129" s="513" t="str">
        <f>IF('[1]กรอกรายการ วัสดุ'!I65&gt;0,'[1]กรอกรายการ วัสดุ'!I65,IF('[1]กรอกรายการ วัสดุ'!I65=0,"-"))</f>
        <v>-</v>
      </c>
      <c r="M129" s="511"/>
    </row>
    <row r="130" spans="1:13" ht="21.75" x14ac:dyDescent="0.5">
      <c r="A130" s="486" t="str">
        <f>IF('[1]กรอกรายการ วัสดุ'!A66&gt;0,'[1]กรอกรายการ วัสดุ'!A66,IF('[1]กรอกรายการ วัสดุ'!A66=0," "))</f>
        <v xml:space="preserve"> </v>
      </c>
      <c r="B130" s="699" t="str">
        <f>IF('[1]กรอกรายการ วัสดุ'!B66&gt;0,'[1]กรอกรายการ วัสดุ'!B66,IF('[1]กรอกรายการ วัสดุ'!B66=0,"-"))</f>
        <v>-</v>
      </c>
      <c r="C130" s="699"/>
      <c r="D130" s="699"/>
      <c r="E130" s="699"/>
      <c r="F130" s="512" t="str">
        <f>IF('[1]กรอกรายการ วัสดุ'!C66&gt;0,'[1]กรอกรายการ วัสดุ'!C66,IF('[1]กรอกรายการ วัสดุ'!C66=0,"-"))</f>
        <v>-</v>
      </c>
      <c r="G130" s="512" t="str">
        <f>IF('[1]กรอกรายการ วัสดุ'!D66&gt;0,'[1]กรอกรายการ วัสดุ'!D66,IF('[1]กรอกรายการ วัสดุ'!D66=0,"-"))</f>
        <v>-</v>
      </c>
      <c r="H130" s="513" t="str">
        <f>IF('[1]กรอกรายการ วัสดุ'!E66&gt;0,'[1]กรอกรายการ วัสดุ'!E66,IF('[1]กรอกรายการ วัสดุ'!E66=0,"-"))</f>
        <v>-</v>
      </c>
      <c r="I130" s="513" t="str">
        <f>IF('[1]กรอกรายการ วัสดุ'!F66&gt;0,'[1]กรอกรายการ วัสดุ'!F66,IF('[1]กรอกรายการ วัสดุ'!F66=0,"-"))</f>
        <v>-</v>
      </c>
      <c r="J130" s="513" t="str">
        <f>IF('[1]กรอกรายการ วัสดุ'!G66&gt;0,'[1]กรอกรายการ วัสดุ'!G66,IF('[1]กรอกรายการ วัสดุ'!G66=0,"-"))</f>
        <v>-</v>
      </c>
      <c r="K130" s="513" t="str">
        <f>IF('[1]กรอกรายการ วัสดุ'!H66&gt;0,'[1]กรอกรายการ วัสดุ'!H66,IF('[1]กรอกรายการ วัสดุ'!H66=0,"-"))</f>
        <v>-</v>
      </c>
      <c r="L130" s="513" t="str">
        <f>IF('[1]กรอกรายการ วัสดุ'!I66&gt;0,'[1]กรอกรายการ วัสดุ'!I66,IF('[1]กรอกรายการ วัสดุ'!I66=0,"-"))</f>
        <v>-</v>
      </c>
      <c r="M130" s="511"/>
    </row>
    <row r="131" spans="1:13" ht="21.75" x14ac:dyDescent="0.5">
      <c r="A131" s="486" t="str">
        <f>IF('[1]กรอกรายการ วัสดุ'!A67&gt;0,'[1]กรอกรายการ วัสดุ'!A67,IF('[1]กรอกรายการ วัสดุ'!A67=0," "))</f>
        <v xml:space="preserve"> </v>
      </c>
      <c r="B131" s="699" t="str">
        <f>IF('[1]กรอกรายการ วัสดุ'!B67&gt;0,'[1]กรอกรายการ วัสดุ'!B67,IF('[1]กรอกรายการ วัสดุ'!B67=0,"-"))</f>
        <v>-</v>
      </c>
      <c r="C131" s="699"/>
      <c r="D131" s="699"/>
      <c r="E131" s="699"/>
      <c r="F131" s="512" t="str">
        <f>IF('[1]กรอกรายการ วัสดุ'!C67&gt;0,'[1]กรอกรายการ วัสดุ'!C67,IF('[1]กรอกรายการ วัสดุ'!C67=0,"-"))</f>
        <v>-</v>
      </c>
      <c r="G131" s="512" t="str">
        <f>IF('[1]กรอกรายการ วัสดุ'!D67&gt;0,'[1]กรอกรายการ วัสดุ'!D67,IF('[1]กรอกรายการ วัสดุ'!D67=0,"-"))</f>
        <v>-</v>
      </c>
      <c r="H131" s="513" t="str">
        <f>IF('[1]กรอกรายการ วัสดุ'!E67&gt;0,'[1]กรอกรายการ วัสดุ'!E67,IF('[1]กรอกรายการ วัสดุ'!E67=0,"-"))</f>
        <v>-</v>
      </c>
      <c r="I131" s="513" t="str">
        <f>IF('[1]กรอกรายการ วัสดุ'!F67&gt;0,'[1]กรอกรายการ วัสดุ'!F67,IF('[1]กรอกรายการ วัสดุ'!F67=0,"-"))</f>
        <v>-</v>
      </c>
      <c r="J131" s="513" t="str">
        <f>IF('[1]กรอกรายการ วัสดุ'!G67&gt;0,'[1]กรอกรายการ วัสดุ'!G67,IF('[1]กรอกรายการ วัสดุ'!G67=0,"-"))</f>
        <v>-</v>
      </c>
      <c r="K131" s="513" t="str">
        <f>IF('[1]กรอกรายการ วัสดุ'!H67&gt;0,'[1]กรอกรายการ วัสดุ'!H67,IF('[1]กรอกรายการ วัสดุ'!H67=0,"-"))</f>
        <v>-</v>
      </c>
      <c r="L131" s="513" t="str">
        <f>IF('[1]กรอกรายการ วัสดุ'!I67&gt;0,'[1]กรอกรายการ วัสดุ'!I67,IF('[1]กรอกรายการ วัสดุ'!I67=0,"-"))</f>
        <v>-</v>
      </c>
      <c r="M131" s="511"/>
    </row>
    <row r="132" spans="1:13" ht="21.75" x14ac:dyDescent="0.5">
      <c r="A132" s="486" t="str">
        <f>IF('[1]กรอกรายการ วัสดุ'!A68&gt;0,'[1]กรอกรายการ วัสดุ'!A68,IF('[1]กรอกรายการ วัสดุ'!A68=0," "))</f>
        <v xml:space="preserve"> </v>
      </c>
      <c r="B132" s="699" t="str">
        <f>IF('[1]กรอกรายการ วัสดุ'!B68&gt;0,'[1]กรอกรายการ วัสดุ'!B68,IF('[1]กรอกรายการ วัสดุ'!B68=0,"-"))</f>
        <v>-</v>
      </c>
      <c r="C132" s="699"/>
      <c r="D132" s="699"/>
      <c r="E132" s="699"/>
      <c r="F132" s="512" t="str">
        <f>IF('[1]กรอกรายการ วัสดุ'!C68&gt;0,'[1]กรอกรายการ วัสดุ'!C68,IF('[1]กรอกรายการ วัสดุ'!C68=0,"-"))</f>
        <v>-</v>
      </c>
      <c r="G132" s="512" t="str">
        <f>IF('[1]กรอกรายการ วัสดุ'!D68&gt;0,'[1]กรอกรายการ วัสดุ'!D68,IF('[1]กรอกรายการ วัสดุ'!D68=0,"-"))</f>
        <v>-</v>
      </c>
      <c r="H132" s="513" t="str">
        <f>IF('[1]กรอกรายการ วัสดุ'!E68&gt;0,'[1]กรอกรายการ วัสดุ'!E68,IF('[1]กรอกรายการ วัสดุ'!E68=0,"-"))</f>
        <v>-</v>
      </c>
      <c r="I132" s="513" t="str">
        <f>IF('[1]กรอกรายการ วัสดุ'!F68&gt;0,'[1]กรอกรายการ วัสดุ'!F68,IF('[1]กรอกรายการ วัสดุ'!F68=0,"-"))</f>
        <v>-</v>
      </c>
      <c r="J132" s="513" t="str">
        <f>IF('[1]กรอกรายการ วัสดุ'!G68&gt;0,'[1]กรอกรายการ วัสดุ'!G68,IF('[1]กรอกรายการ วัสดุ'!G68=0,"-"))</f>
        <v>-</v>
      </c>
      <c r="K132" s="513" t="str">
        <f>IF('[1]กรอกรายการ วัสดุ'!H68&gt;0,'[1]กรอกรายการ วัสดุ'!H68,IF('[1]กรอกรายการ วัสดุ'!H68=0,"-"))</f>
        <v>-</v>
      </c>
      <c r="L132" s="513" t="str">
        <f>IF('[1]กรอกรายการ วัสดุ'!I68&gt;0,'[1]กรอกรายการ วัสดุ'!I68,IF('[1]กรอกรายการ วัสดุ'!I68=0,"-"))</f>
        <v>-</v>
      </c>
      <c r="M132" s="511"/>
    </row>
    <row r="133" spans="1:13" ht="22.5" thickBot="1" x14ac:dyDescent="0.55000000000000004">
      <c r="A133" s="488" t="str">
        <f>IF('[1]กรอกรายการ วัสดุ'!A69&gt;0,'[1]กรอกรายการ วัสดุ'!A69,IF('[1]กรอกรายการ วัสดุ'!A69=0," "))</f>
        <v xml:space="preserve"> </v>
      </c>
      <c r="B133" s="708" t="str">
        <f>IF('[1]กรอกรายการ วัสดุ'!B69&gt;0,'[1]กรอกรายการ วัสดุ'!B69,IF('[1]กรอกรายการ วัสดุ'!B69=0,"-"))</f>
        <v>-</v>
      </c>
      <c r="C133" s="709"/>
      <c r="D133" s="709"/>
      <c r="E133" s="710"/>
      <c r="F133" s="483" t="str">
        <f>IF('[1]กรอกรายการ วัสดุ'!C69&gt;0,'[1]กรอกรายการ วัสดุ'!C69,IF('[1]กรอกรายการ วัสดุ'!C69=0,"-"))</f>
        <v>-</v>
      </c>
      <c r="G133" s="483" t="str">
        <f>IF('[1]กรอกรายการ วัสดุ'!D69&gt;0,'[1]กรอกรายการ วัสดุ'!D69,IF('[1]กรอกรายการ วัสดุ'!D69=0,"-"))</f>
        <v>-</v>
      </c>
      <c r="H133" s="484" t="str">
        <f>IF('[1]กรอกรายการ วัสดุ'!E69&gt;0,'[1]กรอกรายการ วัสดุ'!E69,IF('[1]กรอกรายการ วัสดุ'!E69=0,"-"))</f>
        <v>-</v>
      </c>
      <c r="I133" s="484" t="str">
        <f>IF('[1]กรอกรายการ วัสดุ'!F69&gt;0,'[1]กรอกรายการ วัสดุ'!F69,IF('[1]กรอกรายการ วัสดุ'!F69=0,"-"))</f>
        <v>-</v>
      </c>
      <c r="J133" s="484" t="str">
        <f>IF('[1]กรอกรายการ วัสดุ'!G69&gt;0,'[1]กรอกรายการ วัสดุ'!G69,IF('[1]กรอกรายการ วัสดุ'!G69=0,"-"))</f>
        <v>-</v>
      </c>
      <c r="K133" s="484" t="str">
        <f>IF('[1]กรอกรายการ วัสดุ'!H69&gt;0,'[1]กรอกรายการ วัสดุ'!H69,IF('[1]กรอกรายการ วัสดุ'!H69=0,"-"))</f>
        <v>-</v>
      </c>
      <c r="L133" s="484" t="str">
        <f>IF('[1]กรอกรายการ วัสดุ'!I69&gt;0,'[1]กรอกรายการ วัสดุ'!I69,IF('[1]กรอกรายการ วัสดุ'!I69=0,"-"))</f>
        <v>-</v>
      </c>
      <c r="M133" s="514"/>
    </row>
    <row r="134" spans="1:13" ht="22.5" thickBot="1" x14ac:dyDescent="0.55000000000000004">
      <c r="A134" s="711" t="s">
        <v>55</v>
      </c>
      <c r="B134" s="712"/>
      <c r="C134" s="712"/>
      <c r="D134" s="712"/>
      <c r="E134" s="712"/>
      <c r="F134" s="712"/>
      <c r="G134" s="712"/>
      <c r="H134" s="713"/>
      <c r="I134" s="505">
        <f>SUM(I124:I133)</f>
        <v>0</v>
      </c>
      <c r="J134" s="502"/>
      <c r="K134" s="490">
        <f t="shared" ref="K134:L134" si="4">SUM(K124:K133)</f>
        <v>0</v>
      </c>
      <c r="L134" s="490">
        <f t="shared" si="4"/>
        <v>0</v>
      </c>
      <c r="M134" s="492"/>
    </row>
    <row r="135" spans="1:13" ht="22.5" thickBot="1" x14ac:dyDescent="0.55000000000000004">
      <c r="A135" s="711" t="s">
        <v>56</v>
      </c>
      <c r="B135" s="712"/>
      <c r="C135" s="712"/>
      <c r="D135" s="712"/>
      <c r="E135" s="712"/>
      <c r="F135" s="712"/>
      <c r="G135" s="712"/>
      <c r="H135" s="713"/>
      <c r="I135" s="505">
        <f>I134+I123</f>
        <v>130091.24099999998</v>
      </c>
      <c r="J135" s="516"/>
      <c r="K135" s="490">
        <f t="shared" ref="K135:L135" si="5">K134+K123</f>
        <v>52193.52</v>
      </c>
      <c r="L135" s="490">
        <f t="shared" si="5"/>
        <v>182284.761</v>
      </c>
      <c r="M135" s="492"/>
    </row>
    <row r="136" spans="1:13" ht="21.75" x14ac:dyDescent="0.5">
      <c r="A136" s="493"/>
      <c r="B136" s="493"/>
      <c r="C136" s="493"/>
      <c r="D136" s="493"/>
      <c r="E136" s="493"/>
      <c r="F136" s="493"/>
      <c r="G136" s="493"/>
      <c r="H136" s="493"/>
      <c r="I136" s="494"/>
      <c r="J136" s="494"/>
      <c r="K136" s="494"/>
      <c r="L136" s="494"/>
      <c r="M136" s="494"/>
    </row>
    <row r="137" spans="1:13" ht="24" x14ac:dyDescent="0.55000000000000004">
      <c r="A137" s="495" t="s">
        <v>28</v>
      </c>
      <c r="B137" s="495" t="s">
        <v>336</v>
      </c>
      <c r="C137" s="477"/>
      <c r="D137" s="477"/>
      <c r="E137" s="477" t="str">
        <f>[2]ปร55!$J$23</f>
        <v>ประธานกรรมการกำหนดราคากลาง</v>
      </c>
      <c r="F137" s="477"/>
      <c r="G137" s="477"/>
      <c r="H137" s="496" t="s">
        <v>28</v>
      </c>
      <c r="I137" s="495" t="s">
        <v>337</v>
      </c>
      <c r="J137" s="477"/>
      <c r="K137" s="477"/>
      <c r="L137" s="477"/>
      <c r="M137" s="477"/>
    </row>
    <row r="138" spans="1:13" ht="24" x14ac:dyDescent="0.55000000000000004">
      <c r="A138" s="480"/>
      <c r="B138" s="692" t="str">
        <f>'[1]กรอกข้อมูล รร.'!$C$29</f>
        <v>(นายวิเชียร  จันทร์แดง)</v>
      </c>
      <c r="C138" s="692"/>
      <c r="D138" s="692"/>
      <c r="E138" s="692"/>
      <c r="F138" s="477"/>
      <c r="G138" s="477"/>
      <c r="H138" s="496" t="s">
        <v>28</v>
      </c>
      <c r="I138" s="495" t="s">
        <v>338</v>
      </c>
      <c r="J138" s="477"/>
      <c r="K138" s="477"/>
      <c r="L138" s="477"/>
      <c r="M138" s="477"/>
    </row>
    <row r="139" spans="1:13" ht="24" x14ac:dyDescent="0.55000000000000004">
      <c r="A139" s="480"/>
      <c r="B139" s="495" t="str">
        <f>'[1]กรอกข้อมูล รร.'!$C$35</f>
        <v>ผู้อำนวยการโรงเรียนบ้านแม่แจ๋ม</v>
      </c>
      <c r="C139" s="495"/>
      <c r="D139" s="495"/>
      <c r="E139" s="495"/>
      <c r="F139" s="495"/>
      <c r="G139" s="477"/>
      <c r="H139" s="480"/>
      <c r="I139" s="480"/>
      <c r="J139" s="480"/>
      <c r="K139" s="480"/>
      <c r="L139" s="477"/>
      <c r="M139" s="477"/>
    </row>
    <row r="140" spans="1:13" ht="27.75" x14ac:dyDescent="0.65">
      <c r="A140" s="477"/>
      <c r="B140" s="477"/>
      <c r="C140" s="691" t="s">
        <v>23</v>
      </c>
      <c r="D140" s="691"/>
      <c r="E140" s="691"/>
      <c r="F140" s="691"/>
      <c r="G140" s="691"/>
      <c r="H140" s="691"/>
      <c r="I140" s="691"/>
      <c r="J140" s="691"/>
      <c r="K140" s="691"/>
      <c r="L140" s="506" t="s">
        <v>25</v>
      </c>
      <c r="M140" s="507"/>
    </row>
    <row r="141" spans="1:13" ht="24" x14ac:dyDescent="0.55000000000000004">
      <c r="A141" s="715" t="str">
        <f>A119</f>
        <v>สร้างรางระบายน้ำมีฝาเหล็ก ยาว 71 เมตร</v>
      </c>
      <c r="B141" s="715"/>
      <c r="C141" s="715"/>
      <c r="D141" s="692">
        <f>D97</f>
        <v>0</v>
      </c>
      <c r="E141" s="692"/>
      <c r="F141" s="692"/>
      <c r="G141" s="692"/>
      <c r="H141" s="692"/>
      <c r="I141" s="477" t="s">
        <v>26</v>
      </c>
      <c r="J141" s="479" t="str">
        <f>J119</f>
        <v>ลำปาง เขต  3</v>
      </c>
      <c r="K141" s="477"/>
      <c r="L141" s="477"/>
      <c r="M141" s="477" t="s">
        <v>97</v>
      </c>
    </row>
    <row r="142" spans="1:13" ht="24.75" thickBot="1" x14ac:dyDescent="0.6">
      <c r="A142" s="479" t="s">
        <v>0</v>
      </c>
      <c r="B142" s="477"/>
      <c r="C142" s="477"/>
      <c r="D142" s="692" t="str">
        <f>D98</f>
        <v>โรงเรียนร่องเคาะวิทยา</v>
      </c>
      <c r="E142" s="692"/>
      <c r="F142" s="692"/>
      <c r="G142" s="692"/>
      <c r="H142" s="692"/>
      <c r="I142" s="477"/>
      <c r="J142" s="477"/>
      <c r="K142" s="693"/>
      <c r="L142" s="693"/>
      <c r="M142" s="477"/>
    </row>
    <row r="143" spans="1:13" ht="24" customHeight="1" x14ac:dyDescent="0.2">
      <c r="A143" s="700" t="s">
        <v>2</v>
      </c>
      <c r="B143" s="702" t="s">
        <v>3</v>
      </c>
      <c r="C143" s="703"/>
      <c r="D143" s="703"/>
      <c r="E143" s="704"/>
      <c r="F143" s="694" t="s">
        <v>4</v>
      </c>
      <c r="G143" s="694" t="s">
        <v>5</v>
      </c>
      <c r="H143" s="694" t="s">
        <v>6</v>
      </c>
      <c r="I143" s="694"/>
      <c r="J143" s="694" t="s">
        <v>7</v>
      </c>
      <c r="K143" s="694"/>
      <c r="L143" s="694" t="s">
        <v>24</v>
      </c>
      <c r="M143" s="696" t="s">
        <v>9</v>
      </c>
    </row>
    <row r="144" spans="1:13" ht="48" x14ac:dyDescent="0.2">
      <c r="A144" s="701"/>
      <c r="B144" s="705"/>
      <c r="C144" s="706"/>
      <c r="D144" s="706"/>
      <c r="E144" s="707"/>
      <c r="F144" s="716"/>
      <c r="G144" s="716"/>
      <c r="H144" s="497" t="s">
        <v>10</v>
      </c>
      <c r="I144" s="497" t="s">
        <v>11</v>
      </c>
      <c r="J144" s="497" t="s">
        <v>10</v>
      </c>
      <c r="K144" s="497" t="s">
        <v>11</v>
      </c>
      <c r="L144" s="716"/>
      <c r="M144" s="697"/>
    </row>
    <row r="145" spans="1:13" ht="21.75" x14ac:dyDescent="0.5">
      <c r="A145" s="736" t="s">
        <v>98</v>
      </c>
      <c r="B145" s="737"/>
      <c r="C145" s="737"/>
      <c r="D145" s="737"/>
      <c r="E145" s="737"/>
      <c r="F145" s="737"/>
      <c r="G145" s="737"/>
      <c r="H145" s="738"/>
      <c r="I145" s="508">
        <f>I135</f>
        <v>130091.24099999998</v>
      </c>
      <c r="J145" s="515"/>
      <c r="K145" s="510">
        <f>K135</f>
        <v>52193.52</v>
      </c>
      <c r="L145" s="510">
        <f>L135</f>
        <v>182284.761</v>
      </c>
      <c r="M145" s="485"/>
    </row>
    <row r="146" spans="1:13" ht="21.75" x14ac:dyDescent="0.5">
      <c r="A146" s="482" t="str">
        <f>IF('[1]กรอกรายการ วัสดุ'!A70&gt;0,'[1]กรอกรายการ วัสดุ'!A82,IF('[1]กรอกรายการ วัสดุ'!A82=0," "))</f>
        <v xml:space="preserve"> </v>
      </c>
      <c r="B146" s="698" t="str">
        <f>IF('[1]กรอกรายการ วัสดุ'!B70&gt;0,'[1]กรอกรายการ วัสดุ'!B70,IF('[1]กรอกรายการ วัสดุ'!B70=0,"-"))</f>
        <v>-</v>
      </c>
      <c r="C146" s="698"/>
      <c r="D146" s="698"/>
      <c r="E146" s="698"/>
      <c r="F146" s="483" t="str">
        <f>IF('[1]กรอกรายการ วัสดุ'!C70&gt;0,'[1]กรอกรายการ วัสดุ'!C70,IF('[1]กรอกรายการ วัสดุ'!C70=0,"-"))</f>
        <v>-</v>
      </c>
      <c r="G146" s="483" t="str">
        <f>IF('[1]กรอกรายการ วัสดุ'!D70&gt;0,'[1]กรอกรายการ วัสดุ'!D70,IF('[1]กรอกรายการ วัสดุ'!D70=0,"-"))</f>
        <v>-</v>
      </c>
      <c r="H146" s="484" t="str">
        <f>IF('[1]กรอกรายการ วัสดุ'!E70&gt;0,'[1]กรอกรายการ วัสดุ'!E70,IF('[1]กรอกรายการ วัสดุ'!E70=0,"-"))</f>
        <v>-</v>
      </c>
      <c r="I146" s="484" t="str">
        <f>IF('[1]กรอกรายการ วัสดุ'!F70&gt;0,'[1]กรอกรายการ วัสดุ'!F70,IF('[1]กรอกรายการ วัสดุ'!F70=0,"-"))</f>
        <v>-</v>
      </c>
      <c r="J146" s="484" t="str">
        <f>IF('[1]กรอกรายการ วัสดุ'!G70&gt;0,'[1]กรอกรายการ วัสดุ'!G70,IF('[1]กรอกรายการ วัสดุ'!G70=0,"-"))</f>
        <v>-</v>
      </c>
      <c r="K146" s="484" t="str">
        <f>IF('[1]กรอกรายการ วัสดุ'!H70&gt;0,'[1]กรอกรายการ วัสดุ'!H70,IF('[1]กรอกรายการ วัสดุ'!H70=0,"-"))</f>
        <v>-</v>
      </c>
      <c r="L146" s="484" t="str">
        <f>IF('[1]กรอกรายการ วัสดุ'!I70&gt;0,'[1]กรอกรายการ วัสดุ'!I70,IF('[1]กรอกรายการ วัสดุ'!I999=0,"-"))</f>
        <v>-</v>
      </c>
      <c r="M146" s="511"/>
    </row>
    <row r="147" spans="1:13" ht="21.75" x14ac:dyDescent="0.5">
      <c r="A147" s="486" t="str">
        <f>IF('[1]กรอกรายการ วัสดุ'!A71&gt;0,'[1]กรอกรายการ วัสดุ'!A83,IF('[1]กรอกรายการ วัสดุ'!A83=0," "))</f>
        <v xml:space="preserve"> </v>
      </c>
      <c r="B147" s="699" t="str">
        <f>IF('[1]กรอกรายการ วัสดุ'!B71&gt;0,'[1]กรอกรายการ วัสดุ'!B71,IF('[1]กรอกรายการ วัสดุ'!B71=0,"-"))</f>
        <v>-</v>
      </c>
      <c r="C147" s="699"/>
      <c r="D147" s="699"/>
      <c r="E147" s="699"/>
      <c r="F147" s="483" t="str">
        <f>IF('[1]กรอกรายการ วัสดุ'!C71&gt;0,'[1]กรอกรายการ วัสดุ'!C71,IF('[1]กรอกรายการ วัสดุ'!C71=0,"-"))</f>
        <v>-</v>
      </c>
      <c r="G147" s="483" t="str">
        <f>IF('[1]กรอกรายการ วัสดุ'!D71&gt;0,'[1]กรอกรายการ วัสดุ'!D71,IF('[1]กรอกรายการ วัสดุ'!D71=0,"-"))</f>
        <v>-</v>
      </c>
      <c r="H147" s="484" t="str">
        <f>IF('[1]กรอกรายการ วัสดุ'!E71&gt;0,'[1]กรอกรายการ วัสดุ'!E71,IF('[1]กรอกรายการ วัสดุ'!E71=0,"-"))</f>
        <v>-</v>
      </c>
      <c r="I147" s="484" t="str">
        <f>IF('[1]กรอกรายการ วัสดุ'!F71&gt;0,'[1]กรอกรายการ วัสดุ'!F71,IF('[1]กรอกรายการ วัสดุ'!F71=0,"-"))</f>
        <v>-</v>
      </c>
      <c r="J147" s="484" t="str">
        <f>IF('[1]กรอกรายการ วัสดุ'!G71&gt;0,'[1]กรอกรายการ วัสดุ'!G71,IF('[1]กรอกรายการ วัสดุ'!G71=0,"-"))</f>
        <v>-</v>
      </c>
      <c r="K147" s="484" t="str">
        <f>IF('[1]กรอกรายการ วัสดุ'!H71&gt;0,'[1]กรอกรายการ วัสดุ'!H71,IF('[1]กรอกรายการ วัสดุ'!H71=0,"-"))</f>
        <v>-</v>
      </c>
      <c r="L147" s="484" t="str">
        <f>IF('[1]กรอกรายการ วัสดุ'!I71&gt;0,'[1]กรอกรายการ วัสดุ'!I71,IF('[1]กรอกรายการ วัสดุ'!I1000=0,"-"))</f>
        <v>-</v>
      </c>
      <c r="M147" s="511"/>
    </row>
    <row r="148" spans="1:13" ht="21.75" x14ac:dyDescent="0.5">
      <c r="A148" s="486" t="str">
        <f>IF('[1]กรอกรายการ วัสดุ'!A72&gt;0,'[1]กรอกรายการ วัสดุ'!A84,IF('[1]กรอกรายการ วัสดุ'!A84=0," "))</f>
        <v xml:space="preserve"> </v>
      </c>
      <c r="B148" s="699" t="str">
        <f>IF('[1]กรอกรายการ วัสดุ'!B72&gt;0,'[1]กรอกรายการ วัสดุ'!B72,IF('[1]กรอกรายการ วัสดุ'!B72=0,"-"))</f>
        <v>-</v>
      </c>
      <c r="C148" s="699"/>
      <c r="D148" s="699"/>
      <c r="E148" s="699"/>
      <c r="F148" s="483" t="str">
        <f>IF('[1]กรอกรายการ วัสดุ'!C72&gt;0,'[1]กรอกรายการ วัสดุ'!C72,IF('[1]กรอกรายการ วัสดุ'!C72=0,"-"))</f>
        <v>-</v>
      </c>
      <c r="G148" s="483" t="str">
        <f>IF('[1]กรอกรายการ วัสดุ'!D72&gt;0,'[1]กรอกรายการ วัสดุ'!D72,IF('[1]กรอกรายการ วัสดุ'!D72=0,"-"))</f>
        <v>-</v>
      </c>
      <c r="H148" s="484" t="str">
        <f>IF('[1]กรอกรายการ วัสดุ'!E72&gt;0,'[1]กรอกรายการ วัสดุ'!E72,IF('[1]กรอกรายการ วัสดุ'!E72=0,"-"))</f>
        <v>-</v>
      </c>
      <c r="I148" s="484" t="str">
        <f>IF('[1]กรอกรายการ วัสดุ'!F72&gt;0,'[1]กรอกรายการ วัสดุ'!F72,IF('[1]กรอกรายการ วัสดุ'!F72=0,"-"))</f>
        <v>-</v>
      </c>
      <c r="J148" s="484" t="str">
        <f>IF('[1]กรอกรายการ วัสดุ'!G72&gt;0,'[1]กรอกรายการ วัสดุ'!G72,IF('[1]กรอกรายการ วัสดุ'!G72=0,"-"))</f>
        <v>-</v>
      </c>
      <c r="K148" s="484" t="str">
        <f>IF('[1]กรอกรายการ วัสดุ'!H72&gt;0,'[1]กรอกรายการ วัสดุ'!H72,IF('[1]กรอกรายการ วัสดุ'!H72=0,"-"))</f>
        <v>-</v>
      </c>
      <c r="L148" s="484" t="str">
        <f>IF('[1]กรอกรายการ วัสดุ'!I72&gt;0,'[1]กรอกรายการ วัสดุ'!I72,IF('[1]กรอกรายการ วัสดุ'!I1001=0,"-"))</f>
        <v>-</v>
      </c>
      <c r="M148" s="511"/>
    </row>
    <row r="149" spans="1:13" ht="21.75" x14ac:dyDescent="0.5">
      <c r="A149" s="486" t="str">
        <f>IF('[1]กรอกรายการ วัสดุ'!A73&gt;0,'[1]กรอกรายการ วัสดุ'!A85,IF('[1]กรอกรายการ วัสดุ'!A85=0," "))</f>
        <v xml:space="preserve"> </v>
      </c>
      <c r="B149" s="699" t="str">
        <f>IF('[1]กรอกรายการ วัสดุ'!B73&gt;0,'[1]กรอกรายการ วัสดุ'!B73,IF('[1]กรอกรายการ วัสดุ'!B73=0,"-"))</f>
        <v>-</v>
      </c>
      <c r="C149" s="699"/>
      <c r="D149" s="699"/>
      <c r="E149" s="699"/>
      <c r="F149" s="483" t="str">
        <f>IF('[1]กรอกรายการ วัสดุ'!C73&gt;0,'[1]กรอกรายการ วัสดุ'!C73,IF('[1]กรอกรายการ วัสดุ'!C73=0,"-"))</f>
        <v>-</v>
      </c>
      <c r="G149" s="483" t="str">
        <f>IF('[1]กรอกรายการ วัสดุ'!D73&gt;0,'[1]กรอกรายการ วัสดุ'!D73,IF('[1]กรอกรายการ วัสดุ'!D73=0,"-"))</f>
        <v>-</v>
      </c>
      <c r="H149" s="484" t="str">
        <f>IF('[1]กรอกรายการ วัสดุ'!E73&gt;0,'[1]กรอกรายการ วัสดุ'!E73,IF('[1]กรอกรายการ วัสดุ'!E73=0,"-"))</f>
        <v>-</v>
      </c>
      <c r="I149" s="484" t="str">
        <f>IF('[1]กรอกรายการ วัสดุ'!F73&gt;0,'[1]กรอกรายการ วัสดุ'!F73,IF('[1]กรอกรายการ วัสดุ'!F73=0,"-"))</f>
        <v>-</v>
      </c>
      <c r="J149" s="484" t="str">
        <f>IF('[1]กรอกรายการ วัสดุ'!G73&gt;0,'[1]กรอกรายการ วัสดุ'!G73,IF('[1]กรอกรายการ วัสดุ'!G73=0,"-"))</f>
        <v>-</v>
      </c>
      <c r="K149" s="484" t="str">
        <f>IF('[1]กรอกรายการ วัสดุ'!H73&gt;0,'[1]กรอกรายการ วัสดุ'!H73,IF('[1]กรอกรายการ วัสดุ'!H73=0,"-"))</f>
        <v>-</v>
      </c>
      <c r="L149" s="484" t="str">
        <f>IF('[1]กรอกรายการ วัสดุ'!I73&gt;0,'[1]กรอกรายการ วัสดุ'!I73,IF('[1]กรอกรายการ วัสดุ'!I1002=0,"-"))</f>
        <v>-</v>
      </c>
      <c r="M149" s="511"/>
    </row>
    <row r="150" spans="1:13" ht="21.75" x14ac:dyDescent="0.5">
      <c r="A150" s="486" t="str">
        <f>IF('[1]กรอกรายการ วัสดุ'!A74&gt;0,'[1]กรอกรายการ วัสดุ'!A86,IF('[1]กรอกรายการ วัสดุ'!A86=0," "))</f>
        <v xml:space="preserve"> </v>
      </c>
      <c r="B150" s="699" t="str">
        <f>IF('[1]กรอกรายการ วัสดุ'!B74&gt;0,'[1]กรอกรายการ วัสดุ'!B74,IF('[1]กรอกรายการ วัสดุ'!B74=0,"-"))</f>
        <v>-</v>
      </c>
      <c r="C150" s="699"/>
      <c r="D150" s="699"/>
      <c r="E150" s="699"/>
      <c r="F150" s="483" t="str">
        <f>IF('[1]กรอกรายการ วัสดุ'!C74&gt;0,'[1]กรอกรายการ วัสดุ'!C74,IF('[1]กรอกรายการ วัสดุ'!C74=0,"-"))</f>
        <v>-</v>
      </c>
      <c r="G150" s="483" t="str">
        <f>IF('[1]กรอกรายการ วัสดุ'!D74&gt;0,'[1]กรอกรายการ วัสดุ'!D74,IF('[1]กรอกรายการ วัสดุ'!D74=0,"-"))</f>
        <v>-</v>
      </c>
      <c r="H150" s="484" t="str">
        <f>IF('[1]กรอกรายการ วัสดุ'!E74&gt;0,'[1]กรอกรายการ วัสดุ'!E74,IF('[1]กรอกรายการ วัสดุ'!E74=0,"-"))</f>
        <v>-</v>
      </c>
      <c r="I150" s="484" t="str">
        <f>IF('[1]กรอกรายการ วัสดุ'!F74&gt;0,'[1]กรอกรายการ วัสดุ'!F74,IF('[1]กรอกรายการ วัสดุ'!F74=0,"-"))</f>
        <v>-</v>
      </c>
      <c r="J150" s="484" t="str">
        <f>IF('[1]กรอกรายการ วัสดุ'!G74&gt;0,'[1]กรอกรายการ วัสดุ'!G74,IF('[1]กรอกรายการ วัสดุ'!G74=0,"-"))</f>
        <v>-</v>
      </c>
      <c r="K150" s="484" t="str">
        <f>IF('[1]กรอกรายการ วัสดุ'!H74&gt;0,'[1]กรอกรายการ วัสดุ'!H74,IF('[1]กรอกรายการ วัสดุ'!H74=0,"-"))</f>
        <v>-</v>
      </c>
      <c r="L150" s="484" t="str">
        <f>IF('[1]กรอกรายการ วัสดุ'!I74&gt;0,'[1]กรอกรายการ วัสดุ'!I74,IF('[1]กรอกรายการ วัสดุ'!I1003=0,"-"))</f>
        <v>-</v>
      </c>
      <c r="M150" s="511"/>
    </row>
    <row r="151" spans="1:13" ht="21.75" x14ac:dyDescent="0.5">
      <c r="A151" s="486" t="str">
        <f>IF('[1]กรอกรายการ วัสดุ'!A75&gt;0,'[1]กรอกรายการ วัสดุ'!A87,IF('[1]กรอกรายการ วัสดุ'!A87=0," "))</f>
        <v xml:space="preserve"> </v>
      </c>
      <c r="B151" s="699" t="str">
        <f>IF('[1]กรอกรายการ วัสดุ'!B75&gt;0,'[1]กรอกรายการ วัสดุ'!B75,IF('[1]กรอกรายการ วัสดุ'!B75=0,"-"))</f>
        <v>-</v>
      </c>
      <c r="C151" s="699"/>
      <c r="D151" s="699"/>
      <c r="E151" s="699"/>
      <c r="F151" s="483" t="str">
        <f>IF('[1]กรอกรายการ วัสดุ'!C75&gt;0,'[1]กรอกรายการ วัสดุ'!C75,IF('[1]กรอกรายการ วัสดุ'!C75=0,"-"))</f>
        <v>-</v>
      </c>
      <c r="G151" s="483" t="str">
        <f>IF('[1]กรอกรายการ วัสดุ'!D75&gt;0,'[1]กรอกรายการ วัสดุ'!D75,IF('[1]กรอกรายการ วัสดุ'!D75=0,"-"))</f>
        <v>-</v>
      </c>
      <c r="H151" s="484" t="str">
        <f>IF('[1]กรอกรายการ วัสดุ'!E75&gt;0,'[1]กรอกรายการ วัสดุ'!E75,IF('[1]กรอกรายการ วัสดุ'!E75=0,"-"))</f>
        <v>-</v>
      </c>
      <c r="I151" s="484" t="str">
        <f>IF('[1]กรอกรายการ วัสดุ'!F75&gt;0,'[1]กรอกรายการ วัสดุ'!F75,IF('[1]กรอกรายการ วัสดุ'!F75=0,"-"))</f>
        <v>-</v>
      </c>
      <c r="J151" s="484" t="str">
        <f>IF('[1]กรอกรายการ วัสดุ'!G75&gt;0,'[1]กรอกรายการ วัสดุ'!G75,IF('[1]กรอกรายการ วัสดุ'!G75=0,"-"))</f>
        <v>-</v>
      </c>
      <c r="K151" s="484" t="str">
        <f>IF('[1]กรอกรายการ วัสดุ'!H75&gt;0,'[1]กรอกรายการ วัสดุ'!H75,IF('[1]กรอกรายการ วัสดุ'!H75=0,"-"))</f>
        <v>-</v>
      </c>
      <c r="L151" s="484" t="str">
        <f>IF('[1]กรอกรายการ วัสดุ'!I75&gt;0,'[1]กรอกรายการ วัสดุ'!I75,IF('[1]กรอกรายการ วัสดุ'!I1004=0,"-"))</f>
        <v>-</v>
      </c>
      <c r="M151" s="511"/>
    </row>
    <row r="152" spans="1:13" ht="21.75" x14ac:dyDescent="0.5">
      <c r="A152" s="486"/>
      <c r="B152" s="699" t="str">
        <f>IF('[1]กรอกรายการ วัสดุ'!B76&gt;0,'[1]กรอกรายการ วัสดุ'!B76,IF('[1]กรอกรายการ วัสดุ'!B76=0,"-"))</f>
        <v>-</v>
      </c>
      <c r="C152" s="699"/>
      <c r="D152" s="699"/>
      <c r="E152" s="699"/>
      <c r="F152" s="483" t="str">
        <f>IF('[1]กรอกรายการ วัสดุ'!C76&gt;0,'[1]กรอกรายการ วัสดุ'!C76,IF('[1]กรอกรายการ วัสดุ'!C76=0,"-"))</f>
        <v>-</v>
      </c>
      <c r="G152" s="483" t="str">
        <f>IF('[1]กรอกรายการ วัสดุ'!D76&gt;0,'[1]กรอกรายการ วัสดุ'!D76,IF('[1]กรอกรายการ วัสดุ'!D76=0,"-"))</f>
        <v>-</v>
      </c>
      <c r="H152" s="484" t="str">
        <f>IF('[1]กรอกรายการ วัสดุ'!E76&gt;0,'[1]กรอกรายการ วัสดุ'!E76,IF('[1]กรอกรายการ วัสดุ'!E76=0,"-"))</f>
        <v>-</v>
      </c>
      <c r="I152" s="484" t="str">
        <f>IF('[1]กรอกรายการ วัสดุ'!F76&gt;0,'[1]กรอกรายการ วัสดุ'!F76,IF('[1]กรอกรายการ วัสดุ'!F76=0,"-"))</f>
        <v>-</v>
      </c>
      <c r="J152" s="484" t="str">
        <f>IF('[1]กรอกรายการ วัสดุ'!G76&gt;0,'[1]กรอกรายการ วัสดุ'!G76,IF('[1]กรอกรายการ วัสดุ'!G76=0,"-"))</f>
        <v>-</v>
      </c>
      <c r="K152" s="484" t="str">
        <f>IF('[1]กรอกรายการ วัสดุ'!H76&gt;0,'[1]กรอกรายการ วัสดุ'!H76,IF('[1]กรอกรายการ วัสดุ'!H76=0,"-"))</f>
        <v>-</v>
      </c>
      <c r="L152" s="484" t="str">
        <f>IF('[1]กรอกรายการ วัสดุ'!I76&gt;0,'[1]กรอกรายการ วัสดุ'!I76,IF('[1]กรอกรายการ วัสดุ'!I1005=0,"-"))</f>
        <v>-</v>
      </c>
      <c r="M152" s="511"/>
    </row>
    <row r="153" spans="1:13" ht="21.75" x14ac:dyDescent="0.5">
      <c r="A153" s="486"/>
      <c r="B153" s="699" t="str">
        <f>IF('[1]กรอกรายการ วัสดุ'!B77&gt;0,'[1]กรอกรายการ วัสดุ'!B77,IF('[1]กรอกรายการ วัสดุ'!B77=0,"-"))</f>
        <v>-</v>
      </c>
      <c r="C153" s="699"/>
      <c r="D153" s="699"/>
      <c r="E153" s="699"/>
      <c r="F153" s="483" t="str">
        <f>IF('[1]กรอกรายการ วัสดุ'!C77&gt;0,'[1]กรอกรายการ วัสดุ'!C77,IF('[1]กรอกรายการ วัสดุ'!C77=0,"-"))</f>
        <v>-</v>
      </c>
      <c r="G153" s="483" t="str">
        <f>IF('[1]กรอกรายการ วัสดุ'!D77&gt;0,'[1]กรอกรายการ วัสดุ'!D77,IF('[1]กรอกรายการ วัสดุ'!D77=0,"-"))</f>
        <v>-</v>
      </c>
      <c r="H153" s="484" t="str">
        <f>IF('[1]กรอกรายการ วัสดุ'!E77&gt;0,'[1]กรอกรายการ วัสดุ'!E77,IF('[1]กรอกรายการ วัสดุ'!E77=0,"-"))</f>
        <v>-</v>
      </c>
      <c r="I153" s="484" t="str">
        <f>IF('[1]กรอกรายการ วัสดุ'!F77&gt;0,'[1]กรอกรายการ วัสดุ'!F77,IF('[1]กรอกรายการ วัสดุ'!F77=0,"-"))</f>
        <v>-</v>
      </c>
      <c r="J153" s="484" t="str">
        <f>IF('[1]กรอกรายการ วัสดุ'!G77&gt;0,'[1]กรอกรายการ วัสดุ'!G77,IF('[1]กรอกรายการ วัสดุ'!G77=0,"-"))</f>
        <v>-</v>
      </c>
      <c r="K153" s="484" t="str">
        <f>IF('[1]กรอกรายการ วัสดุ'!H77&gt;0,'[1]กรอกรายการ วัสดุ'!H77,IF('[1]กรอกรายการ วัสดุ'!H77=0,"-"))</f>
        <v>-</v>
      </c>
      <c r="L153" s="484" t="str">
        <f>IF('[1]กรอกรายการ วัสดุ'!I77&gt;0,'[1]กรอกรายการ วัสดุ'!I77,IF('[1]กรอกรายการ วัสดุ'!I1006=0,"-"))</f>
        <v>-</v>
      </c>
      <c r="M153" s="511"/>
    </row>
    <row r="154" spans="1:13" ht="21.75" x14ac:dyDescent="0.5">
      <c r="A154" s="486"/>
      <c r="B154" s="699" t="str">
        <f>IF('[1]กรอกรายการ วัสดุ'!B78&gt;0,'[1]กรอกรายการ วัสดุ'!B78,IF('[1]กรอกรายการ วัสดุ'!B78=0,"-"))</f>
        <v>-</v>
      </c>
      <c r="C154" s="699"/>
      <c r="D154" s="699"/>
      <c r="E154" s="699"/>
      <c r="F154" s="483" t="str">
        <f>IF('[1]กรอกรายการ วัสดุ'!C78&gt;0,'[1]กรอกรายการ วัสดุ'!C78,IF('[1]กรอกรายการ วัสดุ'!C78=0,"-"))</f>
        <v>-</v>
      </c>
      <c r="G154" s="483" t="str">
        <f>IF('[1]กรอกรายการ วัสดุ'!D78&gt;0,'[1]กรอกรายการ วัสดุ'!D78,IF('[1]กรอกรายการ วัสดุ'!D78=0,"-"))</f>
        <v>-</v>
      </c>
      <c r="H154" s="484" t="str">
        <f>IF('[1]กรอกรายการ วัสดุ'!E78&gt;0,'[1]กรอกรายการ วัสดุ'!E78,IF('[1]กรอกรายการ วัสดุ'!E78=0,"-"))</f>
        <v>-</v>
      </c>
      <c r="I154" s="484" t="str">
        <f>IF('[1]กรอกรายการ วัสดุ'!F78&gt;0,'[1]กรอกรายการ วัสดุ'!F78,IF('[1]กรอกรายการ วัสดุ'!F78=0,"-"))</f>
        <v>-</v>
      </c>
      <c r="J154" s="484" t="str">
        <f>IF('[1]กรอกรายการ วัสดุ'!G78&gt;0,'[1]กรอกรายการ วัสดุ'!G78,IF('[1]กรอกรายการ วัสดุ'!G78=0,"-"))</f>
        <v>-</v>
      </c>
      <c r="K154" s="484" t="str">
        <f>IF('[1]กรอกรายการ วัสดุ'!H78&gt;0,'[1]กรอกรายการ วัสดุ'!H78,IF('[1]กรอกรายการ วัสดุ'!H78=0,"-"))</f>
        <v>-</v>
      </c>
      <c r="L154" s="484" t="str">
        <f>IF('[1]กรอกรายการ วัสดุ'!I78&gt;0,'[1]กรอกรายการ วัสดุ'!I78,IF('[1]กรอกรายการ วัสดุ'!I1007=0,"-"))</f>
        <v>-</v>
      </c>
      <c r="M154" s="511"/>
    </row>
    <row r="155" spans="1:13" ht="22.5" thickBot="1" x14ac:dyDescent="0.55000000000000004">
      <c r="A155" s="501"/>
      <c r="B155" s="740" t="str">
        <f>IF('[1]กรอกรายการ วัสดุ'!B79&gt;0,'[1]กรอกรายการ วัสดุ'!B79,IF('[1]กรอกรายการ วัสดุ'!B79=0,"-"))</f>
        <v>-</v>
      </c>
      <c r="C155" s="740"/>
      <c r="D155" s="740"/>
      <c r="E155" s="740"/>
      <c r="F155" s="483" t="str">
        <f>IF('[1]กรอกรายการ วัสดุ'!C79&gt;0,'[1]กรอกรายการ วัสดุ'!C79,IF('[1]กรอกรายการ วัสดุ'!C79=0,"-"))</f>
        <v>-</v>
      </c>
      <c r="G155" s="483" t="str">
        <f>IF('[1]กรอกรายการ วัสดุ'!D79&gt;0,'[1]กรอกรายการ วัสดุ'!D79,IF('[1]กรอกรายการ วัสดุ'!D79=0,"-"))</f>
        <v>-</v>
      </c>
      <c r="H155" s="484" t="str">
        <f>IF('[1]กรอกรายการ วัสดุ'!E79&gt;0,'[1]กรอกรายการ วัสดุ'!E79,IF('[1]กรอกรายการ วัสดุ'!E79=0,"-"))</f>
        <v>-</v>
      </c>
      <c r="I155" s="484" t="str">
        <f>IF('[1]กรอกรายการ วัสดุ'!F79&gt;0,'[1]กรอกรายการ วัสดุ'!F79,IF('[1]กรอกรายการ วัสดุ'!F79=0,"-"))</f>
        <v>-</v>
      </c>
      <c r="J155" s="484" t="str">
        <f>IF('[1]กรอกรายการ วัสดุ'!G79&gt;0,'[1]กรอกรายการ วัสดุ'!G79,IF('[1]กรอกรายการ วัสดุ'!G79=0,"-"))</f>
        <v>-</v>
      </c>
      <c r="K155" s="484" t="str">
        <f>IF('[1]กรอกรายการ วัสดุ'!H79&gt;0,'[1]กรอกรายการ วัสดุ'!H79,IF('[1]กรอกรายการ วัสดุ'!H79=0,"-"))</f>
        <v>-</v>
      </c>
      <c r="L155" s="484" t="str">
        <f>IF('[1]กรอกรายการ วัสดุ'!I79&gt;0,'[1]กรอกรายการ วัสดุ'!I79,IF('[1]กรอกรายการ วัสดุ'!I1008=0,"-"))</f>
        <v>-</v>
      </c>
      <c r="M155" s="514"/>
    </row>
    <row r="156" spans="1:13" ht="22.5" thickBot="1" x14ac:dyDescent="0.55000000000000004">
      <c r="A156" s="711" t="s">
        <v>99</v>
      </c>
      <c r="B156" s="712"/>
      <c r="C156" s="712"/>
      <c r="D156" s="712"/>
      <c r="E156" s="712"/>
      <c r="F156" s="712"/>
      <c r="G156" s="712"/>
      <c r="H156" s="713"/>
      <c r="I156" s="505">
        <f>SUM(I146:I155)</f>
        <v>0</v>
      </c>
      <c r="J156" s="502"/>
      <c r="K156" s="490">
        <f t="shared" ref="K156:L156" si="6">SUM(K146:K155)</f>
        <v>0</v>
      </c>
      <c r="L156" s="490">
        <f t="shared" si="6"/>
        <v>0</v>
      </c>
      <c r="M156" s="492"/>
    </row>
    <row r="157" spans="1:13" ht="22.5" thickBot="1" x14ac:dyDescent="0.55000000000000004">
      <c r="A157" s="711" t="s">
        <v>100</v>
      </c>
      <c r="B157" s="712"/>
      <c r="C157" s="712"/>
      <c r="D157" s="712"/>
      <c r="E157" s="712"/>
      <c r="F157" s="712"/>
      <c r="G157" s="712"/>
      <c r="H157" s="713"/>
      <c r="I157" s="505">
        <f>I156+I145</f>
        <v>130091.24099999998</v>
      </c>
      <c r="J157" s="516"/>
      <c r="K157" s="490">
        <f t="shared" ref="K157:L157" si="7">K156+K145</f>
        <v>52193.52</v>
      </c>
      <c r="L157" s="490">
        <f t="shared" si="7"/>
        <v>182284.761</v>
      </c>
      <c r="M157" s="492"/>
    </row>
    <row r="158" spans="1:13" ht="21.75" x14ac:dyDescent="0.5">
      <c r="A158" s="493"/>
      <c r="B158" s="493"/>
      <c r="C158" s="493"/>
      <c r="D158" s="493"/>
      <c r="E158" s="493"/>
      <c r="F158" s="493"/>
      <c r="G158" s="493"/>
      <c r="H158" s="493"/>
      <c r="I158" s="494"/>
      <c r="J158" s="494"/>
      <c r="K158" s="494"/>
      <c r="L158" s="494"/>
      <c r="M158" s="494"/>
    </row>
    <row r="159" spans="1:13" ht="24" x14ac:dyDescent="0.55000000000000004">
      <c r="A159" s="495" t="s">
        <v>28</v>
      </c>
      <c r="B159" s="495" t="s">
        <v>336</v>
      </c>
      <c r="C159" s="477"/>
      <c r="D159" s="477"/>
      <c r="E159" s="477" t="str">
        <f>[2]ปร55!$J$23</f>
        <v>ประธานกรรมการกำหนดราคากลาง</v>
      </c>
      <c r="F159" s="477"/>
      <c r="G159" s="477"/>
      <c r="H159" s="496" t="s">
        <v>28</v>
      </c>
      <c r="I159" s="495" t="s">
        <v>337</v>
      </c>
      <c r="J159" s="477"/>
      <c r="K159" s="477"/>
      <c r="L159" s="477"/>
      <c r="M159" s="477"/>
    </row>
    <row r="160" spans="1:13" ht="24" x14ac:dyDescent="0.55000000000000004">
      <c r="A160" s="480"/>
      <c r="B160" s="692" t="str">
        <f>'[1]กรอกข้อมูล รร.'!$C$29</f>
        <v>(นายวิเชียร  จันทร์แดง)</v>
      </c>
      <c r="C160" s="692"/>
      <c r="D160" s="692"/>
      <c r="E160" s="692"/>
      <c r="F160" s="477"/>
      <c r="G160" s="477"/>
      <c r="H160" s="496" t="s">
        <v>28</v>
      </c>
      <c r="I160" s="495" t="s">
        <v>338</v>
      </c>
      <c r="J160" s="477"/>
      <c r="K160" s="477"/>
      <c r="L160" s="477"/>
      <c r="M160" s="477"/>
    </row>
    <row r="161" spans="1:13" ht="24" x14ac:dyDescent="0.55000000000000004">
      <c r="A161" s="480"/>
      <c r="B161" s="495" t="str">
        <f>'[1]กรอกข้อมูล รร.'!$C$35</f>
        <v>ผู้อำนวยการโรงเรียนบ้านแม่แจ๋ม</v>
      </c>
      <c r="C161" s="495"/>
      <c r="D161" s="495"/>
      <c r="E161" s="495"/>
      <c r="F161" s="495"/>
      <c r="G161" s="477"/>
      <c r="H161" s="480"/>
      <c r="I161" s="480"/>
      <c r="J161" s="480"/>
      <c r="K161" s="480"/>
      <c r="L161" s="477"/>
      <c r="M161" s="477"/>
    </row>
    <row r="162" spans="1:13" ht="27.75" x14ac:dyDescent="0.65">
      <c r="A162" s="477"/>
      <c r="B162" s="477"/>
      <c r="C162" s="691" t="s">
        <v>23</v>
      </c>
      <c r="D162" s="691"/>
      <c r="E162" s="691"/>
      <c r="F162" s="691"/>
      <c r="G162" s="691"/>
      <c r="H162" s="691"/>
      <c r="I162" s="691"/>
      <c r="J162" s="691"/>
      <c r="K162" s="691"/>
      <c r="L162" s="506" t="s">
        <v>25</v>
      </c>
      <c r="M162" s="507"/>
    </row>
    <row r="163" spans="1:13" ht="24" x14ac:dyDescent="0.55000000000000004">
      <c r="A163" s="715" t="str">
        <f>A141</f>
        <v>สร้างรางระบายน้ำมีฝาเหล็ก ยาว 71 เมตร</v>
      </c>
      <c r="B163" s="715"/>
      <c r="C163" s="715"/>
      <c r="D163" s="692">
        <f>D119</f>
        <v>0</v>
      </c>
      <c r="E163" s="692"/>
      <c r="F163" s="692"/>
      <c r="G163" s="692"/>
      <c r="H163" s="692"/>
      <c r="I163" s="477" t="s">
        <v>26</v>
      </c>
      <c r="J163" s="479" t="str">
        <f>J141</f>
        <v>ลำปาง เขต  3</v>
      </c>
      <c r="K163" s="477"/>
      <c r="L163" s="477"/>
      <c r="M163" s="477" t="s">
        <v>107</v>
      </c>
    </row>
    <row r="164" spans="1:13" ht="24.75" thickBot="1" x14ac:dyDescent="0.6">
      <c r="A164" s="479" t="s">
        <v>0</v>
      </c>
      <c r="B164" s="477"/>
      <c r="C164" s="477"/>
      <c r="D164" s="692" t="str">
        <f>D120</f>
        <v>โรงเรียนร่องเคาะวิทยา</v>
      </c>
      <c r="E164" s="692"/>
      <c r="F164" s="692"/>
      <c r="G164" s="692"/>
      <c r="H164" s="692"/>
      <c r="I164" s="477"/>
      <c r="J164" s="477"/>
      <c r="K164" s="693"/>
      <c r="L164" s="693"/>
      <c r="M164" s="477"/>
    </row>
    <row r="165" spans="1:13" ht="24" customHeight="1" x14ac:dyDescent="0.2">
      <c r="A165" s="700" t="s">
        <v>2</v>
      </c>
      <c r="B165" s="702" t="s">
        <v>3</v>
      </c>
      <c r="C165" s="703"/>
      <c r="D165" s="703"/>
      <c r="E165" s="704"/>
      <c r="F165" s="694" t="s">
        <v>4</v>
      </c>
      <c r="G165" s="694" t="s">
        <v>5</v>
      </c>
      <c r="H165" s="694" t="s">
        <v>6</v>
      </c>
      <c r="I165" s="694"/>
      <c r="J165" s="694" t="s">
        <v>7</v>
      </c>
      <c r="K165" s="694"/>
      <c r="L165" s="694" t="s">
        <v>24</v>
      </c>
      <c r="M165" s="696" t="s">
        <v>9</v>
      </c>
    </row>
    <row r="166" spans="1:13" ht="48" x14ac:dyDescent="0.2">
      <c r="A166" s="701"/>
      <c r="B166" s="705"/>
      <c r="C166" s="706"/>
      <c r="D166" s="706"/>
      <c r="E166" s="707"/>
      <c r="F166" s="716"/>
      <c r="G166" s="716"/>
      <c r="H166" s="497" t="s">
        <v>10</v>
      </c>
      <c r="I166" s="497" t="s">
        <v>11</v>
      </c>
      <c r="J166" s="497" t="s">
        <v>10</v>
      </c>
      <c r="K166" s="497" t="s">
        <v>11</v>
      </c>
      <c r="L166" s="716"/>
      <c r="M166" s="697"/>
    </row>
    <row r="167" spans="1:13" ht="21.75" x14ac:dyDescent="0.5">
      <c r="A167" s="736" t="s">
        <v>108</v>
      </c>
      <c r="B167" s="737"/>
      <c r="C167" s="737"/>
      <c r="D167" s="737"/>
      <c r="E167" s="737"/>
      <c r="F167" s="737"/>
      <c r="G167" s="737"/>
      <c r="H167" s="738"/>
      <c r="I167" s="508">
        <f>I157</f>
        <v>130091.24099999998</v>
      </c>
      <c r="J167" s="515"/>
      <c r="K167" s="510">
        <f>K157</f>
        <v>52193.52</v>
      </c>
      <c r="L167" s="510">
        <f>L157</f>
        <v>182284.761</v>
      </c>
      <c r="M167" s="485"/>
    </row>
    <row r="168" spans="1:13" ht="21.75" x14ac:dyDescent="0.5">
      <c r="A168" s="482" t="str">
        <f>IF('[1]กรอกรายการ วัสดุ'!A230&gt;0,'[1]กรอกรายการ วัสดุ'!A242,IF('[1]กรอกรายการ วัสดุ'!A242=0," "))</f>
        <v xml:space="preserve"> </v>
      </c>
      <c r="B168" s="698" t="str">
        <f>IF('[1]กรอกรายการ วัสดุ'!B80&gt;0,'[1]กรอกรายการ วัสดุ'!B80,IF('[1]กรอกรายการ วัสดุ'!B80=0,"-"))</f>
        <v>-</v>
      </c>
      <c r="C168" s="698"/>
      <c r="D168" s="698"/>
      <c r="E168" s="698"/>
      <c r="F168" s="483" t="str">
        <f>IF('[1]กรอกรายการ วัสดุ'!C80&gt;0,'[1]กรอกรายการ วัสดุ'!C80,IF('[1]กรอกรายการ วัสดุ'!C80=0,"-"))</f>
        <v>-</v>
      </c>
      <c r="G168" s="483" t="str">
        <f>IF('[1]กรอกรายการ วัสดุ'!D80&gt;0,'[1]กรอกรายการ วัสดุ'!D80,IF('[1]กรอกรายการ วัสดุ'!D80=0,"-"))</f>
        <v>-</v>
      </c>
      <c r="H168" s="483" t="str">
        <f>IF('[1]กรอกรายการ วัสดุ'!E80&gt;0,'[1]กรอกรายการ วัสดุ'!E80,IF('[1]กรอกรายการ วัสดุ'!E80=0,"-"))</f>
        <v>-</v>
      </c>
      <c r="I168" s="484" t="str">
        <f>IF('[1]กรอกรายการ วัสดุ'!F80&gt;0,'[1]กรอกรายการ วัสดุ'!F80,IF('[1]กรอกรายการ วัสดุ'!F80=0,"-"))</f>
        <v>-</v>
      </c>
      <c r="J168" s="483" t="str">
        <f>IF('[1]กรอกรายการ วัสดุ'!G80&gt;0,'[1]กรอกรายการ วัสดุ'!G80,IF('[1]กรอกรายการ วัสดุ'!G80=0,"-"))</f>
        <v>-</v>
      </c>
      <c r="K168" s="483" t="str">
        <f>IF('[1]กรอกรายการ วัสดุ'!H80&gt;0,'[1]กรอกรายการ วัสดุ'!H80,IF('[1]กรอกรายการ วัสดุ'!H80=0,"-"))</f>
        <v>-</v>
      </c>
      <c r="L168" s="484" t="str">
        <f>IF('[1]กรอกรายการ วัสดุ'!I80&gt;0,'[1]กรอกรายการ วัสดุ'!I80,IF('[1]กรอกรายการ วัสดุ'!I80=0,"-"))</f>
        <v>-</v>
      </c>
      <c r="M168" s="511"/>
    </row>
    <row r="169" spans="1:13" ht="21.75" x14ac:dyDescent="0.5">
      <c r="A169" s="486" t="str">
        <f>IF('[1]กรอกรายการ วัสดุ'!A231&gt;0,'[1]กรอกรายการ วัสดุ'!A243,IF('[1]กรอกรายการ วัสดุ'!A243=0," "))</f>
        <v xml:space="preserve"> </v>
      </c>
      <c r="B169" s="699" t="str">
        <f>IF('[1]กรอกรายการ วัสดุ'!B81&gt;0,'[1]กรอกรายการ วัสดุ'!B81,IF('[1]กรอกรายการ วัสดุ'!B81=0,"-"))</f>
        <v>-</v>
      </c>
      <c r="C169" s="699"/>
      <c r="D169" s="699"/>
      <c r="E169" s="699"/>
      <c r="F169" s="483" t="str">
        <f>IF('[1]กรอกรายการ วัสดุ'!C81&gt;0,'[1]กรอกรายการ วัสดุ'!C81,IF('[1]กรอกรายการ วัสดุ'!C81=0,"-"))</f>
        <v>-</v>
      </c>
      <c r="G169" s="483" t="str">
        <f>IF('[1]กรอกรายการ วัสดุ'!D81&gt;0,'[1]กรอกรายการ วัสดุ'!D81,IF('[1]กรอกรายการ วัสดุ'!D81=0,"-"))</f>
        <v>-</v>
      </c>
      <c r="H169" s="483" t="str">
        <f>IF('[1]กรอกรายการ วัสดุ'!E81&gt;0,'[1]กรอกรายการ วัสดุ'!E81,IF('[1]กรอกรายการ วัสดุ'!E81=0,"-"))</f>
        <v>-</v>
      </c>
      <c r="I169" s="484" t="str">
        <f>IF('[1]กรอกรายการ วัสดุ'!F81&gt;0,'[1]กรอกรายการ วัสดุ'!F81,IF('[1]กรอกรายการ วัสดุ'!F81=0,"-"))</f>
        <v>-</v>
      </c>
      <c r="J169" s="483" t="str">
        <f>IF('[1]กรอกรายการ วัสดุ'!G81&gt;0,'[1]กรอกรายการ วัสดุ'!G81,IF('[1]กรอกรายการ วัสดุ'!G81=0,"-"))</f>
        <v>-</v>
      </c>
      <c r="K169" s="483" t="str">
        <f>IF('[1]กรอกรายการ วัสดุ'!H81&gt;0,'[1]กรอกรายการ วัสดุ'!H81,IF('[1]กรอกรายการ วัสดุ'!H81=0,"-"))</f>
        <v>-</v>
      </c>
      <c r="L169" s="484" t="str">
        <f>IF('[1]กรอกรายการ วัสดุ'!I81&gt;0,'[1]กรอกรายการ วัสดุ'!I81,IF('[1]กรอกรายการ วัสดุ'!I81=0,"-"))</f>
        <v>-</v>
      </c>
      <c r="M169" s="511"/>
    </row>
    <row r="170" spans="1:13" ht="21.75" x14ac:dyDescent="0.5">
      <c r="A170" s="486" t="str">
        <f>IF('[1]กรอกรายการ วัสดุ'!A232&gt;0,'[1]กรอกรายการ วัสดุ'!A244,IF('[1]กรอกรายการ วัสดุ'!A244=0," "))</f>
        <v xml:space="preserve"> </v>
      </c>
      <c r="B170" s="699" t="str">
        <f>IF('[1]กรอกรายการ วัสดุ'!B82&gt;0,'[1]กรอกรายการ วัสดุ'!B82,IF('[1]กรอกรายการ วัสดุ'!B82=0,"-"))</f>
        <v>-</v>
      </c>
      <c r="C170" s="699"/>
      <c r="D170" s="699"/>
      <c r="E170" s="699"/>
      <c r="F170" s="483" t="str">
        <f>IF('[1]กรอกรายการ วัสดุ'!C82&gt;0,'[1]กรอกรายการ วัสดุ'!C82,IF('[1]กรอกรายการ วัสดุ'!C82=0,"-"))</f>
        <v>-</v>
      </c>
      <c r="G170" s="483" t="str">
        <f>IF('[1]กรอกรายการ วัสดุ'!D82&gt;0,'[1]กรอกรายการ วัสดุ'!D82,IF('[1]กรอกรายการ วัสดุ'!D82=0,"-"))</f>
        <v>-</v>
      </c>
      <c r="H170" s="483" t="str">
        <f>IF('[1]กรอกรายการ วัสดุ'!E82&gt;0,'[1]กรอกรายการ วัสดุ'!E82,IF('[1]กรอกรายการ วัสดุ'!E82=0,"-"))</f>
        <v>-</v>
      </c>
      <c r="I170" s="484" t="str">
        <f>IF('[1]กรอกรายการ วัสดุ'!F82&gt;0,'[1]กรอกรายการ วัสดุ'!F82,IF('[1]กรอกรายการ วัสดุ'!F82=0,"-"))</f>
        <v>-</v>
      </c>
      <c r="J170" s="483" t="str">
        <f>IF('[1]กรอกรายการ วัสดุ'!G82&gt;0,'[1]กรอกรายการ วัสดุ'!G82,IF('[1]กรอกรายการ วัสดุ'!G82=0,"-"))</f>
        <v>-</v>
      </c>
      <c r="K170" s="483" t="str">
        <f>IF('[1]กรอกรายการ วัสดุ'!H82&gt;0,'[1]กรอกรายการ วัสดุ'!H82,IF('[1]กรอกรายการ วัสดุ'!H82=0,"-"))</f>
        <v>-</v>
      </c>
      <c r="L170" s="484" t="str">
        <f>IF('[1]กรอกรายการ วัสดุ'!I82&gt;0,'[1]กรอกรายการ วัสดุ'!I82,IF('[1]กรอกรายการ วัสดุ'!I82=0,"-"))</f>
        <v>-</v>
      </c>
      <c r="M170" s="511"/>
    </row>
    <row r="171" spans="1:13" ht="21.75" x14ac:dyDescent="0.5">
      <c r="A171" s="486" t="str">
        <f>IF('[1]กรอกรายการ วัสดุ'!A233&gt;0,'[1]กรอกรายการ วัสดุ'!A245,IF('[1]กรอกรายการ วัสดุ'!A245=0," "))</f>
        <v xml:space="preserve"> </v>
      </c>
      <c r="B171" s="699" t="str">
        <f>IF('[1]กรอกรายการ วัสดุ'!B83&gt;0,'[1]กรอกรายการ วัสดุ'!B83,IF('[1]กรอกรายการ วัสดุ'!B83=0,"-"))</f>
        <v>-</v>
      </c>
      <c r="C171" s="699"/>
      <c r="D171" s="699"/>
      <c r="E171" s="699"/>
      <c r="F171" s="483" t="str">
        <f>IF('[1]กรอกรายการ วัสดุ'!C83&gt;0,'[1]กรอกรายการ วัสดุ'!C83,IF('[1]กรอกรายการ วัสดุ'!C83=0,"-"))</f>
        <v>-</v>
      </c>
      <c r="G171" s="483" t="str">
        <f>IF('[1]กรอกรายการ วัสดุ'!D83&gt;0,'[1]กรอกรายการ วัสดุ'!D83,IF('[1]กรอกรายการ วัสดุ'!D83=0,"-"))</f>
        <v>-</v>
      </c>
      <c r="H171" s="483" t="str">
        <f>IF('[1]กรอกรายการ วัสดุ'!E83&gt;0,'[1]กรอกรายการ วัสดุ'!E83,IF('[1]กรอกรายการ วัสดุ'!E83=0,"-"))</f>
        <v>-</v>
      </c>
      <c r="I171" s="484" t="str">
        <f>IF('[1]กรอกรายการ วัสดุ'!F83&gt;0,'[1]กรอกรายการ วัสดุ'!F83,IF('[1]กรอกรายการ วัสดุ'!F83=0,"-"))</f>
        <v>-</v>
      </c>
      <c r="J171" s="483" t="str">
        <f>IF('[1]กรอกรายการ วัสดุ'!G83&gt;0,'[1]กรอกรายการ วัสดุ'!G83,IF('[1]กรอกรายการ วัสดุ'!G83=0,"-"))</f>
        <v>-</v>
      </c>
      <c r="K171" s="483" t="str">
        <f>IF('[1]กรอกรายการ วัสดุ'!H83&gt;0,'[1]กรอกรายการ วัสดุ'!H83,IF('[1]กรอกรายการ วัสดุ'!H83=0,"-"))</f>
        <v>-</v>
      </c>
      <c r="L171" s="484" t="str">
        <f>IF('[1]กรอกรายการ วัสดุ'!I83&gt;0,'[1]กรอกรายการ วัสดุ'!I83,IF('[1]กรอกรายการ วัสดุ'!I83=0,"-"))</f>
        <v>-</v>
      </c>
      <c r="M171" s="511"/>
    </row>
    <row r="172" spans="1:13" ht="21.75" x14ac:dyDescent="0.5">
      <c r="A172" s="486" t="str">
        <f>IF('[1]กรอกรายการ วัสดุ'!A234&gt;0,'[1]กรอกรายการ วัสดุ'!A246,IF('[1]กรอกรายการ วัสดุ'!A246=0," "))</f>
        <v xml:space="preserve"> </v>
      </c>
      <c r="B172" s="699" t="str">
        <f>IF('[1]กรอกรายการ วัสดุ'!B84&gt;0,'[1]กรอกรายการ วัสดุ'!B84,IF('[1]กรอกรายการ วัสดุ'!B84=0,"-"))</f>
        <v>-</v>
      </c>
      <c r="C172" s="699"/>
      <c r="D172" s="699"/>
      <c r="E172" s="699"/>
      <c r="F172" s="483" t="str">
        <f>IF('[1]กรอกรายการ วัสดุ'!C84&gt;0,'[1]กรอกรายการ วัสดุ'!C84,IF('[1]กรอกรายการ วัสดุ'!C84=0,"-"))</f>
        <v>-</v>
      </c>
      <c r="G172" s="483" t="str">
        <f>IF('[1]กรอกรายการ วัสดุ'!D84&gt;0,'[1]กรอกรายการ วัสดุ'!D84,IF('[1]กรอกรายการ วัสดุ'!D84=0,"-"))</f>
        <v>-</v>
      </c>
      <c r="H172" s="483" t="str">
        <f>IF('[1]กรอกรายการ วัสดุ'!E84&gt;0,'[1]กรอกรายการ วัสดุ'!E84,IF('[1]กรอกรายการ วัสดุ'!E84=0,"-"))</f>
        <v>-</v>
      </c>
      <c r="I172" s="484" t="str">
        <f>IF('[1]กรอกรายการ วัสดุ'!F84&gt;0,'[1]กรอกรายการ วัสดุ'!F84,IF('[1]กรอกรายการ วัสดุ'!F84=0,"-"))</f>
        <v>-</v>
      </c>
      <c r="J172" s="483" t="str">
        <f>IF('[1]กรอกรายการ วัสดุ'!G84&gt;0,'[1]กรอกรายการ วัสดุ'!G84,IF('[1]กรอกรายการ วัสดุ'!G84=0,"-"))</f>
        <v>-</v>
      </c>
      <c r="K172" s="483" t="str">
        <f>IF('[1]กรอกรายการ วัสดุ'!H84&gt;0,'[1]กรอกรายการ วัสดุ'!H84,IF('[1]กรอกรายการ วัสดุ'!H84=0,"-"))</f>
        <v>-</v>
      </c>
      <c r="L172" s="484" t="str">
        <f>IF('[1]กรอกรายการ วัสดุ'!I84&gt;0,'[1]กรอกรายการ วัสดุ'!I84,IF('[1]กรอกรายการ วัสดุ'!I84=0,"-"))</f>
        <v>-</v>
      </c>
      <c r="M172" s="511"/>
    </row>
    <row r="173" spans="1:13" ht="21.75" x14ac:dyDescent="0.5">
      <c r="A173" s="486" t="str">
        <f>IF('[1]กรอกรายการ วัสดุ'!A235&gt;0,'[1]กรอกรายการ วัสดุ'!A247,IF('[1]กรอกรายการ วัสดุ'!A247=0," "))</f>
        <v xml:space="preserve"> </v>
      </c>
      <c r="B173" s="699" t="str">
        <f>IF('[1]กรอกรายการ วัสดุ'!B85&gt;0,'[1]กรอกรายการ วัสดุ'!B85,IF('[1]กรอกรายการ วัสดุ'!B85=0,"-"))</f>
        <v>-</v>
      </c>
      <c r="C173" s="699"/>
      <c r="D173" s="699"/>
      <c r="E173" s="699"/>
      <c r="F173" s="483" t="str">
        <f>IF('[1]กรอกรายการ วัสดุ'!C85&gt;0,'[1]กรอกรายการ วัสดุ'!C85,IF('[1]กรอกรายการ วัสดุ'!C85=0,"-"))</f>
        <v>-</v>
      </c>
      <c r="G173" s="483" t="str">
        <f>IF('[1]กรอกรายการ วัสดุ'!D85&gt;0,'[1]กรอกรายการ วัสดุ'!D85,IF('[1]กรอกรายการ วัสดุ'!D85=0,"-"))</f>
        <v>-</v>
      </c>
      <c r="H173" s="483" t="str">
        <f>IF('[1]กรอกรายการ วัสดุ'!E85&gt;0,'[1]กรอกรายการ วัสดุ'!E85,IF('[1]กรอกรายการ วัสดุ'!E85=0,"-"))</f>
        <v>-</v>
      </c>
      <c r="I173" s="484" t="str">
        <f>IF('[1]กรอกรายการ วัสดุ'!F85&gt;0,'[1]กรอกรายการ วัสดุ'!F85,IF('[1]กรอกรายการ วัสดุ'!F85=0,"-"))</f>
        <v>-</v>
      </c>
      <c r="J173" s="483" t="str">
        <f>IF('[1]กรอกรายการ วัสดุ'!G85&gt;0,'[1]กรอกรายการ วัสดุ'!G85,IF('[1]กรอกรายการ วัสดุ'!G85=0,"-"))</f>
        <v>-</v>
      </c>
      <c r="K173" s="483" t="str">
        <f>IF('[1]กรอกรายการ วัสดุ'!H85&gt;0,'[1]กรอกรายการ วัสดุ'!H85,IF('[1]กรอกรายการ วัสดุ'!H85=0,"-"))</f>
        <v>-</v>
      </c>
      <c r="L173" s="484" t="str">
        <f>IF('[1]กรอกรายการ วัสดุ'!I85&gt;0,'[1]กรอกรายการ วัสดุ'!I85,IF('[1]กรอกรายการ วัสดุ'!I85=0,"-"))</f>
        <v>-</v>
      </c>
      <c r="M173" s="511"/>
    </row>
    <row r="174" spans="1:13" ht="21.75" x14ac:dyDescent="0.5">
      <c r="A174" s="486" t="str">
        <f>IF('[1]กรอกรายการ วัสดุ'!A236&gt;0,'[1]กรอกรายการ วัสดุ'!A248,IF('[1]กรอกรายการ วัสดุ'!A248=0," "))</f>
        <v xml:space="preserve"> </v>
      </c>
      <c r="B174" s="699" t="str">
        <f>IF('[1]กรอกรายการ วัสดุ'!B86&gt;0,'[1]กรอกรายการ วัสดุ'!B86,IF('[1]กรอกรายการ วัสดุ'!B86=0,"-"))</f>
        <v>-</v>
      </c>
      <c r="C174" s="699"/>
      <c r="D174" s="699"/>
      <c r="E174" s="699"/>
      <c r="F174" s="483" t="str">
        <f>IF('[1]กรอกรายการ วัสดุ'!C86&gt;0,'[1]กรอกรายการ วัสดุ'!C86,IF('[1]กรอกรายการ วัสดุ'!C86=0,"-"))</f>
        <v>-</v>
      </c>
      <c r="G174" s="483" t="str">
        <f>IF('[1]กรอกรายการ วัสดุ'!D86&gt;0,'[1]กรอกรายการ วัสดุ'!D86,IF('[1]กรอกรายการ วัสดุ'!D86=0,"-"))</f>
        <v>-</v>
      </c>
      <c r="H174" s="483" t="str">
        <f>IF('[1]กรอกรายการ วัสดุ'!E86&gt;0,'[1]กรอกรายการ วัสดุ'!E86,IF('[1]กรอกรายการ วัสดุ'!E86=0,"-"))</f>
        <v>-</v>
      </c>
      <c r="I174" s="484" t="str">
        <f>IF('[1]กรอกรายการ วัสดุ'!F86&gt;0,'[1]กรอกรายการ วัสดุ'!F86,IF('[1]กรอกรายการ วัสดุ'!F86=0,"-"))</f>
        <v>-</v>
      </c>
      <c r="J174" s="483" t="str">
        <f>IF('[1]กรอกรายการ วัสดุ'!G86&gt;0,'[1]กรอกรายการ วัสดุ'!G86,IF('[1]กรอกรายการ วัสดุ'!G86=0,"-"))</f>
        <v>-</v>
      </c>
      <c r="K174" s="483" t="str">
        <f>IF('[1]กรอกรายการ วัสดุ'!H86&gt;0,'[1]กรอกรายการ วัสดุ'!H86,IF('[1]กรอกรายการ วัสดุ'!H86=0,"-"))</f>
        <v>-</v>
      </c>
      <c r="L174" s="484" t="str">
        <f>IF('[1]กรอกรายการ วัสดุ'!I86&gt;0,'[1]กรอกรายการ วัสดุ'!I86,IF('[1]กรอกรายการ วัสดุ'!I86=0,"-"))</f>
        <v>-</v>
      </c>
      <c r="M174" s="511"/>
    </row>
    <row r="175" spans="1:13" ht="21.75" x14ac:dyDescent="0.5">
      <c r="A175" s="486" t="str">
        <f>IF('[1]กรอกรายการ วัสดุ'!A237&gt;0,'[1]กรอกรายการ วัสดุ'!A249,IF('[1]กรอกรายการ วัสดุ'!A249=0," "))</f>
        <v xml:space="preserve"> </v>
      </c>
      <c r="B175" s="699" t="str">
        <f>IF('[1]กรอกรายการ วัสดุ'!B87&gt;0,'[1]กรอกรายการ วัสดุ'!B87,IF('[1]กรอกรายการ วัสดุ'!B87=0,"-"))</f>
        <v>-</v>
      </c>
      <c r="C175" s="699"/>
      <c r="D175" s="699"/>
      <c r="E175" s="699"/>
      <c r="F175" s="483" t="str">
        <f>IF('[1]กรอกรายการ วัสดุ'!C87&gt;0,'[1]กรอกรายการ วัสดุ'!C87,IF('[1]กรอกรายการ วัสดุ'!C87=0,"-"))</f>
        <v>-</v>
      </c>
      <c r="G175" s="483" t="str">
        <f>IF('[1]กรอกรายการ วัสดุ'!D87&gt;0,'[1]กรอกรายการ วัสดุ'!D87,IF('[1]กรอกรายการ วัสดุ'!D87=0,"-"))</f>
        <v>-</v>
      </c>
      <c r="H175" s="483" t="str">
        <f>IF('[1]กรอกรายการ วัสดุ'!E87&gt;0,'[1]กรอกรายการ วัสดุ'!E87,IF('[1]กรอกรายการ วัสดุ'!E87=0,"-"))</f>
        <v>-</v>
      </c>
      <c r="I175" s="484" t="str">
        <f>IF('[1]กรอกรายการ วัสดุ'!F87&gt;0,'[1]กรอกรายการ วัสดุ'!F87,IF('[1]กรอกรายการ วัสดุ'!F87=0,"-"))</f>
        <v>-</v>
      </c>
      <c r="J175" s="483" t="str">
        <f>IF('[1]กรอกรายการ วัสดุ'!G87&gt;0,'[1]กรอกรายการ วัสดุ'!G87,IF('[1]กรอกรายการ วัสดุ'!G87=0,"-"))</f>
        <v>-</v>
      </c>
      <c r="K175" s="483" t="str">
        <f>IF('[1]กรอกรายการ วัสดุ'!H87&gt;0,'[1]กรอกรายการ วัสดุ'!H87,IF('[1]กรอกรายการ วัสดุ'!H87=0,"-"))</f>
        <v>-</v>
      </c>
      <c r="L175" s="484" t="str">
        <f>IF('[1]กรอกรายการ วัสดุ'!I87&gt;0,'[1]กรอกรายการ วัสดุ'!I87,IF('[1]กรอกรายการ วัสดุ'!I87=0,"-"))</f>
        <v>-</v>
      </c>
      <c r="M175" s="511"/>
    </row>
    <row r="176" spans="1:13" ht="21.75" x14ac:dyDescent="0.5">
      <c r="A176" s="486" t="str">
        <f>IF('[1]กรอกรายการ วัสดุ'!A238&gt;0,'[1]กรอกรายการ วัสดุ'!A250,IF('[1]กรอกรายการ วัสดุ'!A250=0," "))</f>
        <v xml:space="preserve"> </v>
      </c>
      <c r="B176" s="699" t="str">
        <f>IF('[1]กรอกรายการ วัสดุ'!B88&gt;0,'[1]กรอกรายการ วัสดุ'!B88,IF('[1]กรอกรายการ วัสดุ'!B88=0,"-"))</f>
        <v>-</v>
      </c>
      <c r="C176" s="699"/>
      <c r="D176" s="699"/>
      <c r="E176" s="699"/>
      <c r="F176" s="483" t="str">
        <f>IF('[1]กรอกรายการ วัสดุ'!C88&gt;0,'[1]กรอกรายการ วัสดุ'!C88,IF('[1]กรอกรายการ วัสดุ'!C88=0,"-"))</f>
        <v>-</v>
      </c>
      <c r="G176" s="483" t="str">
        <f>IF('[1]กรอกรายการ วัสดุ'!D88&gt;0,'[1]กรอกรายการ วัสดุ'!D88,IF('[1]กรอกรายการ วัสดุ'!D88=0,"-"))</f>
        <v>-</v>
      </c>
      <c r="H176" s="483" t="str">
        <f>IF('[1]กรอกรายการ วัสดุ'!E88&gt;0,'[1]กรอกรายการ วัสดุ'!E88,IF('[1]กรอกรายการ วัสดุ'!E88=0,"-"))</f>
        <v>-</v>
      </c>
      <c r="I176" s="484" t="str">
        <f>IF('[1]กรอกรายการ วัสดุ'!F88&gt;0,'[1]กรอกรายการ วัสดุ'!F88,IF('[1]กรอกรายการ วัสดุ'!F88=0,"-"))</f>
        <v>-</v>
      </c>
      <c r="J176" s="483" t="str">
        <f>IF('[1]กรอกรายการ วัสดุ'!G88&gt;0,'[1]กรอกรายการ วัสดุ'!G88,IF('[1]กรอกรายการ วัสดุ'!G88=0,"-"))</f>
        <v>-</v>
      </c>
      <c r="K176" s="483" t="str">
        <f>IF('[1]กรอกรายการ วัสดุ'!H88&gt;0,'[1]กรอกรายการ วัสดุ'!H88,IF('[1]กรอกรายการ วัสดุ'!H88=0,"-"))</f>
        <v>-</v>
      </c>
      <c r="L176" s="484" t="str">
        <f>IF('[1]กรอกรายการ วัสดุ'!I88&gt;0,'[1]กรอกรายการ วัสดุ'!I88,IF('[1]กรอกรายการ วัสดุ'!I88=0,"-"))</f>
        <v>-</v>
      </c>
      <c r="M176" s="511"/>
    </row>
    <row r="177" spans="1:13" ht="22.5" thickBot="1" x14ac:dyDescent="0.55000000000000004">
      <c r="A177" s="501" t="str">
        <f>IF('[1]กรอกรายการ วัสดุ'!A239&gt;0,'[1]กรอกรายการ วัสดุ'!A251,IF('[1]กรอกรายการ วัสดุ'!A251=0," "))</f>
        <v xml:space="preserve"> </v>
      </c>
      <c r="B177" s="740" t="str">
        <f>IF('[1]กรอกรายการ วัสดุ'!B89&gt;0,'[1]กรอกรายการ วัสดุ'!B89,IF('[1]กรอกรายการ วัสดุ'!B89=0,"-"))</f>
        <v>-</v>
      </c>
      <c r="C177" s="740"/>
      <c r="D177" s="740"/>
      <c r="E177" s="740"/>
      <c r="F177" s="483" t="str">
        <f>IF('[1]กรอกรายการ วัสดุ'!C89&gt;0,'[1]กรอกรายการ วัสดุ'!C89,IF('[1]กรอกรายการ วัสดุ'!C89=0,"-"))</f>
        <v>-</v>
      </c>
      <c r="G177" s="483" t="str">
        <f>IF('[1]กรอกรายการ วัสดุ'!D89&gt;0,'[1]กรอกรายการ วัสดุ'!D89,IF('[1]กรอกรายการ วัสดุ'!D89=0,"-"))</f>
        <v>-</v>
      </c>
      <c r="H177" s="483" t="str">
        <f>IF('[1]กรอกรายการ วัสดุ'!E89&gt;0,'[1]กรอกรายการ วัสดุ'!E89,IF('[1]กรอกรายการ วัสดุ'!E89=0,"-"))</f>
        <v>-</v>
      </c>
      <c r="I177" s="484" t="str">
        <f>IF('[1]กรอกรายการ วัสดุ'!F89&gt;0,'[1]กรอกรายการ วัสดุ'!F89,IF('[1]กรอกรายการ วัสดุ'!F89=0,"-"))</f>
        <v>-</v>
      </c>
      <c r="J177" s="483" t="str">
        <f>IF('[1]กรอกรายการ วัสดุ'!G89&gt;0,'[1]กรอกรายการ วัสดุ'!G89,IF('[1]กรอกรายการ วัสดุ'!G89=0,"-"))</f>
        <v>-</v>
      </c>
      <c r="K177" s="483" t="str">
        <f>IF('[1]กรอกรายการ วัสดุ'!H89&gt;0,'[1]กรอกรายการ วัสดุ'!H89,IF('[1]กรอกรายการ วัสดุ'!H89=0,"-"))</f>
        <v>-</v>
      </c>
      <c r="L177" s="484" t="str">
        <f>IF('[1]กรอกรายการ วัสดุ'!I89&gt;0,'[1]กรอกรายการ วัสดุ'!I89,IF('[1]กรอกรายการ วัสดุ'!I89=0,"-"))</f>
        <v>-</v>
      </c>
      <c r="M177" s="514"/>
    </row>
    <row r="178" spans="1:13" ht="22.5" thickBot="1" x14ac:dyDescent="0.55000000000000004">
      <c r="A178" s="711" t="s">
        <v>109</v>
      </c>
      <c r="B178" s="712"/>
      <c r="C178" s="712"/>
      <c r="D178" s="712"/>
      <c r="E178" s="712"/>
      <c r="F178" s="712"/>
      <c r="G178" s="712"/>
      <c r="H178" s="713"/>
      <c r="I178" s="505">
        <f>SUM(I168:I177)</f>
        <v>0</v>
      </c>
      <c r="J178" s="502"/>
      <c r="K178" s="490">
        <f t="shared" ref="K178:L178" si="8">SUM(K168:K177)</f>
        <v>0</v>
      </c>
      <c r="L178" s="490">
        <f t="shared" si="8"/>
        <v>0</v>
      </c>
      <c r="M178" s="492"/>
    </row>
    <row r="179" spans="1:13" ht="22.5" thickBot="1" x14ac:dyDescent="0.55000000000000004">
      <c r="A179" s="711" t="s">
        <v>110</v>
      </c>
      <c r="B179" s="712"/>
      <c r="C179" s="712"/>
      <c r="D179" s="712"/>
      <c r="E179" s="712"/>
      <c r="F179" s="712"/>
      <c r="G179" s="712"/>
      <c r="H179" s="713"/>
      <c r="I179" s="505">
        <f>I178+I167</f>
        <v>130091.24099999998</v>
      </c>
      <c r="J179" s="516"/>
      <c r="K179" s="490">
        <f t="shared" ref="K179:L179" si="9">K178+K167</f>
        <v>52193.52</v>
      </c>
      <c r="L179" s="490">
        <f t="shared" si="9"/>
        <v>182284.761</v>
      </c>
      <c r="M179" s="492"/>
    </row>
    <row r="180" spans="1:13" ht="21.75" x14ac:dyDescent="0.5">
      <c r="A180" s="493"/>
      <c r="B180" s="493"/>
      <c r="C180" s="493"/>
      <c r="D180" s="493"/>
      <c r="E180" s="493"/>
      <c r="F180" s="493"/>
      <c r="G180" s="493"/>
      <c r="H180" s="493"/>
      <c r="I180" s="494"/>
      <c r="J180" s="494"/>
      <c r="K180" s="494"/>
      <c r="L180" s="494"/>
      <c r="M180" s="494"/>
    </row>
    <row r="181" spans="1:13" ht="24" x14ac:dyDescent="0.55000000000000004">
      <c r="A181" s="495" t="s">
        <v>28</v>
      </c>
      <c r="B181" s="495" t="s">
        <v>336</v>
      </c>
      <c r="C181" s="477"/>
      <c r="D181" s="477"/>
      <c r="E181" s="477" t="str">
        <f>[2]ปร55!$J$23</f>
        <v>ประธานกรรมการกำหนดราคากลาง</v>
      </c>
      <c r="F181" s="477"/>
      <c r="G181" s="477"/>
      <c r="H181" s="496" t="s">
        <v>28</v>
      </c>
      <c r="I181" s="495" t="s">
        <v>337</v>
      </c>
      <c r="J181" s="477"/>
      <c r="K181" s="477"/>
      <c r="L181" s="477"/>
      <c r="M181" s="477"/>
    </row>
    <row r="182" spans="1:13" ht="24" x14ac:dyDescent="0.55000000000000004">
      <c r="A182" s="480"/>
      <c r="B182" s="692" t="str">
        <f>'[1]กรอกข้อมูล รร.'!$C$29</f>
        <v>(นายวิเชียร  จันทร์แดง)</v>
      </c>
      <c r="C182" s="692"/>
      <c r="D182" s="692"/>
      <c r="E182" s="692"/>
      <c r="F182" s="477"/>
      <c r="G182" s="477"/>
      <c r="H182" s="496" t="s">
        <v>28</v>
      </c>
      <c r="I182" s="495" t="s">
        <v>338</v>
      </c>
      <c r="J182" s="477"/>
      <c r="K182" s="477"/>
      <c r="L182" s="477"/>
      <c r="M182" s="477"/>
    </row>
    <row r="183" spans="1:13" ht="24" x14ac:dyDescent="0.55000000000000004">
      <c r="A183" s="480"/>
      <c r="B183" s="495" t="str">
        <f>'[1]กรอกข้อมูล รร.'!$C$35</f>
        <v>ผู้อำนวยการโรงเรียนบ้านแม่แจ๋ม</v>
      </c>
      <c r="C183" s="495"/>
      <c r="D183" s="495"/>
      <c r="E183" s="495"/>
      <c r="F183" s="495"/>
      <c r="G183" s="477"/>
      <c r="H183" s="480"/>
      <c r="I183" s="480"/>
      <c r="J183" s="480"/>
      <c r="K183" s="480"/>
      <c r="L183" s="477"/>
      <c r="M183" s="477"/>
    </row>
    <row r="184" spans="1:13" ht="27.75" x14ac:dyDescent="0.65">
      <c r="A184" s="477"/>
      <c r="B184" s="477"/>
      <c r="C184" s="691" t="s">
        <v>23</v>
      </c>
      <c r="D184" s="691"/>
      <c r="E184" s="691"/>
      <c r="F184" s="691"/>
      <c r="G184" s="691"/>
      <c r="H184" s="691"/>
      <c r="I184" s="691"/>
      <c r="J184" s="691"/>
      <c r="K184" s="691"/>
      <c r="L184" s="506" t="s">
        <v>25</v>
      </c>
      <c r="M184" s="507"/>
    </row>
    <row r="185" spans="1:13" ht="24" x14ac:dyDescent="0.55000000000000004">
      <c r="A185" s="715" t="str">
        <f>A163</f>
        <v>สร้างรางระบายน้ำมีฝาเหล็ก ยาว 71 เมตร</v>
      </c>
      <c r="B185" s="715"/>
      <c r="C185" s="715"/>
      <c r="D185" s="692">
        <f>D141</f>
        <v>0</v>
      </c>
      <c r="E185" s="692"/>
      <c r="F185" s="692"/>
      <c r="G185" s="692"/>
      <c r="H185" s="692"/>
      <c r="I185" s="477" t="s">
        <v>26</v>
      </c>
      <c r="J185" s="479" t="str">
        <f>J163</f>
        <v>ลำปาง เขต  3</v>
      </c>
      <c r="K185" s="477"/>
      <c r="L185" s="477"/>
      <c r="M185" s="477" t="s">
        <v>111</v>
      </c>
    </row>
    <row r="186" spans="1:13" ht="24.75" thickBot="1" x14ac:dyDescent="0.6">
      <c r="A186" s="479" t="s">
        <v>0</v>
      </c>
      <c r="B186" s="477"/>
      <c r="C186" s="477"/>
      <c r="D186" s="692" t="str">
        <f>D142</f>
        <v>โรงเรียนร่องเคาะวิทยา</v>
      </c>
      <c r="E186" s="692"/>
      <c r="F186" s="692"/>
      <c r="G186" s="692"/>
      <c r="H186" s="692"/>
      <c r="I186" s="477"/>
      <c r="J186" s="477"/>
      <c r="K186" s="693"/>
      <c r="L186" s="693"/>
      <c r="M186" s="477"/>
    </row>
    <row r="187" spans="1:13" ht="24" customHeight="1" x14ac:dyDescent="0.2">
      <c r="A187" s="700" t="s">
        <v>2</v>
      </c>
      <c r="B187" s="702" t="s">
        <v>3</v>
      </c>
      <c r="C187" s="703"/>
      <c r="D187" s="703"/>
      <c r="E187" s="704"/>
      <c r="F187" s="694" t="s">
        <v>4</v>
      </c>
      <c r="G187" s="694" t="s">
        <v>5</v>
      </c>
      <c r="H187" s="694" t="s">
        <v>6</v>
      </c>
      <c r="I187" s="694"/>
      <c r="J187" s="694" t="s">
        <v>7</v>
      </c>
      <c r="K187" s="694"/>
      <c r="L187" s="694" t="s">
        <v>24</v>
      </c>
      <c r="M187" s="696" t="s">
        <v>9</v>
      </c>
    </row>
    <row r="188" spans="1:13" ht="48" x14ac:dyDescent="0.2">
      <c r="A188" s="701"/>
      <c r="B188" s="705"/>
      <c r="C188" s="706"/>
      <c r="D188" s="706"/>
      <c r="E188" s="707"/>
      <c r="F188" s="716"/>
      <c r="G188" s="716"/>
      <c r="H188" s="497" t="s">
        <v>10</v>
      </c>
      <c r="I188" s="497" t="s">
        <v>11</v>
      </c>
      <c r="J188" s="497" t="s">
        <v>10</v>
      </c>
      <c r="K188" s="497" t="s">
        <v>11</v>
      </c>
      <c r="L188" s="716"/>
      <c r="M188" s="697"/>
    </row>
    <row r="189" spans="1:13" ht="21.75" x14ac:dyDescent="0.5">
      <c r="A189" s="736" t="s">
        <v>112</v>
      </c>
      <c r="B189" s="737"/>
      <c r="C189" s="737"/>
      <c r="D189" s="737"/>
      <c r="E189" s="737"/>
      <c r="F189" s="737"/>
      <c r="G189" s="737"/>
      <c r="H189" s="738"/>
      <c r="I189" s="508">
        <f>I179</f>
        <v>130091.24099999998</v>
      </c>
      <c r="J189" s="515"/>
      <c r="K189" s="510">
        <f>K179</f>
        <v>52193.52</v>
      </c>
      <c r="L189" s="510">
        <f>L179</f>
        <v>182284.761</v>
      </c>
      <c r="M189" s="485"/>
    </row>
    <row r="190" spans="1:13" ht="21.75" x14ac:dyDescent="0.5">
      <c r="A190" s="482" t="str">
        <f>IF('[1]กรอกรายการ วัสดุ'!A252&gt;0,'[1]กรอกรายการ วัสดุ'!A264,IF('[1]กรอกรายการ วัสดุ'!A264=0," "))</f>
        <v xml:space="preserve"> </v>
      </c>
      <c r="B190" s="698" t="str">
        <f>IF('[1]กรอกรายการ วัสดุ'!B90&gt;0,'[1]กรอกรายการ วัสดุ'!B90,IF('[1]กรอกรายการ วัสดุ'!B90=0,"-"))</f>
        <v>-</v>
      </c>
      <c r="C190" s="698"/>
      <c r="D190" s="698"/>
      <c r="E190" s="698"/>
      <c r="F190" s="483" t="str">
        <f>IF('[1]กรอกรายการ วัสดุ'!C90&gt;0,'[1]กรอกรายการ วัสดุ'!C90,IF('[1]กรอกรายการ วัสดุ'!C90=0,"-"))</f>
        <v>-</v>
      </c>
      <c r="G190" s="483" t="str">
        <f>IF('[1]กรอกรายการ วัสดุ'!D90&gt;0,'[1]กรอกรายการ วัสดุ'!D90,IF('[1]กรอกรายการ วัสดุ'!D90=0,"-"))</f>
        <v>-</v>
      </c>
      <c r="H190" s="483" t="str">
        <f>IF('[1]กรอกรายการ วัสดุ'!E90&gt;0,'[1]กรอกรายการ วัสดุ'!E90,IF('[1]กรอกรายการ วัสดุ'!E90=0,"-"))</f>
        <v>-</v>
      </c>
      <c r="I190" s="484" t="str">
        <f>IF('[1]กรอกรายการ วัสดุ'!F90&gt;0,'[1]กรอกรายการ วัสดุ'!F90,IF('[1]กรอกรายการ วัสดุ'!F90=0,"-"))</f>
        <v>-</v>
      </c>
      <c r="J190" s="483" t="str">
        <f>IF('[1]กรอกรายการ วัสดุ'!G90&gt;0,'[1]กรอกรายการ วัสดุ'!G90,IF('[1]กรอกรายการ วัสดุ'!G90=0,"-"))</f>
        <v>-</v>
      </c>
      <c r="K190" s="483" t="str">
        <f>IF('[1]กรอกรายการ วัสดุ'!H90&gt;0,'[1]กรอกรายการ วัสดุ'!H90,IF('[1]กรอกรายการ วัสดุ'!H90=0,"-"))</f>
        <v>-</v>
      </c>
      <c r="L190" s="484" t="str">
        <f>IF('[1]กรอกรายการ วัสดุ'!I90&gt;0,'[1]กรอกรายการ วัสดุ'!I90,IF('[1]กรอกรายการ วัสดุ'!I90=0,"-"))</f>
        <v>-</v>
      </c>
      <c r="M190" s="511"/>
    </row>
    <row r="191" spans="1:13" ht="21.75" x14ac:dyDescent="0.5">
      <c r="A191" s="486" t="str">
        <f>IF('[1]กรอกรายการ วัสดุ'!A253&gt;0,'[1]กรอกรายการ วัสดุ'!A265,IF('[1]กรอกรายการ วัสดุ'!A265=0," "))</f>
        <v xml:space="preserve"> </v>
      </c>
      <c r="B191" s="699" t="str">
        <f>IF('[1]กรอกรายการ วัสดุ'!B91&gt;0,'[1]กรอกรายการ วัสดุ'!B91,IF('[1]กรอกรายการ วัสดุ'!B91=0,"-"))</f>
        <v>-</v>
      </c>
      <c r="C191" s="699"/>
      <c r="D191" s="699"/>
      <c r="E191" s="699"/>
      <c r="F191" s="483" t="str">
        <f>IF('[1]กรอกรายการ วัสดุ'!C91&gt;0,'[1]กรอกรายการ วัสดุ'!C91,IF('[1]กรอกรายการ วัสดุ'!C91=0,"-"))</f>
        <v>-</v>
      </c>
      <c r="G191" s="483" t="str">
        <f>IF('[1]กรอกรายการ วัสดุ'!D91&gt;0,'[1]กรอกรายการ วัสดุ'!D91,IF('[1]กรอกรายการ วัสดุ'!D91=0,"-"))</f>
        <v>-</v>
      </c>
      <c r="H191" s="483" t="str">
        <f>IF('[1]กรอกรายการ วัสดุ'!E91&gt;0,'[1]กรอกรายการ วัสดุ'!E91,IF('[1]กรอกรายการ วัสดุ'!E91=0,"-"))</f>
        <v>-</v>
      </c>
      <c r="I191" s="484" t="str">
        <f>IF('[1]กรอกรายการ วัสดุ'!F91&gt;0,'[1]กรอกรายการ วัสดุ'!F91,IF('[1]กรอกรายการ วัสดุ'!F91=0,"-"))</f>
        <v>-</v>
      </c>
      <c r="J191" s="483" t="str">
        <f>IF('[1]กรอกรายการ วัสดุ'!G91&gt;0,'[1]กรอกรายการ วัสดุ'!G91,IF('[1]กรอกรายการ วัสดุ'!G91=0,"-"))</f>
        <v>-</v>
      </c>
      <c r="K191" s="483" t="str">
        <f>IF('[1]กรอกรายการ วัสดุ'!H91&gt;0,'[1]กรอกรายการ วัสดุ'!H91,IF('[1]กรอกรายการ วัสดุ'!H91=0,"-"))</f>
        <v>-</v>
      </c>
      <c r="L191" s="484" t="str">
        <f>IF('[1]กรอกรายการ วัสดุ'!I91&gt;0,'[1]กรอกรายการ วัสดุ'!I91,IF('[1]กรอกรายการ วัสดุ'!I91=0,"-"))</f>
        <v>-</v>
      </c>
      <c r="M191" s="511"/>
    </row>
    <row r="192" spans="1:13" ht="21.75" x14ac:dyDescent="0.5">
      <c r="A192" s="486" t="str">
        <f>IF('[1]กรอกรายการ วัสดุ'!A254&gt;0,'[1]กรอกรายการ วัสดุ'!A266,IF('[1]กรอกรายการ วัสดุ'!A266=0," "))</f>
        <v xml:space="preserve"> </v>
      </c>
      <c r="B192" s="699" t="str">
        <f>IF('[1]กรอกรายการ วัสดุ'!B92&gt;0,'[1]กรอกรายการ วัสดุ'!B92,IF('[1]กรอกรายการ วัสดุ'!B92=0,"-"))</f>
        <v>-</v>
      </c>
      <c r="C192" s="699"/>
      <c r="D192" s="699"/>
      <c r="E192" s="699"/>
      <c r="F192" s="483" t="str">
        <f>IF('[1]กรอกรายการ วัสดุ'!C92&gt;0,'[1]กรอกรายการ วัสดุ'!C92,IF('[1]กรอกรายการ วัสดุ'!C92=0,"-"))</f>
        <v>-</v>
      </c>
      <c r="G192" s="483" t="str">
        <f>IF('[1]กรอกรายการ วัสดุ'!D92&gt;0,'[1]กรอกรายการ วัสดุ'!D92,IF('[1]กรอกรายการ วัสดุ'!D92=0,"-"))</f>
        <v>-</v>
      </c>
      <c r="H192" s="483" t="str">
        <f>IF('[1]กรอกรายการ วัสดุ'!E92&gt;0,'[1]กรอกรายการ วัสดุ'!E92,IF('[1]กรอกรายการ วัสดุ'!E92=0,"-"))</f>
        <v>-</v>
      </c>
      <c r="I192" s="484" t="str">
        <f>IF('[1]กรอกรายการ วัสดุ'!F92&gt;0,'[1]กรอกรายการ วัสดุ'!F92,IF('[1]กรอกรายการ วัสดุ'!F92=0,"-"))</f>
        <v>-</v>
      </c>
      <c r="J192" s="483" t="str">
        <f>IF('[1]กรอกรายการ วัสดุ'!G92&gt;0,'[1]กรอกรายการ วัสดุ'!G92,IF('[1]กรอกรายการ วัสดุ'!G92=0,"-"))</f>
        <v>-</v>
      </c>
      <c r="K192" s="483" t="str">
        <f>IF('[1]กรอกรายการ วัสดุ'!H92&gt;0,'[1]กรอกรายการ วัสดุ'!H92,IF('[1]กรอกรายการ วัสดุ'!H92=0,"-"))</f>
        <v>-</v>
      </c>
      <c r="L192" s="484" t="str">
        <f>IF('[1]กรอกรายการ วัสดุ'!I92&gt;0,'[1]กรอกรายการ วัสดุ'!I92,IF('[1]กรอกรายการ วัสดุ'!I92=0,"-"))</f>
        <v>-</v>
      </c>
      <c r="M192" s="511"/>
    </row>
    <row r="193" spans="1:13" ht="21.75" x14ac:dyDescent="0.5">
      <c r="A193" s="486" t="str">
        <f>IF('[1]กรอกรายการ วัสดุ'!A255&gt;0,'[1]กรอกรายการ วัสดุ'!A267,IF('[1]กรอกรายการ วัสดุ'!A267=0," "))</f>
        <v xml:space="preserve"> </v>
      </c>
      <c r="B193" s="699" t="str">
        <f>IF('[1]กรอกรายการ วัสดุ'!B93&gt;0,'[1]กรอกรายการ วัสดุ'!B93,IF('[1]กรอกรายการ วัสดุ'!B93=0,"-"))</f>
        <v>-</v>
      </c>
      <c r="C193" s="699"/>
      <c r="D193" s="699"/>
      <c r="E193" s="699"/>
      <c r="F193" s="483" t="str">
        <f>IF('[1]กรอกรายการ วัสดุ'!C93&gt;0,'[1]กรอกรายการ วัสดุ'!C93,IF('[1]กรอกรายการ วัสดุ'!C93=0,"-"))</f>
        <v>-</v>
      </c>
      <c r="G193" s="483" t="str">
        <f>IF('[1]กรอกรายการ วัสดุ'!D93&gt;0,'[1]กรอกรายการ วัสดุ'!D93,IF('[1]กรอกรายการ วัสดุ'!D93=0,"-"))</f>
        <v>-</v>
      </c>
      <c r="H193" s="483" t="str">
        <f>IF('[1]กรอกรายการ วัสดุ'!E93&gt;0,'[1]กรอกรายการ วัสดุ'!E93,IF('[1]กรอกรายการ วัสดุ'!E93=0,"-"))</f>
        <v>-</v>
      </c>
      <c r="I193" s="484" t="str">
        <f>IF('[1]กรอกรายการ วัสดุ'!F93&gt;0,'[1]กรอกรายการ วัสดุ'!F93,IF('[1]กรอกรายการ วัสดุ'!F93=0,"-"))</f>
        <v>-</v>
      </c>
      <c r="J193" s="483" t="str">
        <f>IF('[1]กรอกรายการ วัสดุ'!G93&gt;0,'[1]กรอกรายการ วัสดุ'!G93,IF('[1]กรอกรายการ วัสดุ'!G93=0,"-"))</f>
        <v>-</v>
      </c>
      <c r="K193" s="483" t="str">
        <f>IF('[1]กรอกรายการ วัสดุ'!H93&gt;0,'[1]กรอกรายการ วัสดุ'!H93,IF('[1]กรอกรายการ วัสดุ'!H93=0,"-"))</f>
        <v>-</v>
      </c>
      <c r="L193" s="484" t="str">
        <f>IF('[1]กรอกรายการ วัสดุ'!I93&gt;0,'[1]กรอกรายการ วัสดุ'!I93,IF('[1]กรอกรายการ วัสดุ'!I93=0,"-"))</f>
        <v>-</v>
      </c>
      <c r="M193" s="511"/>
    </row>
    <row r="194" spans="1:13" ht="21.75" x14ac:dyDescent="0.5">
      <c r="A194" s="486" t="str">
        <f>IF('[1]กรอกรายการ วัสดุ'!A256&gt;0,'[1]กรอกรายการ วัสดุ'!A268,IF('[1]กรอกรายการ วัสดุ'!A268=0," "))</f>
        <v xml:space="preserve"> </v>
      </c>
      <c r="B194" s="699" t="str">
        <f>IF('[1]กรอกรายการ วัสดุ'!B94&gt;0,'[1]กรอกรายการ วัสดุ'!B94,IF('[1]กรอกรายการ วัสดุ'!B94=0,"-"))</f>
        <v>-</v>
      </c>
      <c r="C194" s="699"/>
      <c r="D194" s="699"/>
      <c r="E194" s="699"/>
      <c r="F194" s="483" t="str">
        <f>IF('[1]กรอกรายการ วัสดุ'!C94&gt;0,'[1]กรอกรายการ วัสดุ'!C94,IF('[1]กรอกรายการ วัสดุ'!C94=0,"-"))</f>
        <v>-</v>
      </c>
      <c r="G194" s="483" t="str">
        <f>IF('[1]กรอกรายการ วัสดุ'!D94&gt;0,'[1]กรอกรายการ วัสดุ'!D94,IF('[1]กรอกรายการ วัสดุ'!D94=0,"-"))</f>
        <v>-</v>
      </c>
      <c r="H194" s="483" t="str">
        <f>IF('[1]กรอกรายการ วัสดุ'!E94&gt;0,'[1]กรอกรายการ วัสดุ'!E94,IF('[1]กรอกรายการ วัสดุ'!E94=0,"-"))</f>
        <v>-</v>
      </c>
      <c r="I194" s="484" t="str">
        <f>IF('[1]กรอกรายการ วัสดุ'!F94&gt;0,'[1]กรอกรายการ วัสดุ'!F94,IF('[1]กรอกรายการ วัสดุ'!F94=0,"-"))</f>
        <v>-</v>
      </c>
      <c r="J194" s="483" t="str">
        <f>IF('[1]กรอกรายการ วัสดุ'!G94&gt;0,'[1]กรอกรายการ วัสดุ'!G94,IF('[1]กรอกรายการ วัสดุ'!G94=0,"-"))</f>
        <v>-</v>
      </c>
      <c r="K194" s="483" t="str">
        <f>IF('[1]กรอกรายการ วัสดุ'!H94&gt;0,'[1]กรอกรายการ วัสดุ'!H94,IF('[1]กรอกรายการ วัสดุ'!H94=0,"-"))</f>
        <v>-</v>
      </c>
      <c r="L194" s="484" t="str">
        <f>IF('[1]กรอกรายการ วัสดุ'!I94&gt;0,'[1]กรอกรายการ วัสดุ'!I94,IF('[1]กรอกรายการ วัสดุ'!I94=0,"-"))</f>
        <v>-</v>
      </c>
      <c r="M194" s="511"/>
    </row>
    <row r="195" spans="1:13" ht="21.75" x14ac:dyDescent="0.5">
      <c r="A195" s="486" t="str">
        <f>IF('[1]กรอกรายการ วัสดุ'!A257&gt;0,'[1]กรอกรายการ วัสดุ'!A269,IF('[1]กรอกรายการ วัสดุ'!A269=0," "))</f>
        <v xml:space="preserve"> </v>
      </c>
      <c r="B195" s="699" t="str">
        <f>IF('[1]กรอกรายการ วัสดุ'!B95&gt;0,'[1]กรอกรายการ วัสดุ'!B95,IF('[1]กรอกรายการ วัสดุ'!B95=0,"-"))</f>
        <v>-</v>
      </c>
      <c r="C195" s="699"/>
      <c r="D195" s="699"/>
      <c r="E195" s="699"/>
      <c r="F195" s="483" t="str">
        <f>IF('[1]กรอกรายการ วัสดุ'!C95&gt;0,'[1]กรอกรายการ วัสดุ'!C95,IF('[1]กรอกรายการ วัสดุ'!C95=0,"-"))</f>
        <v>-</v>
      </c>
      <c r="G195" s="483" t="str">
        <f>IF('[1]กรอกรายการ วัสดุ'!D95&gt;0,'[1]กรอกรายการ วัสดุ'!D95,IF('[1]กรอกรายการ วัสดุ'!D95=0,"-"))</f>
        <v>-</v>
      </c>
      <c r="H195" s="483" t="str">
        <f>IF('[1]กรอกรายการ วัสดุ'!E95&gt;0,'[1]กรอกรายการ วัสดุ'!E95,IF('[1]กรอกรายการ วัสดุ'!E95=0,"-"))</f>
        <v>-</v>
      </c>
      <c r="I195" s="484" t="str">
        <f>IF('[1]กรอกรายการ วัสดุ'!F95&gt;0,'[1]กรอกรายการ วัสดุ'!F95,IF('[1]กรอกรายการ วัสดุ'!F95=0,"-"))</f>
        <v>-</v>
      </c>
      <c r="J195" s="483" t="str">
        <f>IF('[1]กรอกรายการ วัสดุ'!G95&gt;0,'[1]กรอกรายการ วัสดุ'!G95,IF('[1]กรอกรายการ วัสดุ'!G95=0,"-"))</f>
        <v>-</v>
      </c>
      <c r="K195" s="483" t="str">
        <f>IF('[1]กรอกรายการ วัสดุ'!H95&gt;0,'[1]กรอกรายการ วัสดุ'!H95,IF('[1]กรอกรายการ วัสดุ'!H95=0,"-"))</f>
        <v>-</v>
      </c>
      <c r="L195" s="484" t="str">
        <f>IF('[1]กรอกรายการ วัสดุ'!I95&gt;0,'[1]กรอกรายการ วัสดุ'!I95,IF('[1]กรอกรายการ วัสดุ'!I95=0,"-"))</f>
        <v>-</v>
      </c>
      <c r="M195" s="511"/>
    </row>
    <row r="196" spans="1:13" ht="21.75" x14ac:dyDescent="0.5">
      <c r="A196" s="486" t="str">
        <f>IF('[1]กรอกรายการ วัสดุ'!A258&gt;0,'[1]กรอกรายการ วัสดุ'!A270,IF('[1]กรอกรายการ วัสดุ'!A270=0," "))</f>
        <v xml:space="preserve"> </v>
      </c>
      <c r="B196" s="699" t="str">
        <f>IF('[1]กรอกรายการ วัสดุ'!B96&gt;0,'[1]กรอกรายการ วัสดุ'!B96,IF('[1]กรอกรายการ วัสดุ'!B96=0,"-"))</f>
        <v>-</v>
      </c>
      <c r="C196" s="699"/>
      <c r="D196" s="699"/>
      <c r="E196" s="699"/>
      <c r="F196" s="483" t="str">
        <f>IF('[1]กรอกรายการ วัสดุ'!C96&gt;0,'[1]กรอกรายการ วัสดุ'!C96,IF('[1]กรอกรายการ วัสดุ'!C96=0,"-"))</f>
        <v>-</v>
      </c>
      <c r="G196" s="483" t="str">
        <f>IF('[1]กรอกรายการ วัสดุ'!D96&gt;0,'[1]กรอกรายการ วัสดุ'!D96,IF('[1]กรอกรายการ วัสดุ'!D96=0,"-"))</f>
        <v>-</v>
      </c>
      <c r="H196" s="483" t="str">
        <f>IF('[1]กรอกรายการ วัสดุ'!E96&gt;0,'[1]กรอกรายการ วัสดุ'!E96,IF('[1]กรอกรายการ วัสดุ'!E96=0,"-"))</f>
        <v>-</v>
      </c>
      <c r="I196" s="484" t="str">
        <f>IF('[1]กรอกรายการ วัสดุ'!F96&gt;0,'[1]กรอกรายการ วัสดุ'!F96,IF('[1]กรอกรายการ วัสดุ'!F96=0,"-"))</f>
        <v>-</v>
      </c>
      <c r="J196" s="483" t="str">
        <f>IF('[1]กรอกรายการ วัสดุ'!G96&gt;0,'[1]กรอกรายการ วัสดุ'!G96,IF('[1]กรอกรายการ วัสดุ'!G96=0,"-"))</f>
        <v>-</v>
      </c>
      <c r="K196" s="483" t="str">
        <f>IF('[1]กรอกรายการ วัสดุ'!H96&gt;0,'[1]กรอกรายการ วัสดุ'!H96,IF('[1]กรอกรายการ วัสดุ'!H96=0,"-"))</f>
        <v>-</v>
      </c>
      <c r="L196" s="484" t="str">
        <f>IF('[1]กรอกรายการ วัสดุ'!I96&gt;0,'[1]กรอกรายการ วัสดุ'!I96,IF('[1]กรอกรายการ วัสดุ'!I96=0,"-"))</f>
        <v>-</v>
      </c>
      <c r="M196" s="511"/>
    </row>
    <row r="197" spans="1:13" ht="21.75" x14ac:dyDescent="0.5">
      <c r="A197" s="486" t="str">
        <f>IF('[1]กรอกรายการ วัสดุ'!A259&gt;0,'[1]กรอกรายการ วัสดุ'!A271,IF('[1]กรอกรายการ วัสดุ'!A271=0," "))</f>
        <v xml:space="preserve"> </v>
      </c>
      <c r="B197" s="699" t="str">
        <f>IF('[1]กรอกรายการ วัสดุ'!B97&gt;0,'[1]กรอกรายการ วัสดุ'!B97,IF('[1]กรอกรายการ วัสดุ'!B97=0,"-"))</f>
        <v>-</v>
      </c>
      <c r="C197" s="699"/>
      <c r="D197" s="699"/>
      <c r="E197" s="699"/>
      <c r="F197" s="483" t="str">
        <f>IF('[1]กรอกรายการ วัสดุ'!C97&gt;0,'[1]กรอกรายการ วัสดุ'!C97,IF('[1]กรอกรายการ วัสดุ'!C97=0,"-"))</f>
        <v>-</v>
      </c>
      <c r="G197" s="483" t="str">
        <f>IF('[1]กรอกรายการ วัสดุ'!D97&gt;0,'[1]กรอกรายการ วัสดุ'!D97,IF('[1]กรอกรายการ วัสดุ'!D97=0,"-"))</f>
        <v>-</v>
      </c>
      <c r="H197" s="483" t="str">
        <f>IF('[1]กรอกรายการ วัสดุ'!E97&gt;0,'[1]กรอกรายการ วัสดุ'!E97,IF('[1]กรอกรายการ วัสดุ'!E97=0,"-"))</f>
        <v>-</v>
      </c>
      <c r="I197" s="484" t="str">
        <f>IF('[1]กรอกรายการ วัสดุ'!F97&gt;0,'[1]กรอกรายการ วัสดุ'!F97,IF('[1]กรอกรายการ วัสดุ'!F97=0,"-"))</f>
        <v>-</v>
      </c>
      <c r="J197" s="483" t="str">
        <f>IF('[1]กรอกรายการ วัสดุ'!G97&gt;0,'[1]กรอกรายการ วัสดุ'!G97,IF('[1]กรอกรายการ วัสดุ'!G97=0,"-"))</f>
        <v>-</v>
      </c>
      <c r="K197" s="483" t="str">
        <f>IF('[1]กรอกรายการ วัสดุ'!H97&gt;0,'[1]กรอกรายการ วัสดุ'!H97,IF('[1]กรอกรายการ วัสดุ'!H97=0,"-"))</f>
        <v>-</v>
      </c>
      <c r="L197" s="484" t="str">
        <f>IF('[1]กรอกรายการ วัสดุ'!I97&gt;0,'[1]กรอกรายการ วัสดุ'!I97,IF('[1]กรอกรายการ วัสดุ'!I97=0,"-"))</f>
        <v>-</v>
      </c>
      <c r="M197" s="511"/>
    </row>
    <row r="198" spans="1:13" ht="21.75" x14ac:dyDescent="0.5">
      <c r="A198" s="486" t="str">
        <f>IF('[1]กรอกรายการ วัสดุ'!A260&gt;0,'[1]กรอกรายการ วัสดุ'!A272,IF('[1]กรอกรายการ วัสดุ'!A272=0," "))</f>
        <v xml:space="preserve"> </v>
      </c>
      <c r="B198" s="699" t="str">
        <f>IF('[1]กรอกรายการ วัสดุ'!B98&gt;0,'[1]กรอกรายการ วัสดุ'!B98,IF('[1]กรอกรายการ วัสดุ'!B98=0,"-"))</f>
        <v>-</v>
      </c>
      <c r="C198" s="699"/>
      <c r="D198" s="699"/>
      <c r="E198" s="699"/>
      <c r="F198" s="483" t="str">
        <f>IF('[1]กรอกรายการ วัสดุ'!C98&gt;0,'[1]กรอกรายการ วัสดุ'!C98,IF('[1]กรอกรายการ วัสดุ'!C98=0,"-"))</f>
        <v>-</v>
      </c>
      <c r="G198" s="483" t="str">
        <f>IF('[1]กรอกรายการ วัสดุ'!D98&gt;0,'[1]กรอกรายการ วัสดุ'!D98,IF('[1]กรอกรายการ วัสดุ'!D98=0,"-"))</f>
        <v>-</v>
      </c>
      <c r="H198" s="483" t="str">
        <f>IF('[1]กรอกรายการ วัสดุ'!E98&gt;0,'[1]กรอกรายการ วัสดุ'!E98,IF('[1]กรอกรายการ วัสดุ'!E98=0,"-"))</f>
        <v>-</v>
      </c>
      <c r="I198" s="484" t="str">
        <f>IF('[1]กรอกรายการ วัสดุ'!F98&gt;0,'[1]กรอกรายการ วัสดุ'!F98,IF('[1]กรอกรายการ วัสดุ'!F98=0,"-"))</f>
        <v>-</v>
      </c>
      <c r="J198" s="483" t="str">
        <f>IF('[1]กรอกรายการ วัสดุ'!G98&gt;0,'[1]กรอกรายการ วัสดุ'!G98,IF('[1]กรอกรายการ วัสดุ'!G98=0,"-"))</f>
        <v>-</v>
      </c>
      <c r="K198" s="483" t="str">
        <f>IF('[1]กรอกรายการ วัสดุ'!H98&gt;0,'[1]กรอกรายการ วัสดุ'!H98,IF('[1]กรอกรายการ วัสดุ'!H98=0,"-"))</f>
        <v>-</v>
      </c>
      <c r="L198" s="484" t="str">
        <f>IF('[1]กรอกรายการ วัสดุ'!I98&gt;0,'[1]กรอกรายการ วัสดุ'!I98,IF('[1]กรอกรายการ วัสดุ'!I98=0,"-"))</f>
        <v>-</v>
      </c>
      <c r="M198" s="511"/>
    </row>
    <row r="199" spans="1:13" ht="22.5" thickBot="1" x14ac:dyDescent="0.55000000000000004">
      <c r="A199" s="501" t="str">
        <f>IF('[1]กรอกรายการ วัสดุ'!A261&gt;0,'[1]กรอกรายการ วัสดุ'!A273,IF('[1]กรอกรายการ วัสดุ'!A273=0," "))</f>
        <v xml:space="preserve"> </v>
      </c>
      <c r="B199" s="740" t="str">
        <f>IF('[1]กรอกรายการ วัสดุ'!B99&gt;0,'[1]กรอกรายการ วัสดุ'!B99,IF('[1]กรอกรายการ วัสดุ'!B99=0,"-"))</f>
        <v>-</v>
      </c>
      <c r="C199" s="740"/>
      <c r="D199" s="740"/>
      <c r="E199" s="740"/>
      <c r="F199" s="483" t="str">
        <f>IF('[1]กรอกรายการ วัสดุ'!C99&gt;0,'[1]กรอกรายการ วัสดุ'!C99,IF('[1]กรอกรายการ วัสดุ'!C99=0,"-"))</f>
        <v>-</v>
      </c>
      <c r="G199" s="483" t="str">
        <f>IF('[1]กรอกรายการ วัสดุ'!D99&gt;0,'[1]กรอกรายการ วัสดุ'!D99,IF('[1]กรอกรายการ วัสดุ'!D99=0,"-"))</f>
        <v>-</v>
      </c>
      <c r="H199" s="483" t="str">
        <f>IF('[1]กรอกรายการ วัสดุ'!E99&gt;0,'[1]กรอกรายการ วัสดุ'!E99,IF('[1]กรอกรายการ วัสดุ'!E99=0,"-"))</f>
        <v>-</v>
      </c>
      <c r="I199" s="484" t="str">
        <f>IF('[1]กรอกรายการ วัสดุ'!F99&gt;0,'[1]กรอกรายการ วัสดุ'!F99,IF('[1]กรอกรายการ วัสดุ'!F99=0,"-"))</f>
        <v>-</v>
      </c>
      <c r="J199" s="483" t="str">
        <f>IF('[1]กรอกรายการ วัสดุ'!G99&gt;0,'[1]กรอกรายการ วัสดุ'!G99,IF('[1]กรอกรายการ วัสดุ'!G99=0,"-"))</f>
        <v>-</v>
      </c>
      <c r="K199" s="483" t="str">
        <f>IF('[1]กรอกรายการ วัสดุ'!H99&gt;0,'[1]กรอกรายการ วัสดุ'!H99,IF('[1]กรอกรายการ วัสดุ'!H99=0,"-"))</f>
        <v>-</v>
      </c>
      <c r="L199" s="484" t="str">
        <f>IF('[1]กรอกรายการ วัสดุ'!I99&gt;0,'[1]กรอกรายการ วัสดุ'!I99,IF('[1]กรอกรายการ วัสดุ'!I99=0,"-"))</f>
        <v>-</v>
      </c>
      <c r="M199" s="514"/>
    </row>
    <row r="200" spans="1:13" ht="22.5" thickBot="1" x14ac:dyDescent="0.55000000000000004">
      <c r="A200" s="711" t="s">
        <v>113</v>
      </c>
      <c r="B200" s="712"/>
      <c r="C200" s="712"/>
      <c r="D200" s="712"/>
      <c r="E200" s="712"/>
      <c r="F200" s="712"/>
      <c r="G200" s="712"/>
      <c r="H200" s="713"/>
      <c r="I200" s="505">
        <f>SUM(I190:I199)</f>
        <v>0</v>
      </c>
      <c r="J200" s="502"/>
      <c r="K200" s="490">
        <f t="shared" ref="K200:L200" si="10">SUM(K190:K199)</f>
        <v>0</v>
      </c>
      <c r="L200" s="490">
        <f t="shared" si="10"/>
        <v>0</v>
      </c>
      <c r="M200" s="492"/>
    </row>
    <row r="201" spans="1:13" ht="22.5" thickBot="1" x14ac:dyDescent="0.55000000000000004">
      <c r="A201" s="711" t="s">
        <v>114</v>
      </c>
      <c r="B201" s="712"/>
      <c r="C201" s="712"/>
      <c r="D201" s="712"/>
      <c r="E201" s="712"/>
      <c r="F201" s="712"/>
      <c r="G201" s="712"/>
      <c r="H201" s="713"/>
      <c r="I201" s="505">
        <f>I200+I189</f>
        <v>130091.24099999998</v>
      </c>
      <c r="J201" s="516"/>
      <c r="K201" s="490">
        <f t="shared" ref="K201:L201" si="11">K200+K189</f>
        <v>52193.52</v>
      </c>
      <c r="L201" s="490">
        <f t="shared" si="11"/>
        <v>182284.761</v>
      </c>
      <c r="M201" s="492"/>
    </row>
    <row r="202" spans="1:13" ht="21.75" x14ac:dyDescent="0.5">
      <c r="A202" s="493"/>
      <c r="B202" s="493"/>
      <c r="C202" s="493"/>
      <c r="D202" s="493"/>
      <c r="E202" s="493"/>
      <c r="F202" s="493"/>
      <c r="G202" s="493"/>
      <c r="H202" s="493"/>
      <c r="I202" s="494"/>
      <c r="J202" s="494"/>
      <c r="K202" s="494"/>
      <c r="L202" s="494"/>
      <c r="M202" s="494"/>
    </row>
    <row r="203" spans="1:13" ht="24" x14ac:dyDescent="0.55000000000000004">
      <c r="A203" s="495" t="s">
        <v>28</v>
      </c>
      <c r="B203" s="495" t="s">
        <v>336</v>
      </c>
      <c r="C203" s="477"/>
      <c r="D203" s="477"/>
      <c r="E203" s="477" t="str">
        <f>[2]ปร55!$J$23</f>
        <v>ประธานกรรมการกำหนดราคากลาง</v>
      </c>
      <c r="F203" s="477"/>
      <c r="G203" s="477"/>
      <c r="H203" s="496" t="s">
        <v>28</v>
      </c>
      <c r="I203" s="495" t="s">
        <v>337</v>
      </c>
      <c r="J203" s="477"/>
      <c r="K203" s="477"/>
      <c r="L203" s="477"/>
      <c r="M203" s="477"/>
    </row>
    <row r="204" spans="1:13" ht="24" x14ac:dyDescent="0.55000000000000004">
      <c r="A204" s="480"/>
      <c r="B204" s="692" t="str">
        <f>'[1]กรอกข้อมูล รร.'!$C$29</f>
        <v>(นายวิเชียร  จันทร์แดง)</v>
      </c>
      <c r="C204" s="692"/>
      <c r="D204" s="692"/>
      <c r="E204" s="692"/>
      <c r="F204" s="477"/>
      <c r="G204" s="477"/>
      <c r="H204" s="496" t="s">
        <v>28</v>
      </c>
      <c r="I204" s="495" t="s">
        <v>338</v>
      </c>
      <c r="J204" s="477"/>
      <c r="K204" s="477"/>
      <c r="L204" s="477"/>
      <c r="M204" s="477"/>
    </row>
    <row r="205" spans="1:13" ht="24" x14ac:dyDescent="0.55000000000000004">
      <c r="A205" s="480"/>
      <c r="B205" s="495" t="str">
        <f>'[1]กรอกข้อมูล รร.'!$C$35</f>
        <v>ผู้อำนวยการโรงเรียนบ้านแม่แจ๋ม</v>
      </c>
      <c r="C205" s="495"/>
      <c r="D205" s="495"/>
      <c r="E205" s="495"/>
      <c r="F205" s="495"/>
      <c r="G205" s="477"/>
      <c r="H205" s="480"/>
      <c r="I205" s="480"/>
      <c r="J205" s="480"/>
      <c r="K205" s="480"/>
      <c r="L205" s="477"/>
      <c r="M205" s="477"/>
    </row>
    <row r="206" spans="1:13" ht="27.75" x14ac:dyDescent="0.65">
      <c r="A206" s="477"/>
      <c r="B206" s="477"/>
      <c r="C206" s="691" t="s">
        <v>23</v>
      </c>
      <c r="D206" s="691"/>
      <c r="E206" s="691"/>
      <c r="F206" s="691"/>
      <c r="G206" s="691"/>
      <c r="H206" s="691"/>
      <c r="I206" s="691"/>
      <c r="J206" s="691"/>
      <c r="K206" s="691"/>
      <c r="L206" s="506" t="s">
        <v>25</v>
      </c>
      <c r="M206" s="507"/>
    </row>
    <row r="207" spans="1:13" ht="24" x14ac:dyDescent="0.55000000000000004">
      <c r="A207" s="741" t="str">
        <f>A185</f>
        <v>สร้างรางระบายน้ำมีฝาเหล็ก ยาว 71 เมตร</v>
      </c>
      <c r="B207" s="741"/>
      <c r="C207" s="741"/>
      <c r="D207" s="742">
        <f>D163</f>
        <v>0</v>
      </c>
      <c r="E207" s="742"/>
      <c r="F207" s="742"/>
      <c r="G207" s="742"/>
      <c r="H207" s="742"/>
      <c r="I207" s="517" t="s">
        <v>26</v>
      </c>
      <c r="J207" s="518" t="str">
        <f>J185</f>
        <v>ลำปาง เขต  3</v>
      </c>
      <c r="K207" s="517"/>
      <c r="L207" s="517"/>
      <c r="M207" s="517" t="s">
        <v>115</v>
      </c>
    </row>
    <row r="208" spans="1:13" ht="24.75" thickBot="1" x14ac:dyDescent="0.6">
      <c r="A208" s="479" t="s">
        <v>0</v>
      </c>
      <c r="B208" s="477"/>
      <c r="C208" s="477"/>
      <c r="D208" s="692" t="str">
        <f>D164</f>
        <v>โรงเรียนร่องเคาะวิทยา</v>
      </c>
      <c r="E208" s="692"/>
      <c r="F208" s="692"/>
      <c r="G208" s="692"/>
      <c r="H208" s="692"/>
      <c r="I208" s="477"/>
      <c r="J208" s="477"/>
      <c r="K208" s="693"/>
      <c r="L208" s="693"/>
      <c r="M208" s="477"/>
    </row>
    <row r="209" spans="1:13" ht="24" customHeight="1" x14ac:dyDescent="0.2">
      <c r="A209" s="700" t="s">
        <v>2</v>
      </c>
      <c r="B209" s="702" t="s">
        <v>3</v>
      </c>
      <c r="C209" s="703"/>
      <c r="D209" s="703"/>
      <c r="E209" s="704"/>
      <c r="F209" s="694" t="s">
        <v>4</v>
      </c>
      <c r="G209" s="694" t="s">
        <v>5</v>
      </c>
      <c r="H209" s="694" t="s">
        <v>6</v>
      </c>
      <c r="I209" s="694"/>
      <c r="J209" s="694" t="s">
        <v>7</v>
      </c>
      <c r="K209" s="694"/>
      <c r="L209" s="694" t="s">
        <v>24</v>
      </c>
      <c r="M209" s="696" t="s">
        <v>9</v>
      </c>
    </row>
    <row r="210" spans="1:13" ht="48" x14ac:dyDescent="0.2">
      <c r="A210" s="701"/>
      <c r="B210" s="705"/>
      <c r="C210" s="706"/>
      <c r="D210" s="706"/>
      <c r="E210" s="707"/>
      <c r="F210" s="716"/>
      <c r="G210" s="716"/>
      <c r="H210" s="497" t="s">
        <v>10</v>
      </c>
      <c r="I210" s="497" t="s">
        <v>11</v>
      </c>
      <c r="J210" s="497" t="s">
        <v>10</v>
      </c>
      <c r="K210" s="497" t="s">
        <v>11</v>
      </c>
      <c r="L210" s="716"/>
      <c r="M210" s="697"/>
    </row>
    <row r="211" spans="1:13" ht="21.75" x14ac:dyDescent="0.5">
      <c r="A211" s="736" t="s">
        <v>116</v>
      </c>
      <c r="B211" s="737"/>
      <c r="C211" s="737"/>
      <c r="D211" s="737"/>
      <c r="E211" s="737"/>
      <c r="F211" s="737"/>
      <c r="G211" s="737"/>
      <c r="H211" s="738"/>
      <c r="I211" s="508">
        <f>I201</f>
        <v>130091.24099999998</v>
      </c>
      <c r="J211" s="515"/>
      <c r="K211" s="510">
        <f>K201</f>
        <v>52193.52</v>
      </c>
      <c r="L211" s="510">
        <f>L201</f>
        <v>182284.761</v>
      </c>
      <c r="M211" s="485"/>
    </row>
    <row r="212" spans="1:13" ht="21.75" x14ac:dyDescent="0.5">
      <c r="A212" s="482" t="str">
        <f>IF('[1]กรอกรายการ วัสดุ'!A274&gt;0,'[1]กรอกรายการ วัสดุ'!A286,IF('[1]กรอกรายการ วัสดุ'!A286=0," "))</f>
        <v xml:space="preserve"> </v>
      </c>
      <c r="B212" s="698" t="str">
        <f>IF('[1]กรอกรายการ วัสดุ'!B100&gt;0,'[1]กรอกรายการ วัสดุ'!B100,IF('[1]กรอกรายการ วัสดุ'!B100=0,"-"))</f>
        <v>-</v>
      </c>
      <c r="C212" s="698"/>
      <c r="D212" s="698"/>
      <c r="E212" s="698"/>
      <c r="F212" s="483" t="str">
        <f>IF('[1]กรอกรายการ วัสดุ'!C100&gt;0,'[1]กรอกรายการ วัสดุ'!C100,IF('[1]กรอกรายการ วัสดุ'!C100=0,"-"))</f>
        <v>-</v>
      </c>
      <c r="G212" s="483" t="str">
        <f>IF('[1]กรอกรายการ วัสดุ'!D100&gt;0,'[1]กรอกรายการ วัสดุ'!D100,IF('[1]กรอกรายการ วัสดุ'!D100=0,"-"))</f>
        <v>-</v>
      </c>
      <c r="H212" s="483" t="str">
        <f>IF('[1]กรอกรายการ วัสดุ'!E100&gt;0,'[1]กรอกรายการ วัสดุ'!E100,IF('[1]กรอกรายการ วัสดุ'!E100=0,"-"))</f>
        <v>-</v>
      </c>
      <c r="I212" s="484" t="str">
        <f>IF('[1]กรอกรายการ วัสดุ'!F100&gt;0,'[1]กรอกรายการ วัสดุ'!F100,IF('[1]กรอกรายการ วัสดุ'!F100=0,"-"))</f>
        <v>-</v>
      </c>
      <c r="J212" s="483" t="str">
        <f>IF('[1]กรอกรายการ วัสดุ'!G100&gt;0,'[1]กรอกรายการ วัสดุ'!G100,IF('[1]กรอกรายการ วัสดุ'!G100=0,"-"))</f>
        <v>-</v>
      </c>
      <c r="K212" s="483" t="str">
        <f>IF('[1]กรอกรายการ วัสดุ'!H100&gt;0,'[1]กรอกรายการ วัสดุ'!H100,IF('[1]กรอกรายการ วัสดุ'!H100=0,"-"))</f>
        <v>-</v>
      </c>
      <c r="L212" s="484" t="str">
        <f>IF('[1]กรอกรายการ วัสดุ'!I100&gt;0,'[1]กรอกรายการ วัสดุ'!I100,IF('[1]กรอกรายการ วัสดุ'!I100=0,"-"))</f>
        <v>-</v>
      </c>
      <c r="M212" s="511"/>
    </row>
    <row r="213" spans="1:13" ht="21.75" x14ac:dyDescent="0.5">
      <c r="A213" s="486" t="str">
        <f>IF('[1]กรอกรายการ วัสดุ'!A275&gt;0,'[1]กรอกรายการ วัสดุ'!A287,IF('[1]กรอกรายการ วัสดุ'!A287=0," "))</f>
        <v xml:space="preserve"> </v>
      </c>
      <c r="B213" s="699" t="str">
        <f>IF('[1]กรอกรายการ วัสดุ'!B101&gt;0,'[1]กรอกรายการ วัสดุ'!B101,IF('[1]กรอกรายการ วัสดุ'!B101=0,"-"))</f>
        <v>-</v>
      </c>
      <c r="C213" s="699"/>
      <c r="D213" s="699"/>
      <c r="E213" s="699"/>
      <c r="F213" s="483" t="str">
        <f>IF('[1]กรอกรายการ วัสดุ'!C101&gt;0,'[1]กรอกรายการ วัสดุ'!C101,IF('[1]กรอกรายการ วัสดุ'!C101=0,"-"))</f>
        <v>-</v>
      </c>
      <c r="G213" s="483" t="str">
        <f>IF('[1]กรอกรายการ วัสดุ'!D101&gt;0,'[1]กรอกรายการ วัสดุ'!D101,IF('[1]กรอกรายการ วัสดุ'!D101=0,"-"))</f>
        <v>-</v>
      </c>
      <c r="H213" s="483" t="str">
        <f>IF('[1]กรอกรายการ วัสดุ'!E101&gt;0,'[1]กรอกรายการ วัสดุ'!E101,IF('[1]กรอกรายการ วัสดุ'!E101=0,"-"))</f>
        <v>-</v>
      </c>
      <c r="I213" s="484" t="str">
        <f>IF('[1]กรอกรายการ วัสดุ'!F101&gt;0,'[1]กรอกรายการ วัสดุ'!F101,IF('[1]กรอกรายการ วัสดุ'!F101=0,"-"))</f>
        <v>-</v>
      </c>
      <c r="J213" s="483" t="str">
        <f>IF('[1]กรอกรายการ วัสดุ'!G101&gt;0,'[1]กรอกรายการ วัสดุ'!G101,IF('[1]กรอกรายการ วัสดุ'!G101=0,"-"))</f>
        <v>-</v>
      </c>
      <c r="K213" s="483" t="str">
        <f>IF('[1]กรอกรายการ วัสดุ'!H101&gt;0,'[1]กรอกรายการ วัสดุ'!H101,IF('[1]กรอกรายการ วัสดุ'!H101=0,"-"))</f>
        <v>-</v>
      </c>
      <c r="L213" s="484" t="str">
        <f>IF('[1]กรอกรายการ วัสดุ'!I101&gt;0,'[1]กรอกรายการ วัสดุ'!I101,IF('[1]กรอกรายการ วัสดุ'!I101=0,"-"))</f>
        <v>-</v>
      </c>
      <c r="M213" s="511"/>
    </row>
    <row r="214" spans="1:13" ht="21.75" x14ac:dyDescent="0.5">
      <c r="A214" s="486" t="str">
        <f>IF('[1]กรอกรายการ วัสดุ'!A276&gt;0,'[1]กรอกรายการ วัสดุ'!A288,IF('[1]กรอกรายการ วัสดุ'!A288=0," "))</f>
        <v xml:space="preserve"> </v>
      </c>
      <c r="B214" s="699" t="str">
        <f>IF('[1]กรอกรายการ วัสดุ'!B102&gt;0,'[1]กรอกรายการ วัสดุ'!B102,IF('[1]กรอกรายการ วัสดุ'!B102=0,"-"))</f>
        <v>-</v>
      </c>
      <c r="C214" s="699"/>
      <c r="D214" s="699"/>
      <c r="E214" s="699"/>
      <c r="F214" s="483" t="str">
        <f>IF('[1]กรอกรายการ วัสดุ'!C102&gt;0,'[1]กรอกรายการ วัสดุ'!C102,IF('[1]กรอกรายการ วัสดุ'!C102=0,"-"))</f>
        <v>-</v>
      </c>
      <c r="G214" s="483" t="str">
        <f>IF('[1]กรอกรายการ วัสดุ'!D102&gt;0,'[1]กรอกรายการ วัสดุ'!D102,IF('[1]กรอกรายการ วัสดุ'!D102=0,"-"))</f>
        <v>-</v>
      </c>
      <c r="H214" s="483" t="str">
        <f>IF('[1]กรอกรายการ วัสดุ'!E102&gt;0,'[1]กรอกรายการ วัสดุ'!E102,IF('[1]กรอกรายการ วัสดุ'!E102=0,"-"))</f>
        <v>-</v>
      </c>
      <c r="I214" s="484" t="str">
        <f>IF('[1]กรอกรายการ วัสดุ'!F102&gt;0,'[1]กรอกรายการ วัสดุ'!F102,IF('[1]กรอกรายการ วัสดุ'!F102=0,"-"))</f>
        <v>-</v>
      </c>
      <c r="J214" s="483" t="str">
        <f>IF('[1]กรอกรายการ วัสดุ'!G102&gt;0,'[1]กรอกรายการ วัสดุ'!G102,IF('[1]กรอกรายการ วัสดุ'!G102=0,"-"))</f>
        <v>-</v>
      </c>
      <c r="K214" s="483" t="str">
        <f>IF('[1]กรอกรายการ วัสดุ'!H102&gt;0,'[1]กรอกรายการ วัสดุ'!H102,IF('[1]กรอกรายการ วัสดุ'!H102=0,"-"))</f>
        <v>-</v>
      </c>
      <c r="L214" s="484" t="str">
        <f>IF('[1]กรอกรายการ วัสดุ'!I102&gt;0,'[1]กรอกรายการ วัสดุ'!I102,IF('[1]กรอกรายการ วัสดุ'!I102=0,"-"))</f>
        <v>-</v>
      </c>
      <c r="M214" s="511"/>
    </row>
    <row r="215" spans="1:13" ht="21.75" x14ac:dyDescent="0.5">
      <c r="A215" s="486" t="str">
        <f>IF('[1]กรอกรายการ วัสดุ'!A277&gt;0,'[1]กรอกรายการ วัสดุ'!A289,IF('[1]กรอกรายการ วัสดุ'!A289=0," "))</f>
        <v xml:space="preserve"> </v>
      </c>
      <c r="B215" s="699" t="str">
        <f>IF('[1]กรอกรายการ วัสดุ'!B103&gt;0,'[1]กรอกรายการ วัสดุ'!B103,IF('[1]กรอกรายการ วัสดุ'!B103=0,"-"))</f>
        <v>-</v>
      </c>
      <c r="C215" s="699"/>
      <c r="D215" s="699"/>
      <c r="E215" s="699"/>
      <c r="F215" s="483" t="str">
        <f>IF('[1]กรอกรายการ วัสดุ'!C103&gt;0,'[1]กรอกรายการ วัสดุ'!C103,IF('[1]กรอกรายการ วัสดุ'!C103=0,"-"))</f>
        <v>-</v>
      </c>
      <c r="G215" s="483" t="str">
        <f>IF('[1]กรอกรายการ วัสดุ'!D103&gt;0,'[1]กรอกรายการ วัสดุ'!D103,IF('[1]กรอกรายการ วัสดุ'!D103=0,"-"))</f>
        <v>-</v>
      </c>
      <c r="H215" s="483" t="str">
        <f>IF('[1]กรอกรายการ วัสดุ'!E103&gt;0,'[1]กรอกรายการ วัสดุ'!E103,IF('[1]กรอกรายการ วัสดุ'!E103=0,"-"))</f>
        <v>-</v>
      </c>
      <c r="I215" s="484" t="str">
        <f>IF('[1]กรอกรายการ วัสดุ'!F103&gt;0,'[1]กรอกรายการ วัสดุ'!F103,IF('[1]กรอกรายการ วัสดุ'!F103=0,"-"))</f>
        <v>-</v>
      </c>
      <c r="J215" s="483" t="str">
        <f>IF('[1]กรอกรายการ วัสดุ'!G103&gt;0,'[1]กรอกรายการ วัสดุ'!G103,IF('[1]กรอกรายการ วัสดุ'!G103=0,"-"))</f>
        <v>-</v>
      </c>
      <c r="K215" s="483" t="str">
        <f>IF('[1]กรอกรายการ วัสดุ'!H103&gt;0,'[1]กรอกรายการ วัสดุ'!H103,IF('[1]กรอกรายการ วัสดุ'!H103=0,"-"))</f>
        <v>-</v>
      </c>
      <c r="L215" s="484" t="str">
        <f>IF('[1]กรอกรายการ วัสดุ'!I103&gt;0,'[1]กรอกรายการ วัสดุ'!I103,IF('[1]กรอกรายการ วัสดุ'!I103=0,"-"))</f>
        <v>-</v>
      </c>
      <c r="M215" s="511"/>
    </row>
    <row r="216" spans="1:13" ht="21.75" x14ac:dyDescent="0.5">
      <c r="A216" s="486" t="str">
        <f>IF('[1]กรอกรายการ วัสดุ'!A278&gt;0,'[1]กรอกรายการ วัสดุ'!A290,IF('[1]กรอกรายการ วัสดุ'!A290=0," "))</f>
        <v xml:space="preserve"> </v>
      </c>
      <c r="B216" s="699" t="str">
        <f>IF('[1]กรอกรายการ วัสดุ'!B104&gt;0,'[1]กรอกรายการ วัสดุ'!B104,IF('[1]กรอกรายการ วัสดุ'!B104=0,"-"))</f>
        <v>-</v>
      </c>
      <c r="C216" s="699"/>
      <c r="D216" s="699"/>
      <c r="E216" s="699"/>
      <c r="F216" s="483" t="str">
        <f>IF('[1]กรอกรายการ วัสดุ'!C104&gt;0,'[1]กรอกรายการ วัสดุ'!C104,IF('[1]กรอกรายการ วัสดุ'!C104=0,"-"))</f>
        <v>-</v>
      </c>
      <c r="G216" s="483" t="str">
        <f>IF('[1]กรอกรายการ วัสดุ'!D104&gt;0,'[1]กรอกรายการ วัสดุ'!D104,IF('[1]กรอกรายการ วัสดุ'!D104=0,"-"))</f>
        <v>-</v>
      </c>
      <c r="H216" s="483" t="str">
        <f>IF('[1]กรอกรายการ วัสดุ'!E104&gt;0,'[1]กรอกรายการ วัสดุ'!E104,IF('[1]กรอกรายการ วัสดุ'!E104=0,"-"))</f>
        <v>-</v>
      </c>
      <c r="I216" s="484" t="str">
        <f>IF('[1]กรอกรายการ วัสดุ'!F104&gt;0,'[1]กรอกรายการ วัสดุ'!F104,IF('[1]กรอกรายการ วัสดุ'!F104=0,"-"))</f>
        <v>-</v>
      </c>
      <c r="J216" s="483" t="str">
        <f>IF('[1]กรอกรายการ วัสดุ'!G104&gt;0,'[1]กรอกรายการ วัสดุ'!G104,IF('[1]กรอกรายการ วัสดุ'!G104=0,"-"))</f>
        <v>-</v>
      </c>
      <c r="K216" s="483" t="str">
        <f>IF('[1]กรอกรายการ วัสดุ'!H104&gt;0,'[1]กรอกรายการ วัสดุ'!H104,IF('[1]กรอกรายการ วัสดุ'!H104=0,"-"))</f>
        <v>-</v>
      </c>
      <c r="L216" s="484" t="str">
        <f>IF('[1]กรอกรายการ วัสดุ'!I104&gt;0,'[1]กรอกรายการ วัสดุ'!I104,IF('[1]กรอกรายการ วัสดุ'!I104=0,"-"))</f>
        <v>-</v>
      </c>
      <c r="M216" s="511"/>
    </row>
    <row r="217" spans="1:13" ht="21.75" x14ac:dyDescent="0.5">
      <c r="A217" s="486" t="str">
        <f>IF('[1]กรอกรายการ วัสดุ'!A279&gt;0,'[1]กรอกรายการ วัสดุ'!A291,IF('[1]กรอกรายการ วัสดุ'!A291=0," "))</f>
        <v xml:space="preserve"> </v>
      </c>
      <c r="B217" s="699" t="str">
        <f>IF('[1]กรอกรายการ วัสดุ'!B105&gt;0,'[1]กรอกรายการ วัสดุ'!B105,IF('[1]กรอกรายการ วัสดุ'!B105=0,"-"))</f>
        <v>-</v>
      </c>
      <c r="C217" s="699"/>
      <c r="D217" s="699"/>
      <c r="E217" s="699"/>
      <c r="F217" s="483" t="str">
        <f>IF('[1]กรอกรายการ วัสดุ'!C105&gt;0,'[1]กรอกรายการ วัสดุ'!C105,IF('[1]กรอกรายการ วัสดุ'!C105=0,"-"))</f>
        <v>-</v>
      </c>
      <c r="G217" s="483" t="str">
        <f>IF('[1]กรอกรายการ วัสดุ'!D105&gt;0,'[1]กรอกรายการ วัสดุ'!D105,IF('[1]กรอกรายการ วัสดุ'!D105=0,"-"))</f>
        <v>-</v>
      </c>
      <c r="H217" s="483" t="str">
        <f>IF('[1]กรอกรายการ วัสดุ'!E105&gt;0,'[1]กรอกรายการ วัสดุ'!E105,IF('[1]กรอกรายการ วัสดุ'!E105=0,"-"))</f>
        <v>-</v>
      </c>
      <c r="I217" s="484" t="str">
        <f>IF('[1]กรอกรายการ วัสดุ'!F105&gt;0,'[1]กรอกรายการ วัสดุ'!F105,IF('[1]กรอกรายการ วัสดุ'!F105=0,"-"))</f>
        <v>-</v>
      </c>
      <c r="J217" s="483" t="str">
        <f>IF('[1]กรอกรายการ วัสดุ'!G105&gt;0,'[1]กรอกรายการ วัสดุ'!G105,IF('[1]กรอกรายการ วัสดุ'!G105=0,"-"))</f>
        <v>-</v>
      </c>
      <c r="K217" s="483" t="str">
        <f>IF('[1]กรอกรายการ วัสดุ'!H105&gt;0,'[1]กรอกรายการ วัสดุ'!H105,IF('[1]กรอกรายการ วัสดุ'!H105=0,"-"))</f>
        <v>-</v>
      </c>
      <c r="L217" s="484" t="str">
        <f>IF('[1]กรอกรายการ วัสดุ'!I105&gt;0,'[1]กรอกรายการ วัสดุ'!I105,IF('[1]กรอกรายการ วัสดุ'!I105=0,"-"))</f>
        <v>-</v>
      </c>
      <c r="M217" s="511"/>
    </row>
    <row r="218" spans="1:13" ht="21.75" x14ac:dyDescent="0.5">
      <c r="A218" s="486" t="str">
        <f>IF('[1]กรอกรายการ วัสดุ'!A280&gt;0,'[1]กรอกรายการ วัสดุ'!A292,IF('[1]กรอกรายการ วัสดุ'!A292=0," "))</f>
        <v xml:space="preserve"> </v>
      </c>
      <c r="B218" s="699" t="str">
        <f>IF('[1]กรอกรายการ วัสดุ'!B106&gt;0,'[1]กรอกรายการ วัสดุ'!B106,IF('[1]กรอกรายการ วัสดุ'!B106=0,"-"))</f>
        <v>-</v>
      </c>
      <c r="C218" s="699"/>
      <c r="D218" s="699"/>
      <c r="E218" s="699"/>
      <c r="F218" s="483" t="str">
        <f>IF('[1]กรอกรายการ วัสดุ'!C106&gt;0,'[1]กรอกรายการ วัสดุ'!C106,IF('[1]กรอกรายการ วัสดุ'!C106=0,"-"))</f>
        <v>-</v>
      </c>
      <c r="G218" s="483" t="str">
        <f>IF('[1]กรอกรายการ วัสดุ'!D106&gt;0,'[1]กรอกรายการ วัสดุ'!D106,IF('[1]กรอกรายการ วัสดุ'!D106=0,"-"))</f>
        <v>-</v>
      </c>
      <c r="H218" s="483" t="str">
        <f>IF('[1]กรอกรายการ วัสดุ'!E106&gt;0,'[1]กรอกรายการ วัสดุ'!E106,IF('[1]กรอกรายการ วัสดุ'!E106=0,"-"))</f>
        <v>-</v>
      </c>
      <c r="I218" s="484" t="str">
        <f>IF('[1]กรอกรายการ วัสดุ'!F106&gt;0,'[1]กรอกรายการ วัสดุ'!F106,IF('[1]กรอกรายการ วัสดุ'!F106=0,"-"))</f>
        <v>-</v>
      </c>
      <c r="J218" s="483" t="str">
        <f>IF('[1]กรอกรายการ วัสดุ'!G106&gt;0,'[1]กรอกรายการ วัสดุ'!G106,IF('[1]กรอกรายการ วัสดุ'!G106=0,"-"))</f>
        <v>-</v>
      </c>
      <c r="K218" s="483" t="str">
        <f>IF('[1]กรอกรายการ วัสดุ'!H106&gt;0,'[1]กรอกรายการ วัสดุ'!H106,IF('[1]กรอกรายการ วัสดุ'!H106=0,"-"))</f>
        <v>-</v>
      </c>
      <c r="L218" s="484" t="str">
        <f>IF('[1]กรอกรายการ วัสดุ'!I106&gt;0,'[1]กรอกรายการ วัสดุ'!I106,IF('[1]กรอกรายการ วัสดุ'!I106=0,"-"))</f>
        <v>-</v>
      </c>
      <c r="M218" s="511"/>
    </row>
    <row r="219" spans="1:13" ht="21.75" x14ac:dyDescent="0.5">
      <c r="A219" s="486" t="str">
        <f>IF('[1]กรอกรายการ วัสดุ'!A281&gt;0,'[1]กรอกรายการ วัสดุ'!A293,IF('[1]กรอกรายการ วัสดุ'!A293=0," "))</f>
        <v xml:space="preserve"> </v>
      </c>
      <c r="B219" s="699" t="str">
        <f>IF('[1]กรอกรายการ วัสดุ'!B107&gt;0,'[1]กรอกรายการ วัสดุ'!B107,IF('[1]กรอกรายการ วัสดุ'!B107=0,"-"))</f>
        <v>-</v>
      </c>
      <c r="C219" s="699"/>
      <c r="D219" s="699"/>
      <c r="E219" s="699"/>
      <c r="F219" s="483" t="str">
        <f>IF('[1]กรอกรายการ วัสดุ'!C107&gt;0,'[1]กรอกรายการ วัสดุ'!C107,IF('[1]กรอกรายการ วัสดุ'!C107=0,"-"))</f>
        <v>-</v>
      </c>
      <c r="G219" s="483" t="str">
        <f>IF('[1]กรอกรายการ วัสดุ'!D107&gt;0,'[1]กรอกรายการ วัสดุ'!D107,IF('[1]กรอกรายการ วัสดุ'!D107=0,"-"))</f>
        <v>-</v>
      </c>
      <c r="H219" s="483" t="str">
        <f>IF('[1]กรอกรายการ วัสดุ'!E107&gt;0,'[1]กรอกรายการ วัสดุ'!E107,IF('[1]กรอกรายการ วัสดุ'!E107=0,"-"))</f>
        <v>-</v>
      </c>
      <c r="I219" s="484" t="str">
        <f>IF('[1]กรอกรายการ วัสดุ'!F107&gt;0,'[1]กรอกรายการ วัสดุ'!F107,IF('[1]กรอกรายการ วัสดุ'!F107=0,"-"))</f>
        <v>-</v>
      </c>
      <c r="J219" s="483" t="str">
        <f>IF('[1]กรอกรายการ วัสดุ'!G107&gt;0,'[1]กรอกรายการ วัสดุ'!G107,IF('[1]กรอกรายการ วัสดุ'!G107=0,"-"))</f>
        <v>-</v>
      </c>
      <c r="K219" s="483" t="str">
        <f>IF('[1]กรอกรายการ วัสดุ'!H107&gt;0,'[1]กรอกรายการ วัสดุ'!H107,IF('[1]กรอกรายการ วัสดุ'!H107=0,"-"))</f>
        <v>-</v>
      </c>
      <c r="L219" s="484" t="str">
        <f>IF('[1]กรอกรายการ วัสดุ'!I107&gt;0,'[1]กรอกรายการ วัสดุ'!I107,IF('[1]กรอกรายการ วัสดุ'!I107=0,"-"))</f>
        <v>-</v>
      </c>
      <c r="M219" s="511"/>
    </row>
    <row r="220" spans="1:13" ht="21.75" x14ac:dyDescent="0.5">
      <c r="A220" s="486" t="str">
        <f>IF('[1]กรอกรายการ วัสดุ'!A282&gt;0,'[1]กรอกรายการ วัสดุ'!A294,IF('[1]กรอกรายการ วัสดุ'!A294=0," "))</f>
        <v xml:space="preserve"> </v>
      </c>
      <c r="B220" s="699" t="str">
        <f>IF('[1]กรอกรายการ วัสดุ'!B108&gt;0,'[1]กรอกรายการ วัสดุ'!B108,IF('[1]กรอกรายการ วัสดุ'!B108=0,"-"))</f>
        <v>-</v>
      </c>
      <c r="C220" s="699"/>
      <c r="D220" s="699"/>
      <c r="E220" s="699"/>
      <c r="F220" s="483" t="str">
        <f>IF('[1]กรอกรายการ วัสดุ'!C108&gt;0,'[1]กรอกรายการ วัสดุ'!C108,IF('[1]กรอกรายการ วัสดุ'!C108=0,"-"))</f>
        <v>-</v>
      </c>
      <c r="G220" s="483" t="str">
        <f>IF('[1]กรอกรายการ วัสดุ'!D108&gt;0,'[1]กรอกรายการ วัสดุ'!D108,IF('[1]กรอกรายการ วัสดุ'!D108=0,"-"))</f>
        <v>-</v>
      </c>
      <c r="H220" s="483" t="str">
        <f>IF('[1]กรอกรายการ วัสดุ'!E108&gt;0,'[1]กรอกรายการ วัสดุ'!E108,IF('[1]กรอกรายการ วัสดุ'!E108=0,"-"))</f>
        <v>-</v>
      </c>
      <c r="I220" s="484" t="str">
        <f>IF('[1]กรอกรายการ วัสดุ'!F108&gt;0,'[1]กรอกรายการ วัสดุ'!F108,IF('[1]กรอกรายการ วัสดุ'!F108=0,"-"))</f>
        <v>-</v>
      </c>
      <c r="J220" s="483" t="str">
        <f>IF('[1]กรอกรายการ วัสดุ'!G108&gt;0,'[1]กรอกรายการ วัสดุ'!G108,IF('[1]กรอกรายการ วัสดุ'!G108=0,"-"))</f>
        <v>-</v>
      </c>
      <c r="K220" s="483" t="str">
        <f>IF('[1]กรอกรายการ วัสดุ'!H108&gt;0,'[1]กรอกรายการ วัสดุ'!H108,IF('[1]กรอกรายการ วัสดุ'!H108=0,"-"))</f>
        <v>-</v>
      </c>
      <c r="L220" s="484" t="str">
        <f>IF('[1]กรอกรายการ วัสดุ'!I108&gt;0,'[1]กรอกรายการ วัสดุ'!I108,IF('[1]กรอกรายการ วัสดุ'!I108=0,"-"))</f>
        <v>-</v>
      </c>
      <c r="M220" s="511"/>
    </row>
    <row r="221" spans="1:13" ht="22.5" thickBot="1" x14ac:dyDescent="0.55000000000000004">
      <c r="A221" s="501" t="str">
        <f>IF('[1]กรอกรายการ วัสดุ'!A283&gt;0,'[1]กรอกรายการ วัสดุ'!A295,IF('[1]กรอกรายการ วัสดุ'!A295=0," "))</f>
        <v xml:space="preserve"> </v>
      </c>
      <c r="B221" s="740" t="str">
        <f>IF('[1]กรอกรายการ วัสดุ'!B109&gt;0,'[1]กรอกรายการ วัสดุ'!B109,IF('[1]กรอกรายการ วัสดุ'!B109=0,"-"))</f>
        <v>-</v>
      </c>
      <c r="C221" s="740"/>
      <c r="D221" s="740"/>
      <c r="E221" s="740"/>
      <c r="F221" s="483" t="str">
        <f>IF('[1]กรอกรายการ วัสดุ'!C109&gt;0,'[1]กรอกรายการ วัสดุ'!C109,IF('[1]กรอกรายการ วัสดุ'!C109=0,"-"))</f>
        <v>-</v>
      </c>
      <c r="G221" s="483" t="str">
        <f>IF('[1]กรอกรายการ วัสดุ'!D109&gt;0,'[1]กรอกรายการ วัสดุ'!D109,IF('[1]กรอกรายการ วัสดุ'!D109=0,"-"))</f>
        <v>-</v>
      </c>
      <c r="H221" s="483" t="str">
        <f>IF('[1]กรอกรายการ วัสดุ'!E109&gt;0,'[1]กรอกรายการ วัสดุ'!E109,IF('[1]กรอกรายการ วัสดุ'!E109=0,"-"))</f>
        <v>-</v>
      </c>
      <c r="I221" s="484" t="str">
        <f>IF('[1]กรอกรายการ วัสดุ'!F109&gt;0,'[1]กรอกรายการ วัสดุ'!F109,IF('[1]กรอกรายการ วัสดุ'!F109=0,"-"))</f>
        <v>-</v>
      </c>
      <c r="J221" s="483" t="str">
        <f>IF('[1]กรอกรายการ วัสดุ'!G109&gt;0,'[1]กรอกรายการ วัสดุ'!G109,IF('[1]กรอกรายการ วัสดุ'!G109=0,"-"))</f>
        <v>-</v>
      </c>
      <c r="K221" s="483" t="str">
        <f>IF('[1]กรอกรายการ วัสดุ'!H109&gt;0,'[1]กรอกรายการ วัสดุ'!H109,IF('[1]กรอกรายการ วัสดุ'!H109=0,"-"))</f>
        <v>-</v>
      </c>
      <c r="L221" s="484" t="str">
        <f>IF('[1]กรอกรายการ วัสดุ'!I109&gt;0,'[1]กรอกรายการ วัสดุ'!I109,IF('[1]กรอกรายการ วัสดุ'!I109=0,"-"))</f>
        <v>-</v>
      </c>
      <c r="M221" s="514"/>
    </row>
    <row r="222" spans="1:13" ht="22.5" thickBot="1" x14ac:dyDescent="0.55000000000000004">
      <c r="A222" s="711" t="s">
        <v>118</v>
      </c>
      <c r="B222" s="712"/>
      <c r="C222" s="712"/>
      <c r="D222" s="712"/>
      <c r="E222" s="712"/>
      <c r="F222" s="712"/>
      <c r="G222" s="712"/>
      <c r="H222" s="713"/>
      <c r="I222" s="505">
        <f>SUM(I212:I221)</f>
        <v>0</v>
      </c>
      <c r="J222" s="502"/>
      <c r="K222" s="490">
        <f t="shared" ref="K222:L222" si="12">SUM(K212:K221)</f>
        <v>0</v>
      </c>
      <c r="L222" s="490">
        <f t="shared" si="12"/>
        <v>0</v>
      </c>
      <c r="M222" s="492"/>
    </row>
    <row r="223" spans="1:13" ht="22.5" thickBot="1" x14ac:dyDescent="0.55000000000000004">
      <c r="A223" s="711" t="s">
        <v>117</v>
      </c>
      <c r="B223" s="712"/>
      <c r="C223" s="712"/>
      <c r="D223" s="712"/>
      <c r="E223" s="712"/>
      <c r="F223" s="712"/>
      <c r="G223" s="712"/>
      <c r="H223" s="713"/>
      <c r="I223" s="505">
        <f>I222+I211</f>
        <v>130091.24099999998</v>
      </c>
      <c r="J223" s="516"/>
      <c r="K223" s="490">
        <f t="shared" ref="K223:L223" si="13">K222+K211</f>
        <v>52193.52</v>
      </c>
      <c r="L223" s="490">
        <f t="shared" si="13"/>
        <v>182284.761</v>
      </c>
      <c r="M223" s="492"/>
    </row>
    <row r="224" spans="1:13" ht="21.75" x14ac:dyDescent="0.5">
      <c r="A224" s="493"/>
      <c r="B224" s="493"/>
      <c r="C224" s="493"/>
      <c r="D224" s="493"/>
      <c r="E224" s="493"/>
      <c r="F224" s="493"/>
      <c r="G224" s="493"/>
      <c r="H224" s="493"/>
      <c r="I224" s="494"/>
      <c r="J224" s="494"/>
      <c r="K224" s="494"/>
      <c r="L224" s="494"/>
      <c r="M224" s="494"/>
    </row>
    <row r="225" spans="1:13" ht="24" x14ac:dyDescent="0.55000000000000004">
      <c r="A225" s="495" t="s">
        <v>28</v>
      </c>
      <c r="B225" s="495" t="s">
        <v>336</v>
      </c>
      <c r="C225" s="477"/>
      <c r="D225" s="477"/>
      <c r="E225" s="477" t="str">
        <f>[2]ปร55!$J$23</f>
        <v>ประธานกรรมการกำหนดราคากลาง</v>
      </c>
      <c r="F225" s="477"/>
      <c r="G225" s="477"/>
      <c r="H225" s="496" t="s">
        <v>28</v>
      </c>
      <c r="I225" s="495" t="s">
        <v>337</v>
      </c>
      <c r="J225" s="477"/>
      <c r="K225" s="477"/>
      <c r="L225" s="477"/>
      <c r="M225" s="477"/>
    </row>
    <row r="226" spans="1:13" ht="24" x14ac:dyDescent="0.55000000000000004">
      <c r="A226" s="480"/>
      <c r="B226" s="692" t="str">
        <f>'[1]กรอกข้อมูล รร.'!$C$29</f>
        <v>(นายวิเชียร  จันทร์แดง)</v>
      </c>
      <c r="C226" s="692"/>
      <c r="D226" s="692"/>
      <c r="E226" s="692"/>
      <c r="F226" s="477"/>
      <c r="G226" s="477"/>
      <c r="H226" s="496" t="s">
        <v>28</v>
      </c>
      <c r="I226" s="495" t="s">
        <v>338</v>
      </c>
      <c r="J226" s="477"/>
      <c r="K226" s="477"/>
      <c r="L226" s="477"/>
      <c r="M226" s="477"/>
    </row>
    <row r="227" spans="1:13" ht="24" x14ac:dyDescent="0.55000000000000004">
      <c r="A227" s="480"/>
      <c r="B227" s="495" t="str">
        <f>'[1]กรอกข้อมูล รร.'!$C$35</f>
        <v>ผู้อำนวยการโรงเรียนบ้านแม่แจ๋ม</v>
      </c>
      <c r="C227" s="495"/>
      <c r="D227" s="495"/>
      <c r="E227" s="495"/>
      <c r="F227" s="495"/>
      <c r="G227" s="477"/>
      <c r="H227" s="480"/>
      <c r="I227" s="480"/>
      <c r="J227" s="480"/>
      <c r="K227" s="480"/>
      <c r="L227" s="477"/>
      <c r="M227" s="477"/>
    </row>
    <row r="228" spans="1:13" ht="27.75" x14ac:dyDescent="0.65">
      <c r="A228" s="477"/>
      <c r="B228" s="477"/>
      <c r="C228" s="691" t="s">
        <v>23</v>
      </c>
      <c r="D228" s="691"/>
      <c r="E228" s="691"/>
      <c r="F228" s="691"/>
      <c r="G228" s="691"/>
      <c r="H228" s="691"/>
      <c r="I228" s="691"/>
      <c r="J228" s="691"/>
      <c r="K228" s="691"/>
      <c r="L228" s="506" t="s">
        <v>25</v>
      </c>
      <c r="M228" s="507"/>
    </row>
    <row r="229" spans="1:13" ht="24" x14ac:dyDescent="0.55000000000000004">
      <c r="A229" s="715" t="str">
        <f>A207</f>
        <v>สร้างรางระบายน้ำมีฝาเหล็ก ยาว 71 เมตร</v>
      </c>
      <c r="B229" s="715"/>
      <c r="C229" s="715"/>
      <c r="D229" s="692">
        <f>D185</f>
        <v>0</v>
      </c>
      <c r="E229" s="692"/>
      <c r="F229" s="692"/>
      <c r="G229" s="692"/>
      <c r="H229" s="692"/>
      <c r="I229" s="477" t="s">
        <v>26</v>
      </c>
      <c r="J229" s="479" t="str">
        <f>J207</f>
        <v>ลำปาง เขต  3</v>
      </c>
      <c r="K229" s="477"/>
      <c r="L229" s="477"/>
      <c r="M229" s="477" t="s">
        <v>119</v>
      </c>
    </row>
    <row r="230" spans="1:13" ht="24.75" thickBot="1" x14ac:dyDescent="0.6">
      <c r="A230" s="479" t="s">
        <v>0</v>
      </c>
      <c r="B230" s="477"/>
      <c r="C230" s="477"/>
      <c r="D230" s="692" t="str">
        <f>D186</f>
        <v>โรงเรียนร่องเคาะวิทยา</v>
      </c>
      <c r="E230" s="692"/>
      <c r="F230" s="692"/>
      <c r="G230" s="692"/>
      <c r="H230" s="692"/>
      <c r="I230" s="477"/>
      <c r="J230" s="477"/>
      <c r="K230" s="693"/>
      <c r="L230" s="693"/>
      <c r="M230" s="477"/>
    </row>
    <row r="231" spans="1:13" ht="24" customHeight="1" x14ac:dyDescent="0.2">
      <c r="A231" s="700" t="s">
        <v>2</v>
      </c>
      <c r="B231" s="702" t="s">
        <v>3</v>
      </c>
      <c r="C231" s="703"/>
      <c r="D231" s="703"/>
      <c r="E231" s="704"/>
      <c r="F231" s="694" t="s">
        <v>4</v>
      </c>
      <c r="G231" s="694" t="s">
        <v>5</v>
      </c>
      <c r="H231" s="694" t="s">
        <v>6</v>
      </c>
      <c r="I231" s="694"/>
      <c r="J231" s="694" t="s">
        <v>7</v>
      </c>
      <c r="K231" s="694"/>
      <c r="L231" s="694" t="s">
        <v>24</v>
      </c>
      <c r="M231" s="696" t="s">
        <v>9</v>
      </c>
    </row>
    <row r="232" spans="1:13" ht="48" x14ac:dyDescent="0.2">
      <c r="A232" s="701"/>
      <c r="B232" s="705"/>
      <c r="C232" s="706"/>
      <c r="D232" s="706"/>
      <c r="E232" s="707"/>
      <c r="F232" s="716"/>
      <c r="G232" s="716"/>
      <c r="H232" s="497" t="s">
        <v>10</v>
      </c>
      <c r="I232" s="497" t="s">
        <v>11</v>
      </c>
      <c r="J232" s="497" t="s">
        <v>10</v>
      </c>
      <c r="K232" s="497" t="s">
        <v>11</v>
      </c>
      <c r="L232" s="716"/>
      <c r="M232" s="697"/>
    </row>
    <row r="233" spans="1:13" ht="21.75" x14ac:dyDescent="0.5">
      <c r="A233" s="736" t="s">
        <v>120</v>
      </c>
      <c r="B233" s="737"/>
      <c r="C233" s="737"/>
      <c r="D233" s="737"/>
      <c r="E233" s="737"/>
      <c r="F233" s="737"/>
      <c r="G233" s="737"/>
      <c r="H233" s="738"/>
      <c r="I233" s="508">
        <f>I223</f>
        <v>130091.24099999998</v>
      </c>
      <c r="J233" s="515"/>
      <c r="K233" s="510">
        <f>K223</f>
        <v>52193.52</v>
      </c>
      <c r="L233" s="510">
        <f>L223</f>
        <v>182284.761</v>
      </c>
      <c r="M233" s="485"/>
    </row>
    <row r="234" spans="1:13" ht="21.75" x14ac:dyDescent="0.5">
      <c r="A234" s="482" t="str">
        <f>IF('[1]กรอกรายการ วัสดุ'!A296&gt;0,'[1]กรอกรายการ วัสดุ'!A308,IF('[1]กรอกรายการ วัสดุ'!A308=0," "))</f>
        <v xml:space="preserve"> </v>
      </c>
      <c r="B234" s="698" t="str">
        <f>IF('[1]กรอกรายการ วัสดุ'!B110&gt;0,'[1]กรอกรายการ วัสดุ'!B110,IF('[1]กรอกรายการ วัสดุ'!B110=0,"-"))</f>
        <v>-</v>
      </c>
      <c r="C234" s="698"/>
      <c r="D234" s="698"/>
      <c r="E234" s="698"/>
      <c r="F234" s="483" t="str">
        <f>IF('[1]กรอกรายการ วัสดุ'!C110&gt;0,'[1]กรอกรายการ วัสดุ'!C110,IF('[1]กรอกรายการ วัสดุ'!C110=0,"-"))</f>
        <v>-</v>
      </c>
      <c r="G234" s="483" t="str">
        <f>IF('[1]กรอกรายการ วัสดุ'!D110&gt;0,'[1]กรอกรายการ วัสดุ'!D110,IF('[1]กรอกรายการ วัสดุ'!D110=0,"-"))</f>
        <v>-</v>
      </c>
      <c r="H234" s="483" t="str">
        <f>IF('[1]กรอกรายการ วัสดุ'!E110&gt;0,'[1]กรอกรายการ วัสดุ'!E110,IF('[1]กรอกรายการ วัสดุ'!E110=0,"-"))</f>
        <v>-</v>
      </c>
      <c r="I234" s="484" t="str">
        <f>IF('[1]กรอกรายการ วัสดุ'!F110&gt;0,'[1]กรอกรายการ วัสดุ'!F110,IF('[1]กรอกรายการ วัสดุ'!F110=0,"-"))</f>
        <v>-</v>
      </c>
      <c r="J234" s="483" t="str">
        <f>IF('[1]กรอกรายการ วัสดุ'!G110&gt;0,'[1]กรอกรายการ วัสดุ'!G110,IF('[1]กรอกรายการ วัสดุ'!G110=0,"-"))</f>
        <v>-</v>
      </c>
      <c r="K234" s="483" t="str">
        <f>IF('[1]กรอกรายการ วัสดุ'!H110&gt;0,'[1]กรอกรายการ วัสดุ'!H110,IF('[1]กรอกรายการ วัสดุ'!H110=0,"-"))</f>
        <v>-</v>
      </c>
      <c r="L234" s="484" t="str">
        <f>IF('[1]กรอกรายการ วัสดุ'!I110&gt;0,'[1]กรอกรายการ วัสดุ'!I110,IF('[1]กรอกรายการ วัสดุ'!I110=0,"-"))</f>
        <v>-</v>
      </c>
      <c r="M234" s="511"/>
    </row>
    <row r="235" spans="1:13" ht="21.75" x14ac:dyDescent="0.5">
      <c r="A235" s="486" t="str">
        <f>IF('[1]กรอกรายการ วัสดุ'!A297&gt;0,'[1]กรอกรายการ วัสดุ'!A309,IF('[1]กรอกรายการ วัสดุ'!A309=0," "))</f>
        <v xml:space="preserve"> </v>
      </c>
      <c r="B235" s="699" t="str">
        <f>IF('[1]กรอกรายการ วัสดุ'!B111&gt;0,'[1]กรอกรายการ วัสดุ'!B111,IF('[1]กรอกรายการ วัสดุ'!B111=0,"-"))</f>
        <v>-</v>
      </c>
      <c r="C235" s="699"/>
      <c r="D235" s="699"/>
      <c r="E235" s="699"/>
      <c r="F235" s="483" t="str">
        <f>IF('[1]กรอกรายการ วัสดุ'!C111&gt;0,'[1]กรอกรายการ วัสดุ'!C111,IF('[1]กรอกรายการ วัสดุ'!C111=0,"-"))</f>
        <v>-</v>
      </c>
      <c r="G235" s="483" t="str">
        <f>IF('[1]กรอกรายการ วัสดุ'!D111&gt;0,'[1]กรอกรายการ วัสดุ'!D111,IF('[1]กรอกรายการ วัสดุ'!D111=0,"-"))</f>
        <v>-</v>
      </c>
      <c r="H235" s="483" t="str">
        <f>IF('[1]กรอกรายการ วัสดุ'!E111&gt;0,'[1]กรอกรายการ วัสดุ'!E111,IF('[1]กรอกรายการ วัสดุ'!E111=0,"-"))</f>
        <v>-</v>
      </c>
      <c r="I235" s="484" t="str">
        <f>IF('[1]กรอกรายการ วัสดุ'!F111&gt;0,'[1]กรอกรายการ วัสดุ'!F111,IF('[1]กรอกรายการ วัสดุ'!F111=0,"-"))</f>
        <v>-</v>
      </c>
      <c r="J235" s="483" t="str">
        <f>IF('[1]กรอกรายการ วัสดุ'!G111&gt;0,'[1]กรอกรายการ วัสดุ'!G111,IF('[1]กรอกรายการ วัสดุ'!G111=0,"-"))</f>
        <v>-</v>
      </c>
      <c r="K235" s="483" t="str">
        <f>IF('[1]กรอกรายการ วัสดุ'!H111&gt;0,'[1]กรอกรายการ วัสดุ'!H111,IF('[1]กรอกรายการ วัสดุ'!H111=0,"-"))</f>
        <v>-</v>
      </c>
      <c r="L235" s="484" t="str">
        <f>IF('[1]กรอกรายการ วัสดุ'!I111&gt;0,'[1]กรอกรายการ วัสดุ'!I111,IF('[1]กรอกรายการ วัสดุ'!I111=0,"-"))</f>
        <v>-</v>
      </c>
      <c r="M235" s="511"/>
    </row>
    <row r="236" spans="1:13" ht="21.75" x14ac:dyDescent="0.5">
      <c r="A236" s="486" t="str">
        <f>IF('[1]กรอกรายการ วัสดุ'!A298&gt;0,'[1]กรอกรายการ วัสดุ'!A310,IF('[1]กรอกรายการ วัสดุ'!A310=0," "))</f>
        <v xml:space="preserve"> </v>
      </c>
      <c r="B236" s="699" t="str">
        <f>IF('[1]กรอกรายการ วัสดุ'!B112&gt;0,'[1]กรอกรายการ วัสดุ'!B112,IF('[1]กรอกรายการ วัสดุ'!B112=0,"-"))</f>
        <v>-</v>
      </c>
      <c r="C236" s="699"/>
      <c r="D236" s="699"/>
      <c r="E236" s="699"/>
      <c r="F236" s="483" t="str">
        <f>IF('[1]กรอกรายการ วัสดุ'!C112&gt;0,'[1]กรอกรายการ วัสดุ'!C112,IF('[1]กรอกรายการ วัสดุ'!C112=0,"-"))</f>
        <v>-</v>
      </c>
      <c r="G236" s="483" t="str">
        <f>IF('[1]กรอกรายการ วัสดุ'!D112&gt;0,'[1]กรอกรายการ วัสดุ'!D112,IF('[1]กรอกรายการ วัสดุ'!D112=0,"-"))</f>
        <v>-</v>
      </c>
      <c r="H236" s="483" t="str">
        <f>IF('[1]กรอกรายการ วัสดุ'!E112&gt;0,'[1]กรอกรายการ วัสดุ'!E112,IF('[1]กรอกรายการ วัสดุ'!E112=0,"-"))</f>
        <v>-</v>
      </c>
      <c r="I236" s="484" t="str">
        <f>IF('[1]กรอกรายการ วัสดุ'!F112&gt;0,'[1]กรอกรายการ วัสดุ'!F112,IF('[1]กรอกรายการ วัสดุ'!F112=0,"-"))</f>
        <v>-</v>
      </c>
      <c r="J236" s="483" t="str">
        <f>IF('[1]กรอกรายการ วัสดุ'!G112&gt;0,'[1]กรอกรายการ วัสดุ'!G112,IF('[1]กรอกรายการ วัสดุ'!G112=0,"-"))</f>
        <v>-</v>
      </c>
      <c r="K236" s="483" t="str">
        <f>IF('[1]กรอกรายการ วัสดุ'!H112&gt;0,'[1]กรอกรายการ วัสดุ'!H112,IF('[1]กรอกรายการ วัสดุ'!H112=0,"-"))</f>
        <v>-</v>
      </c>
      <c r="L236" s="484" t="str">
        <f>IF('[1]กรอกรายการ วัสดุ'!I112&gt;0,'[1]กรอกรายการ วัสดุ'!I112,IF('[1]กรอกรายการ วัสดุ'!I112=0,"-"))</f>
        <v>-</v>
      </c>
      <c r="M236" s="511"/>
    </row>
    <row r="237" spans="1:13" ht="21.75" x14ac:dyDescent="0.5">
      <c r="A237" s="486" t="str">
        <f>IF('[1]กรอกรายการ วัสดุ'!A299&gt;0,'[1]กรอกรายการ วัสดุ'!A311,IF('[1]กรอกรายการ วัสดุ'!A311=0," "))</f>
        <v xml:space="preserve"> </v>
      </c>
      <c r="B237" s="699" t="str">
        <f>IF('[1]กรอกรายการ วัสดุ'!B113&gt;0,'[1]กรอกรายการ วัสดุ'!B113,IF('[1]กรอกรายการ วัสดุ'!B113=0,"-"))</f>
        <v>-</v>
      </c>
      <c r="C237" s="699"/>
      <c r="D237" s="699"/>
      <c r="E237" s="699"/>
      <c r="F237" s="483" t="str">
        <f>IF('[1]กรอกรายการ วัสดุ'!C113&gt;0,'[1]กรอกรายการ วัสดุ'!C113,IF('[1]กรอกรายการ วัสดุ'!C113=0,"-"))</f>
        <v>-</v>
      </c>
      <c r="G237" s="483" t="str">
        <f>IF('[1]กรอกรายการ วัสดุ'!D113&gt;0,'[1]กรอกรายการ วัสดุ'!D113,IF('[1]กรอกรายการ วัสดุ'!D113=0,"-"))</f>
        <v>-</v>
      </c>
      <c r="H237" s="483" t="str">
        <f>IF('[1]กรอกรายการ วัสดุ'!E113&gt;0,'[1]กรอกรายการ วัสดุ'!E113,IF('[1]กรอกรายการ วัสดุ'!E113=0,"-"))</f>
        <v>-</v>
      </c>
      <c r="I237" s="484" t="str">
        <f>IF('[1]กรอกรายการ วัสดุ'!F113&gt;0,'[1]กรอกรายการ วัสดุ'!F113,IF('[1]กรอกรายการ วัสดุ'!F113=0,"-"))</f>
        <v>-</v>
      </c>
      <c r="J237" s="483" t="str">
        <f>IF('[1]กรอกรายการ วัสดุ'!G113&gt;0,'[1]กรอกรายการ วัสดุ'!G113,IF('[1]กรอกรายการ วัสดุ'!G113=0,"-"))</f>
        <v>-</v>
      </c>
      <c r="K237" s="483" t="str">
        <f>IF('[1]กรอกรายการ วัสดุ'!H113&gt;0,'[1]กรอกรายการ วัสดุ'!H113,IF('[1]กรอกรายการ วัสดุ'!H113=0,"-"))</f>
        <v>-</v>
      </c>
      <c r="L237" s="484" t="str">
        <f>IF('[1]กรอกรายการ วัสดุ'!I113&gt;0,'[1]กรอกรายการ วัสดุ'!I113,IF('[1]กรอกรายการ วัสดุ'!I113=0,"-"))</f>
        <v>-</v>
      </c>
      <c r="M237" s="511"/>
    </row>
    <row r="238" spans="1:13" ht="21.75" x14ac:dyDescent="0.5">
      <c r="A238" s="486" t="str">
        <f>IF('[1]กรอกรายการ วัสดุ'!A300&gt;0,'[1]กรอกรายการ วัสดุ'!A312,IF('[1]กรอกรายการ วัสดุ'!A312=0," "))</f>
        <v xml:space="preserve"> </v>
      </c>
      <c r="B238" s="699" t="str">
        <f>IF('[1]กรอกรายการ วัสดุ'!B114&gt;0,'[1]กรอกรายการ วัสดุ'!B114,IF('[1]กรอกรายการ วัสดุ'!B114=0,"-"))</f>
        <v>-</v>
      </c>
      <c r="C238" s="699"/>
      <c r="D238" s="699"/>
      <c r="E238" s="699"/>
      <c r="F238" s="483" t="str">
        <f>IF('[1]กรอกรายการ วัสดุ'!C114&gt;0,'[1]กรอกรายการ วัสดุ'!C114,IF('[1]กรอกรายการ วัสดุ'!C114=0,"-"))</f>
        <v>-</v>
      </c>
      <c r="G238" s="483" t="str">
        <f>IF('[1]กรอกรายการ วัสดุ'!D114&gt;0,'[1]กรอกรายการ วัสดุ'!D114,IF('[1]กรอกรายการ วัสดุ'!D114=0,"-"))</f>
        <v>-</v>
      </c>
      <c r="H238" s="483" t="str">
        <f>IF('[1]กรอกรายการ วัสดุ'!E114&gt;0,'[1]กรอกรายการ วัสดุ'!E114,IF('[1]กรอกรายการ วัสดุ'!E114=0,"-"))</f>
        <v>-</v>
      </c>
      <c r="I238" s="484" t="str">
        <f>IF('[1]กรอกรายการ วัสดุ'!F114&gt;0,'[1]กรอกรายการ วัสดุ'!F114,IF('[1]กรอกรายการ วัสดุ'!F114=0,"-"))</f>
        <v>-</v>
      </c>
      <c r="J238" s="483" t="str">
        <f>IF('[1]กรอกรายการ วัสดุ'!G114&gt;0,'[1]กรอกรายการ วัสดุ'!G114,IF('[1]กรอกรายการ วัสดุ'!G114=0,"-"))</f>
        <v>-</v>
      </c>
      <c r="K238" s="483" t="str">
        <f>IF('[1]กรอกรายการ วัสดุ'!H114&gt;0,'[1]กรอกรายการ วัสดุ'!H114,IF('[1]กรอกรายการ วัสดุ'!H114=0,"-"))</f>
        <v>-</v>
      </c>
      <c r="L238" s="484" t="str">
        <f>IF('[1]กรอกรายการ วัสดุ'!I114&gt;0,'[1]กรอกรายการ วัสดุ'!I114,IF('[1]กรอกรายการ วัสดุ'!I114=0,"-"))</f>
        <v>-</v>
      </c>
      <c r="M238" s="511"/>
    </row>
    <row r="239" spans="1:13" ht="21.75" x14ac:dyDescent="0.5">
      <c r="A239" s="486" t="str">
        <f>IF('[1]กรอกรายการ วัสดุ'!A301&gt;0,'[1]กรอกรายการ วัสดุ'!A313,IF('[1]กรอกรายการ วัสดุ'!A313=0," "))</f>
        <v xml:space="preserve"> </v>
      </c>
      <c r="B239" s="699" t="str">
        <f>IF('[1]กรอกรายการ วัสดุ'!B115&gt;0,'[1]กรอกรายการ วัสดุ'!B115,IF('[1]กรอกรายการ วัสดุ'!B115=0,"-"))</f>
        <v>-</v>
      </c>
      <c r="C239" s="699"/>
      <c r="D239" s="699"/>
      <c r="E239" s="699"/>
      <c r="F239" s="483" t="str">
        <f>IF('[1]กรอกรายการ วัสดุ'!C115&gt;0,'[1]กรอกรายการ วัสดุ'!C115,IF('[1]กรอกรายการ วัสดุ'!C115=0,"-"))</f>
        <v>-</v>
      </c>
      <c r="G239" s="483" t="str">
        <f>IF('[1]กรอกรายการ วัสดุ'!D115&gt;0,'[1]กรอกรายการ วัสดุ'!D115,IF('[1]กรอกรายการ วัสดุ'!D115=0,"-"))</f>
        <v>-</v>
      </c>
      <c r="H239" s="483" t="str">
        <f>IF('[1]กรอกรายการ วัสดุ'!E115&gt;0,'[1]กรอกรายการ วัสดุ'!E115,IF('[1]กรอกรายการ วัสดุ'!E115=0,"-"))</f>
        <v>-</v>
      </c>
      <c r="I239" s="484" t="str">
        <f>IF('[1]กรอกรายการ วัสดุ'!F115&gt;0,'[1]กรอกรายการ วัสดุ'!F115,IF('[1]กรอกรายการ วัสดุ'!F115=0,"-"))</f>
        <v>-</v>
      </c>
      <c r="J239" s="483" t="str">
        <f>IF('[1]กรอกรายการ วัสดุ'!G115&gt;0,'[1]กรอกรายการ วัสดุ'!G115,IF('[1]กรอกรายการ วัสดุ'!G115=0,"-"))</f>
        <v>-</v>
      </c>
      <c r="K239" s="483" t="str">
        <f>IF('[1]กรอกรายการ วัสดุ'!H115&gt;0,'[1]กรอกรายการ วัสดุ'!H115,IF('[1]กรอกรายการ วัสดุ'!H115=0,"-"))</f>
        <v>-</v>
      </c>
      <c r="L239" s="484" t="str">
        <f>IF('[1]กรอกรายการ วัสดุ'!I115&gt;0,'[1]กรอกรายการ วัสดุ'!I115,IF('[1]กรอกรายการ วัสดุ'!I115=0,"-"))</f>
        <v>-</v>
      </c>
      <c r="M239" s="511"/>
    </row>
    <row r="240" spans="1:13" ht="21.75" x14ac:dyDescent="0.5">
      <c r="A240" s="486" t="str">
        <f>IF('[1]กรอกรายการ วัสดุ'!A302&gt;0,'[1]กรอกรายการ วัสดุ'!A314,IF('[1]กรอกรายการ วัสดุ'!A314=0," "))</f>
        <v xml:space="preserve"> </v>
      </c>
      <c r="B240" s="699" t="str">
        <f>IF('[1]กรอกรายการ วัสดุ'!B116&gt;0,'[1]กรอกรายการ วัสดุ'!B116,IF('[1]กรอกรายการ วัสดุ'!B116=0,"-"))</f>
        <v>-</v>
      </c>
      <c r="C240" s="699"/>
      <c r="D240" s="699"/>
      <c r="E240" s="699"/>
      <c r="F240" s="483" t="str">
        <f>IF('[1]กรอกรายการ วัสดุ'!C116&gt;0,'[1]กรอกรายการ วัสดุ'!C116,IF('[1]กรอกรายการ วัสดุ'!C116=0,"-"))</f>
        <v>-</v>
      </c>
      <c r="G240" s="483" t="str">
        <f>IF('[1]กรอกรายการ วัสดุ'!D116&gt;0,'[1]กรอกรายการ วัสดุ'!D116,IF('[1]กรอกรายการ วัสดุ'!D116=0,"-"))</f>
        <v>-</v>
      </c>
      <c r="H240" s="483" t="str">
        <f>IF('[1]กรอกรายการ วัสดุ'!E116&gt;0,'[1]กรอกรายการ วัสดุ'!E116,IF('[1]กรอกรายการ วัสดุ'!E116=0,"-"))</f>
        <v>-</v>
      </c>
      <c r="I240" s="484" t="str">
        <f>IF('[1]กรอกรายการ วัสดุ'!F116&gt;0,'[1]กรอกรายการ วัสดุ'!F116,IF('[1]กรอกรายการ วัสดุ'!F116=0,"-"))</f>
        <v>-</v>
      </c>
      <c r="J240" s="483" t="str">
        <f>IF('[1]กรอกรายการ วัสดุ'!G116&gt;0,'[1]กรอกรายการ วัสดุ'!G116,IF('[1]กรอกรายการ วัสดุ'!G116=0,"-"))</f>
        <v>-</v>
      </c>
      <c r="K240" s="483" t="str">
        <f>IF('[1]กรอกรายการ วัสดุ'!H116&gt;0,'[1]กรอกรายการ วัสดุ'!H116,IF('[1]กรอกรายการ วัสดุ'!H116=0,"-"))</f>
        <v>-</v>
      </c>
      <c r="L240" s="484" t="str">
        <f>IF('[1]กรอกรายการ วัสดุ'!I116&gt;0,'[1]กรอกรายการ วัสดุ'!I116,IF('[1]กรอกรายการ วัสดุ'!I116=0,"-"))</f>
        <v>-</v>
      </c>
      <c r="M240" s="511"/>
    </row>
    <row r="241" spans="1:13" ht="21.75" x14ac:dyDescent="0.5">
      <c r="A241" s="486" t="str">
        <f>IF('[1]กรอกรายการ วัสดุ'!A303&gt;0,'[1]กรอกรายการ วัสดุ'!A315,IF('[1]กรอกรายการ วัสดุ'!A315=0," "))</f>
        <v xml:space="preserve"> </v>
      </c>
      <c r="B241" s="699" t="str">
        <f>IF('[1]กรอกรายการ วัสดุ'!B117&gt;0,'[1]กรอกรายการ วัสดุ'!B117,IF('[1]กรอกรายการ วัสดุ'!B117=0,"-"))</f>
        <v>-</v>
      </c>
      <c r="C241" s="699"/>
      <c r="D241" s="699"/>
      <c r="E241" s="699"/>
      <c r="F241" s="483" t="str">
        <f>IF('[1]กรอกรายการ วัสดุ'!C117&gt;0,'[1]กรอกรายการ วัสดุ'!C117,IF('[1]กรอกรายการ วัสดุ'!C117=0,"-"))</f>
        <v>-</v>
      </c>
      <c r="G241" s="483" t="str">
        <f>IF('[1]กรอกรายการ วัสดุ'!D117&gt;0,'[1]กรอกรายการ วัสดุ'!D117,IF('[1]กรอกรายการ วัสดุ'!D117=0,"-"))</f>
        <v>-</v>
      </c>
      <c r="H241" s="483" t="str">
        <f>IF('[1]กรอกรายการ วัสดุ'!E117&gt;0,'[1]กรอกรายการ วัสดุ'!E117,IF('[1]กรอกรายการ วัสดุ'!E117=0,"-"))</f>
        <v>-</v>
      </c>
      <c r="I241" s="484" t="str">
        <f>IF('[1]กรอกรายการ วัสดุ'!F117&gt;0,'[1]กรอกรายการ วัสดุ'!F117,IF('[1]กรอกรายการ วัสดุ'!F117=0,"-"))</f>
        <v>-</v>
      </c>
      <c r="J241" s="483" t="str">
        <f>IF('[1]กรอกรายการ วัสดุ'!G117&gt;0,'[1]กรอกรายการ วัสดุ'!G117,IF('[1]กรอกรายการ วัสดุ'!G117=0,"-"))</f>
        <v>-</v>
      </c>
      <c r="K241" s="483" t="str">
        <f>IF('[1]กรอกรายการ วัสดุ'!H117&gt;0,'[1]กรอกรายการ วัสดุ'!H117,IF('[1]กรอกรายการ วัสดุ'!H117=0,"-"))</f>
        <v>-</v>
      </c>
      <c r="L241" s="484" t="str">
        <f>IF('[1]กรอกรายการ วัสดุ'!I117&gt;0,'[1]กรอกรายการ วัสดุ'!I117,IF('[1]กรอกรายการ วัสดุ'!I117=0,"-"))</f>
        <v>-</v>
      </c>
      <c r="M241" s="511"/>
    </row>
    <row r="242" spans="1:13" ht="21.75" x14ac:dyDescent="0.5">
      <c r="A242" s="486" t="str">
        <f>IF('[1]กรอกรายการ วัสดุ'!A304&gt;0,'[1]กรอกรายการ วัสดุ'!A316,IF('[1]กรอกรายการ วัสดุ'!A316=0," "))</f>
        <v xml:space="preserve"> </v>
      </c>
      <c r="B242" s="699" t="str">
        <f>IF('[1]กรอกรายการ วัสดุ'!B118&gt;0,'[1]กรอกรายการ วัสดุ'!B118,IF('[1]กรอกรายการ วัสดุ'!B118=0,"-"))</f>
        <v>-</v>
      </c>
      <c r="C242" s="699"/>
      <c r="D242" s="699"/>
      <c r="E242" s="699"/>
      <c r="F242" s="483" t="str">
        <f>IF('[1]กรอกรายการ วัสดุ'!C118&gt;0,'[1]กรอกรายการ วัสดุ'!C118,IF('[1]กรอกรายการ วัสดุ'!C118=0,"-"))</f>
        <v>-</v>
      </c>
      <c r="G242" s="483" t="str">
        <f>IF('[1]กรอกรายการ วัสดุ'!D118&gt;0,'[1]กรอกรายการ วัสดุ'!D118,IF('[1]กรอกรายการ วัสดุ'!D118=0,"-"))</f>
        <v>-</v>
      </c>
      <c r="H242" s="483" t="str">
        <f>IF('[1]กรอกรายการ วัสดุ'!E118&gt;0,'[1]กรอกรายการ วัสดุ'!E118,IF('[1]กรอกรายการ วัสดุ'!E118=0,"-"))</f>
        <v>-</v>
      </c>
      <c r="I242" s="484" t="str">
        <f>IF('[1]กรอกรายการ วัสดุ'!F118&gt;0,'[1]กรอกรายการ วัสดุ'!F118,IF('[1]กรอกรายการ วัสดุ'!F118=0,"-"))</f>
        <v>-</v>
      </c>
      <c r="J242" s="483" t="str">
        <f>IF('[1]กรอกรายการ วัสดุ'!G118&gt;0,'[1]กรอกรายการ วัสดุ'!G118,IF('[1]กรอกรายการ วัสดุ'!G118=0,"-"))</f>
        <v>-</v>
      </c>
      <c r="K242" s="483" t="str">
        <f>IF('[1]กรอกรายการ วัสดุ'!H118&gt;0,'[1]กรอกรายการ วัสดุ'!H118,IF('[1]กรอกรายการ วัสดุ'!H118=0,"-"))</f>
        <v>-</v>
      </c>
      <c r="L242" s="484" t="str">
        <f>IF('[1]กรอกรายการ วัสดุ'!I118&gt;0,'[1]กรอกรายการ วัสดุ'!I118,IF('[1]กรอกรายการ วัสดุ'!I118=0,"-"))</f>
        <v>-</v>
      </c>
      <c r="M242" s="511"/>
    </row>
    <row r="243" spans="1:13" ht="22.5" thickBot="1" x14ac:dyDescent="0.55000000000000004">
      <c r="A243" s="501" t="str">
        <f>IF('[1]กรอกรายการ วัสดุ'!A305&gt;0,'[1]กรอกรายการ วัสดุ'!A317,IF('[1]กรอกรายการ วัสดุ'!A317=0," "))</f>
        <v xml:space="preserve"> </v>
      </c>
      <c r="B243" s="740" t="str">
        <f>IF('[1]กรอกรายการ วัสดุ'!B119&gt;0,'[1]กรอกรายการ วัสดุ'!B119,IF('[1]กรอกรายการ วัสดุ'!B119=0,"-"))</f>
        <v>-</v>
      </c>
      <c r="C243" s="740"/>
      <c r="D243" s="740"/>
      <c r="E243" s="740"/>
      <c r="F243" s="483" t="str">
        <f>IF('[1]กรอกรายการ วัสดุ'!C119&gt;0,'[1]กรอกรายการ วัสดุ'!C119,IF('[1]กรอกรายการ วัสดุ'!C119=0,"-"))</f>
        <v>-</v>
      </c>
      <c r="G243" s="483" t="str">
        <f>IF('[1]กรอกรายการ วัสดุ'!D119&gt;0,'[1]กรอกรายการ วัสดุ'!D119,IF('[1]กรอกรายการ วัสดุ'!D119=0,"-"))</f>
        <v>-</v>
      </c>
      <c r="H243" s="483" t="str">
        <f>IF('[1]กรอกรายการ วัสดุ'!E119&gt;0,'[1]กรอกรายการ วัสดุ'!E119,IF('[1]กรอกรายการ วัสดุ'!E119=0,"-"))</f>
        <v>-</v>
      </c>
      <c r="I243" s="484" t="str">
        <f>IF('[1]กรอกรายการ วัสดุ'!F119&gt;0,'[1]กรอกรายการ วัสดุ'!F119,IF('[1]กรอกรายการ วัสดุ'!F119=0,"-"))</f>
        <v>-</v>
      </c>
      <c r="J243" s="483" t="str">
        <f>IF('[1]กรอกรายการ วัสดุ'!G119&gt;0,'[1]กรอกรายการ วัสดุ'!G119,IF('[1]กรอกรายการ วัสดุ'!G119=0,"-"))</f>
        <v>-</v>
      </c>
      <c r="K243" s="483" t="str">
        <f>IF('[1]กรอกรายการ วัสดุ'!H119&gt;0,'[1]กรอกรายการ วัสดุ'!H119,IF('[1]กรอกรายการ วัสดุ'!H119=0,"-"))</f>
        <v>-</v>
      </c>
      <c r="L243" s="484" t="str">
        <f>IF('[1]กรอกรายการ วัสดุ'!I119&gt;0,'[1]กรอกรายการ วัสดุ'!I119,IF('[1]กรอกรายการ วัสดุ'!I119=0,"-"))</f>
        <v>-</v>
      </c>
      <c r="M243" s="514"/>
    </row>
    <row r="244" spans="1:13" ht="22.5" thickBot="1" x14ac:dyDescent="0.55000000000000004">
      <c r="A244" s="711" t="s">
        <v>121</v>
      </c>
      <c r="B244" s="712"/>
      <c r="C244" s="712"/>
      <c r="D244" s="712"/>
      <c r="E244" s="712"/>
      <c r="F244" s="712"/>
      <c r="G244" s="712"/>
      <c r="H244" s="713"/>
      <c r="I244" s="505">
        <f>SUM(I234:I243)</f>
        <v>0</v>
      </c>
      <c r="J244" s="502"/>
      <c r="K244" s="490">
        <f t="shared" ref="K244:L244" si="14">SUM(K234:K243)</f>
        <v>0</v>
      </c>
      <c r="L244" s="490">
        <f t="shared" si="14"/>
        <v>0</v>
      </c>
      <c r="M244" s="492"/>
    </row>
    <row r="245" spans="1:13" ht="22.5" thickBot="1" x14ac:dyDescent="0.55000000000000004">
      <c r="A245" s="711" t="s">
        <v>122</v>
      </c>
      <c r="B245" s="712"/>
      <c r="C245" s="712"/>
      <c r="D245" s="712"/>
      <c r="E245" s="712"/>
      <c r="F245" s="712"/>
      <c r="G245" s="712"/>
      <c r="H245" s="713"/>
      <c r="I245" s="505">
        <f>I244+I233</f>
        <v>130091.24099999998</v>
      </c>
      <c r="J245" s="516"/>
      <c r="K245" s="490">
        <f t="shared" ref="K245:L245" si="15">K244+K233</f>
        <v>52193.52</v>
      </c>
      <c r="L245" s="490">
        <f t="shared" si="15"/>
        <v>182284.761</v>
      </c>
      <c r="M245" s="492"/>
    </row>
    <row r="246" spans="1:13" ht="21.75" x14ac:dyDescent="0.5">
      <c r="A246" s="493"/>
      <c r="B246" s="493"/>
      <c r="C246" s="493"/>
      <c r="D246" s="493"/>
      <c r="E246" s="493"/>
      <c r="F246" s="493"/>
      <c r="G246" s="493"/>
      <c r="H246" s="493"/>
      <c r="I246" s="494"/>
      <c r="J246" s="494"/>
      <c r="K246" s="494"/>
      <c r="L246" s="494"/>
      <c r="M246" s="494"/>
    </row>
    <row r="247" spans="1:13" ht="24" x14ac:dyDescent="0.55000000000000004">
      <c r="A247" s="495" t="s">
        <v>28</v>
      </c>
      <c r="B247" s="495" t="s">
        <v>336</v>
      </c>
      <c r="C247" s="477"/>
      <c r="D247" s="477"/>
      <c r="E247" s="477" t="str">
        <f>[2]ปร55!$J$23</f>
        <v>ประธานกรรมการกำหนดราคากลาง</v>
      </c>
      <c r="F247" s="477"/>
      <c r="G247" s="477"/>
      <c r="H247" s="496" t="s">
        <v>28</v>
      </c>
      <c r="I247" s="495" t="s">
        <v>337</v>
      </c>
      <c r="J247" s="477"/>
      <c r="K247" s="477"/>
      <c r="L247" s="477"/>
      <c r="M247" s="477"/>
    </row>
    <row r="248" spans="1:13" ht="24" x14ac:dyDescent="0.55000000000000004">
      <c r="A248" s="480"/>
      <c r="B248" s="692" t="str">
        <f>'[1]กรอกข้อมูล รร.'!$C$29</f>
        <v>(นายวิเชียร  จันทร์แดง)</v>
      </c>
      <c r="C248" s="692"/>
      <c r="D248" s="692"/>
      <c r="E248" s="692"/>
      <c r="F248" s="477"/>
      <c r="G248" s="477"/>
      <c r="H248" s="496" t="s">
        <v>28</v>
      </c>
      <c r="I248" s="495" t="s">
        <v>338</v>
      </c>
      <c r="J248" s="477"/>
      <c r="K248" s="477"/>
      <c r="L248" s="477"/>
      <c r="M248" s="477"/>
    </row>
    <row r="249" spans="1:13" ht="24" x14ac:dyDescent="0.55000000000000004">
      <c r="A249" s="480"/>
      <c r="B249" s="495" t="str">
        <f>'[1]กรอกข้อมูล รร.'!$C$35</f>
        <v>ผู้อำนวยการโรงเรียนบ้านแม่แจ๋ม</v>
      </c>
      <c r="C249" s="495"/>
      <c r="D249" s="495"/>
      <c r="E249" s="495"/>
      <c r="F249" s="495"/>
      <c r="G249" s="477"/>
      <c r="H249" s="480"/>
      <c r="I249" s="480"/>
      <c r="J249" s="480"/>
      <c r="K249" s="480"/>
      <c r="L249" s="477"/>
      <c r="M249" s="477"/>
    </row>
    <row r="250" spans="1:13" ht="27.75" x14ac:dyDescent="0.65">
      <c r="A250" s="477"/>
      <c r="B250" s="477"/>
      <c r="C250" s="691" t="s">
        <v>23</v>
      </c>
      <c r="D250" s="691"/>
      <c r="E250" s="691"/>
      <c r="F250" s="691"/>
      <c r="G250" s="691"/>
      <c r="H250" s="691"/>
      <c r="I250" s="691"/>
      <c r="J250" s="691"/>
      <c r="K250" s="691"/>
      <c r="L250" s="506" t="s">
        <v>25</v>
      </c>
      <c r="M250" s="507"/>
    </row>
    <row r="251" spans="1:13" ht="24" x14ac:dyDescent="0.55000000000000004">
      <c r="A251" s="715" t="str">
        <f>A229</f>
        <v>สร้างรางระบายน้ำมีฝาเหล็ก ยาว 71 เมตร</v>
      </c>
      <c r="B251" s="715"/>
      <c r="C251" s="715"/>
      <c r="D251" s="692">
        <f>D207</f>
        <v>0</v>
      </c>
      <c r="E251" s="692"/>
      <c r="F251" s="692"/>
      <c r="G251" s="692"/>
      <c r="H251" s="692"/>
      <c r="I251" s="477" t="s">
        <v>26</v>
      </c>
      <c r="J251" s="479" t="str">
        <f>J229</f>
        <v>ลำปาง เขต  3</v>
      </c>
      <c r="K251" s="477"/>
      <c r="L251" s="477"/>
      <c r="M251" s="477" t="s">
        <v>123</v>
      </c>
    </row>
    <row r="252" spans="1:13" ht="24.75" thickBot="1" x14ac:dyDescent="0.6">
      <c r="A252" s="479" t="s">
        <v>0</v>
      </c>
      <c r="B252" s="477"/>
      <c r="C252" s="477"/>
      <c r="D252" s="692" t="str">
        <f>D208</f>
        <v>โรงเรียนร่องเคาะวิทยา</v>
      </c>
      <c r="E252" s="692"/>
      <c r="F252" s="692"/>
      <c r="G252" s="692"/>
      <c r="H252" s="692"/>
      <c r="I252" s="477"/>
      <c r="J252" s="477"/>
      <c r="K252" s="693"/>
      <c r="L252" s="693"/>
      <c r="M252" s="477"/>
    </row>
    <row r="253" spans="1:13" ht="24" customHeight="1" x14ac:dyDescent="0.2">
      <c r="A253" s="700" t="s">
        <v>2</v>
      </c>
      <c r="B253" s="702" t="s">
        <v>3</v>
      </c>
      <c r="C253" s="703"/>
      <c r="D253" s="703"/>
      <c r="E253" s="704"/>
      <c r="F253" s="694" t="s">
        <v>4</v>
      </c>
      <c r="G253" s="694" t="s">
        <v>5</v>
      </c>
      <c r="H253" s="694" t="s">
        <v>6</v>
      </c>
      <c r="I253" s="694"/>
      <c r="J253" s="694" t="s">
        <v>7</v>
      </c>
      <c r="K253" s="694"/>
      <c r="L253" s="694" t="s">
        <v>24</v>
      </c>
      <c r="M253" s="696" t="s">
        <v>9</v>
      </c>
    </row>
    <row r="254" spans="1:13" ht="48" x14ac:dyDescent="0.2">
      <c r="A254" s="701"/>
      <c r="B254" s="705"/>
      <c r="C254" s="706"/>
      <c r="D254" s="706"/>
      <c r="E254" s="707"/>
      <c r="F254" s="716"/>
      <c r="G254" s="716"/>
      <c r="H254" s="497" t="s">
        <v>10</v>
      </c>
      <c r="I254" s="497" t="s">
        <v>11</v>
      </c>
      <c r="J254" s="497" t="s">
        <v>10</v>
      </c>
      <c r="K254" s="497" t="s">
        <v>11</v>
      </c>
      <c r="L254" s="716"/>
      <c r="M254" s="697"/>
    </row>
    <row r="255" spans="1:13" ht="21.75" x14ac:dyDescent="0.5">
      <c r="A255" s="736" t="s">
        <v>124</v>
      </c>
      <c r="B255" s="737"/>
      <c r="C255" s="737"/>
      <c r="D255" s="737"/>
      <c r="E255" s="737"/>
      <c r="F255" s="737"/>
      <c r="G255" s="737"/>
      <c r="H255" s="738"/>
      <c r="I255" s="508">
        <f>I245</f>
        <v>130091.24099999998</v>
      </c>
      <c r="J255" s="515"/>
      <c r="K255" s="510">
        <f>K245</f>
        <v>52193.52</v>
      </c>
      <c r="L255" s="510">
        <f>L245</f>
        <v>182284.761</v>
      </c>
      <c r="M255" s="485"/>
    </row>
    <row r="256" spans="1:13" ht="21.75" x14ac:dyDescent="0.5">
      <c r="A256" s="482" t="str">
        <f>IF('[1]กรอกรายการ วัสดุ'!A318&gt;0,'[1]กรอกรายการ วัสดุ'!A330,IF('[1]กรอกรายการ วัสดุ'!A330=0," "))</f>
        <v xml:space="preserve"> </v>
      </c>
      <c r="B256" s="698" t="str">
        <f>IF('[1]กรอกรายการ วัสดุ'!B120&gt;0,'[1]กรอกรายการ วัสดุ'!B120,IF('[1]กรอกรายการ วัสดุ'!B120=0,"-"))</f>
        <v>-</v>
      </c>
      <c r="C256" s="698"/>
      <c r="D256" s="698"/>
      <c r="E256" s="698"/>
      <c r="F256" s="483" t="str">
        <f>IF('[1]กรอกรายการ วัสดุ'!C120&gt;0,'[1]กรอกรายการ วัสดุ'!C120,IF('[1]กรอกรายการ วัสดุ'!C120=0,"-"))</f>
        <v>-</v>
      </c>
      <c r="G256" s="483" t="str">
        <f>IF('[1]กรอกรายการ วัสดุ'!D120&gt;0,'[1]กรอกรายการ วัสดุ'!D120,IF('[1]กรอกรายการ วัสดุ'!D120=0,"-"))</f>
        <v>-</v>
      </c>
      <c r="H256" s="483" t="str">
        <f>IF('[1]กรอกรายการ วัสดุ'!E120&gt;0,'[1]กรอกรายการ วัสดุ'!E120,IF('[1]กรอกรายการ วัสดุ'!E120=0,"-"))</f>
        <v>-</v>
      </c>
      <c r="I256" s="484" t="str">
        <f>IF('[1]กรอกรายการ วัสดุ'!F120&gt;0,'[1]กรอกรายการ วัสดุ'!F120,IF('[1]กรอกรายการ วัสดุ'!F120=0,"-"))</f>
        <v>-</v>
      </c>
      <c r="J256" s="483" t="str">
        <f>IF('[1]กรอกรายการ วัสดุ'!G120&gt;0,'[1]กรอกรายการ วัสดุ'!G120,IF('[1]กรอกรายการ วัสดุ'!G120=0,"-"))</f>
        <v>-</v>
      </c>
      <c r="K256" s="483" t="str">
        <f>IF('[1]กรอกรายการ วัสดุ'!H120&gt;0,'[1]กรอกรายการ วัสดุ'!H120,IF('[1]กรอกรายการ วัสดุ'!H120=0,"-"))</f>
        <v>-</v>
      </c>
      <c r="L256" s="484" t="str">
        <f>IF('[1]กรอกรายการ วัสดุ'!I120&gt;0,'[1]กรอกรายการ วัสดุ'!I120,IF('[1]กรอกรายการ วัสดุ'!I120=0,"-"))</f>
        <v>-</v>
      </c>
      <c r="M256" s="511"/>
    </row>
    <row r="257" spans="1:13" ht="21.75" x14ac:dyDescent="0.5">
      <c r="A257" s="486" t="str">
        <f>IF('[1]กรอกรายการ วัสดุ'!A319&gt;0,'[1]กรอกรายการ วัสดุ'!A331,IF('[1]กรอกรายการ วัสดุ'!A331=0," "))</f>
        <v xml:space="preserve"> </v>
      </c>
      <c r="B257" s="699" t="str">
        <f>IF('[1]กรอกรายการ วัสดุ'!B121&gt;0,'[1]กรอกรายการ วัสดุ'!B121,IF('[1]กรอกรายการ วัสดุ'!B121=0,"-"))</f>
        <v>-</v>
      </c>
      <c r="C257" s="699"/>
      <c r="D257" s="699"/>
      <c r="E257" s="699"/>
      <c r="F257" s="483" t="str">
        <f>IF('[1]กรอกรายการ วัสดุ'!C121&gt;0,'[1]กรอกรายการ วัสดุ'!C121,IF('[1]กรอกรายการ วัสดุ'!C121=0,"-"))</f>
        <v>-</v>
      </c>
      <c r="G257" s="483" t="str">
        <f>IF('[1]กรอกรายการ วัสดุ'!D121&gt;0,'[1]กรอกรายการ วัสดุ'!D121,IF('[1]กรอกรายการ วัสดุ'!D121=0,"-"))</f>
        <v>-</v>
      </c>
      <c r="H257" s="483" t="str">
        <f>IF('[1]กรอกรายการ วัสดุ'!E121&gt;0,'[1]กรอกรายการ วัสดุ'!E121,IF('[1]กรอกรายการ วัสดุ'!E121=0,"-"))</f>
        <v>-</v>
      </c>
      <c r="I257" s="484" t="str">
        <f>IF('[1]กรอกรายการ วัสดุ'!F121&gt;0,'[1]กรอกรายการ วัสดุ'!F121,IF('[1]กรอกรายการ วัสดุ'!F121=0,"-"))</f>
        <v>-</v>
      </c>
      <c r="J257" s="483" t="str">
        <f>IF('[1]กรอกรายการ วัสดุ'!G121&gt;0,'[1]กรอกรายการ วัสดุ'!G121,IF('[1]กรอกรายการ วัสดุ'!G121=0,"-"))</f>
        <v>-</v>
      </c>
      <c r="K257" s="483" t="str">
        <f>IF('[1]กรอกรายการ วัสดุ'!H121&gt;0,'[1]กรอกรายการ วัสดุ'!H121,IF('[1]กรอกรายการ วัสดุ'!H121=0,"-"))</f>
        <v>-</v>
      </c>
      <c r="L257" s="484" t="str">
        <f>IF('[1]กรอกรายการ วัสดุ'!I121&gt;0,'[1]กรอกรายการ วัสดุ'!I121,IF('[1]กรอกรายการ วัสดุ'!I121=0,"-"))</f>
        <v>-</v>
      </c>
      <c r="M257" s="511"/>
    </row>
    <row r="258" spans="1:13" ht="21.75" x14ac:dyDescent="0.5">
      <c r="A258" s="486" t="str">
        <f>IF('[1]กรอกรายการ วัสดุ'!A320&gt;0,'[1]กรอกรายการ วัสดุ'!A332,IF('[1]กรอกรายการ วัสดุ'!A332=0," "))</f>
        <v xml:space="preserve"> </v>
      </c>
      <c r="B258" s="699" t="str">
        <f>IF('[1]กรอกรายการ วัสดุ'!B122&gt;0,'[1]กรอกรายการ วัสดุ'!B122,IF('[1]กรอกรายการ วัสดุ'!B122=0,"-"))</f>
        <v>-</v>
      </c>
      <c r="C258" s="699"/>
      <c r="D258" s="699"/>
      <c r="E258" s="699"/>
      <c r="F258" s="483" t="str">
        <f>IF('[1]กรอกรายการ วัสดุ'!C122&gt;0,'[1]กรอกรายการ วัสดุ'!C122,IF('[1]กรอกรายการ วัสดุ'!C122=0,"-"))</f>
        <v>-</v>
      </c>
      <c r="G258" s="483" t="str">
        <f>IF('[1]กรอกรายการ วัสดุ'!D122&gt;0,'[1]กรอกรายการ วัสดุ'!D122,IF('[1]กรอกรายการ วัสดุ'!D122=0,"-"))</f>
        <v>-</v>
      </c>
      <c r="H258" s="483" t="str">
        <f>IF('[1]กรอกรายการ วัสดุ'!E122&gt;0,'[1]กรอกรายการ วัสดุ'!E122,IF('[1]กรอกรายการ วัสดุ'!E122=0,"-"))</f>
        <v>-</v>
      </c>
      <c r="I258" s="484" t="str">
        <f>IF('[1]กรอกรายการ วัสดุ'!F122&gt;0,'[1]กรอกรายการ วัสดุ'!F122,IF('[1]กรอกรายการ วัสดุ'!F122=0,"-"))</f>
        <v>-</v>
      </c>
      <c r="J258" s="483" t="str">
        <f>IF('[1]กรอกรายการ วัสดุ'!G122&gt;0,'[1]กรอกรายการ วัสดุ'!G122,IF('[1]กรอกรายการ วัสดุ'!G122=0,"-"))</f>
        <v>-</v>
      </c>
      <c r="K258" s="483" t="str">
        <f>IF('[1]กรอกรายการ วัสดุ'!H122&gt;0,'[1]กรอกรายการ วัสดุ'!H122,IF('[1]กรอกรายการ วัสดุ'!H122=0,"-"))</f>
        <v>-</v>
      </c>
      <c r="L258" s="484" t="str">
        <f>IF('[1]กรอกรายการ วัสดุ'!I122&gt;0,'[1]กรอกรายการ วัสดุ'!I122,IF('[1]กรอกรายการ วัสดุ'!I122=0,"-"))</f>
        <v>-</v>
      </c>
      <c r="M258" s="511"/>
    </row>
    <row r="259" spans="1:13" ht="21.75" x14ac:dyDescent="0.5">
      <c r="A259" s="486" t="str">
        <f>IF('[1]กรอกรายการ วัสดุ'!A321&gt;0,'[1]กรอกรายการ วัสดุ'!A333,IF('[1]กรอกรายการ วัสดุ'!A333=0," "))</f>
        <v xml:space="preserve"> </v>
      </c>
      <c r="B259" s="699" t="str">
        <f>IF('[1]กรอกรายการ วัสดุ'!B123&gt;0,'[1]กรอกรายการ วัสดุ'!B123,IF('[1]กรอกรายการ วัสดุ'!B123=0,"-"))</f>
        <v>-</v>
      </c>
      <c r="C259" s="699"/>
      <c r="D259" s="699"/>
      <c r="E259" s="699"/>
      <c r="F259" s="483" t="str">
        <f>IF('[1]กรอกรายการ วัสดุ'!C123&gt;0,'[1]กรอกรายการ วัสดุ'!C123,IF('[1]กรอกรายการ วัสดุ'!C123=0,"-"))</f>
        <v>-</v>
      </c>
      <c r="G259" s="483" t="str">
        <f>IF('[1]กรอกรายการ วัสดุ'!D123&gt;0,'[1]กรอกรายการ วัสดุ'!D123,IF('[1]กรอกรายการ วัสดุ'!D123=0,"-"))</f>
        <v>-</v>
      </c>
      <c r="H259" s="483" t="str">
        <f>IF('[1]กรอกรายการ วัสดุ'!E123&gt;0,'[1]กรอกรายการ วัสดุ'!E123,IF('[1]กรอกรายการ วัสดุ'!E123=0,"-"))</f>
        <v>-</v>
      </c>
      <c r="I259" s="484" t="str">
        <f>IF('[1]กรอกรายการ วัสดุ'!F123&gt;0,'[1]กรอกรายการ วัสดุ'!F123,IF('[1]กรอกรายการ วัสดุ'!F123=0,"-"))</f>
        <v>-</v>
      </c>
      <c r="J259" s="483" t="str">
        <f>IF('[1]กรอกรายการ วัสดุ'!G123&gt;0,'[1]กรอกรายการ วัสดุ'!G123,IF('[1]กรอกรายการ วัสดุ'!G123=0,"-"))</f>
        <v>-</v>
      </c>
      <c r="K259" s="483" t="str">
        <f>IF('[1]กรอกรายการ วัสดุ'!H123&gt;0,'[1]กรอกรายการ วัสดุ'!H123,IF('[1]กรอกรายการ วัสดุ'!H123=0,"-"))</f>
        <v>-</v>
      </c>
      <c r="L259" s="484" t="str">
        <f>IF('[1]กรอกรายการ วัสดุ'!I123&gt;0,'[1]กรอกรายการ วัสดุ'!I123,IF('[1]กรอกรายการ วัสดุ'!I123=0,"-"))</f>
        <v>-</v>
      </c>
      <c r="M259" s="511"/>
    </row>
    <row r="260" spans="1:13" ht="21.75" x14ac:dyDescent="0.5">
      <c r="A260" s="486" t="str">
        <f>IF('[1]กรอกรายการ วัสดุ'!A322&gt;0,'[1]กรอกรายการ วัสดุ'!A334,IF('[1]กรอกรายการ วัสดุ'!A334=0," "))</f>
        <v xml:space="preserve"> </v>
      </c>
      <c r="B260" s="699" t="str">
        <f>IF('[1]กรอกรายการ วัสดุ'!B124&gt;0,'[1]กรอกรายการ วัสดุ'!B124,IF('[1]กรอกรายการ วัสดุ'!B124=0,"-"))</f>
        <v>-</v>
      </c>
      <c r="C260" s="699"/>
      <c r="D260" s="699"/>
      <c r="E260" s="699"/>
      <c r="F260" s="483" t="str">
        <f>IF('[1]กรอกรายการ วัสดุ'!C124&gt;0,'[1]กรอกรายการ วัสดุ'!C124,IF('[1]กรอกรายการ วัสดุ'!C124=0,"-"))</f>
        <v>-</v>
      </c>
      <c r="G260" s="483" t="str">
        <f>IF('[1]กรอกรายการ วัสดุ'!D124&gt;0,'[1]กรอกรายการ วัสดุ'!D124,IF('[1]กรอกรายการ วัสดุ'!D124=0,"-"))</f>
        <v>-</v>
      </c>
      <c r="H260" s="483" t="str">
        <f>IF('[1]กรอกรายการ วัสดุ'!E124&gt;0,'[1]กรอกรายการ วัสดุ'!E124,IF('[1]กรอกรายการ วัสดุ'!E124=0,"-"))</f>
        <v>-</v>
      </c>
      <c r="I260" s="484" t="str">
        <f>IF('[1]กรอกรายการ วัสดุ'!F124&gt;0,'[1]กรอกรายการ วัสดุ'!F124,IF('[1]กรอกรายการ วัสดุ'!F124=0,"-"))</f>
        <v>-</v>
      </c>
      <c r="J260" s="483" t="str">
        <f>IF('[1]กรอกรายการ วัสดุ'!G124&gt;0,'[1]กรอกรายการ วัสดุ'!G124,IF('[1]กรอกรายการ วัสดุ'!G124=0,"-"))</f>
        <v>-</v>
      </c>
      <c r="K260" s="483" t="str">
        <f>IF('[1]กรอกรายการ วัสดุ'!H124&gt;0,'[1]กรอกรายการ วัสดุ'!H124,IF('[1]กรอกรายการ วัสดุ'!H124=0,"-"))</f>
        <v>-</v>
      </c>
      <c r="L260" s="484" t="str">
        <f>IF('[1]กรอกรายการ วัสดุ'!I124&gt;0,'[1]กรอกรายการ วัสดุ'!I124,IF('[1]กรอกรายการ วัสดุ'!I124=0,"-"))</f>
        <v>-</v>
      </c>
      <c r="M260" s="511"/>
    </row>
    <row r="261" spans="1:13" ht="21.75" x14ac:dyDescent="0.5">
      <c r="A261" s="486" t="str">
        <f>IF('[1]กรอกรายการ วัสดุ'!A323&gt;0,'[1]กรอกรายการ วัสดุ'!A335,IF('[1]กรอกรายการ วัสดุ'!A335=0," "))</f>
        <v xml:space="preserve"> </v>
      </c>
      <c r="B261" s="699" t="str">
        <f>IF('[1]กรอกรายการ วัสดุ'!B125&gt;0,'[1]กรอกรายการ วัสดุ'!B125,IF('[1]กรอกรายการ วัสดุ'!B125=0,"-"))</f>
        <v>-</v>
      </c>
      <c r="C261" s="699"/>
      <c r="D261" s="699"/>
      <c r="E261" s="699"/>
      <c r="F261" s="483" t="str">
        <f>IF('[1]กรอกรายการ วัสดุ'!C125&gt;0,'[1]กรอกรายการ วัสดุ'!C125,IF('[1]กรอกรายการ วัสดุ'!C125=0,"-"))</f>
        <v>-</v>
      </c>
      <c r="G261" s="483" t="str">
        <f>IF('[1]กรอกรายการ วัสดุ'!D125&gt;0,'[1]กรอกรายการ วัสดุ'!D125,IF('[1]กรอกรายการ วัสดุ'!D125=0,"-"))</f>
        <v>-</v>
      </c>
      <c r="H261" s="483" t="str">
        <f>IF('[1]กรอกรายการ วัสดุ'!E125&gt;0,'[1]กรอกรายการ วัสดุ'!E125,IF('[1]กรอกรายการ วัสดุ'!E125=0,"-"))</f>
        <v>-</v>
      </c>
      <c r="I261" s="484" t="str">
        <f>IF('[1]กรอกรายการ วัสดุ'!F125&gt;0,'[1]กรอกรายการ วัสดุ'!F125,IF('[1]กรอกรายการ วัสดุ'!F125=0,"-"))</f>
        <v>-</v>
      </c>
      <c r="J261" s="483" t="str">
        <f>IF('[1]กรอกรายการ วัสดุ'!G125&gt;0,'[1]กรอกรายการ วัสดุ'!G125,IF('[1]กรอกรายการ วัสดุ'!G125=0,"-"))</f>
        <v>-</v>
      </c>
      <c r="K261" s="483" t="str">
        <f>IF('[1]กรอกรายการ วัสดุ'!H125&gt;0,'[1]กรอกรายการ วัสดุ'!H125,IF('[1]กรอกรายการ วัสดุ'!H125=0,"-"))</f>
        <v>-</v>
      </c>
      <c r="L261" s="484" t="str">
        <f>IF('[1]กรอกรายการ วัสดุ'!I125&gt;0,'[1]กรอกรายการ วัสดุ'!I125,IF('[1]กรอกรายการ วัสดุ'!I125=0,"-"))</f>
        <v>-</v>
      </c>
      <c r="M261" s="511"/>
    </row>
    <row r="262" spans="1:13" ht="21.75" x14ac:dyDescent="0.5">
      <c r="A262" s="486" t="str">
        <f>IF('[1]กรอกรายการ วัสดุ'!A324&gt;0,'[1]กรอกรายการ วัสดุ'!A336,IF('[1]กรอกรายการ วัสดุ'!A336=0," "))</f>
        <v xml:space="preserve"> </v>
      </c>
      <c r="B262" s="699" t="str">
        <f>IF('[1]กรอกรายการ วัสดุ'!B126&gt;0,'[1]กรอกรายการ วัสดุ'!B126,IF('[1]กรอกรายการ วัสดุ'!B126=0,"-"))</f>
        <v>-</v>
      </c>
      <c r="C262" s="699"/>
      <c r="D262" s="699"/>
      <c r="E262" s="699"/>
      <c r="F262" s="483" t="str">
        <f>IF('[1]กรอกรายการ วัสดุ'!C126&gt;0,'[1]กรอกรายการ วัสดุ'!C126,IF('[1]กรอกรายการ วัสดุ'!C126=0,"-"))</f>
        <v>-</v>
      </c>
      <c r="G262" s="483" t="str">
        <f>IF('[1]กรอกรายการ วัสดุ'!D126&gt;0,'[1]กรอกรายการ วัสดุ'!D126,IF('[1]กรอกรายการ วัสดุ'!D126=0,"-"))</f>
        <v>-</v>
      </c>
      <c r="H262" s="483" t="str">
        <f>IF('[1]กรอกรายการ วัสดุ'!E126&gt;0,'[1]กรอกรายการ วัสดุ'!E126,IF('[1]กรอกรายการ วัสดุ'!E126=0,"-"))</f>
        <v>-</v>
      </c>
      <c r="I262" s="484" t="str">
        <f>IF('[1]กรอกรายการ วัสดุ'!F126&gt;0,'[1]กรอกรายการ วัสดุ'!F126,IF('[1]กรอกรายการ วัสดุ'!F126=0,"-"))</f>
        <v>-</v>
      </c>
      <c r="J262" s="483" t="str">
        <f>IF('[1]กรอกรายการ วัสดุ'!G126&gt;0,'[1]กรอกรายการ วัสดุ'!G126,IF('[1]กรอกรายการ วัสดุ'!G126=0,"-"))</f>
        <v>-</v>
      </c>
      <c r="K262" s="483" t="str">
        <f>IF('[1]กรอกรายการ วัสดุ'!H126&gt;0,'[1]กรอกรายการ วัสดุ'!H126,IF('[1]กรอกรายการ วัสดุ'!H126=0,"-"))</f>
        <v>-</v>
      </c>
      <c r="L262" s="484" t="str">
        <f>IF('[1]กรอกรายการ วัสดุ'!I126&gt;0,'[1]กรอกรายการ วัสดุ'!I126,IF('[1]กรอกรายการ วัสดุ'!I126=0,"-"))</f>
        <v>-</v>
      </c>
      <c r="M262" s="511"/>
    </row>
    <row r="263" spans="1:13" ht="21.75" x14ac:dyDescent="0.5">
      <c r="A263" s="486" t="str">
        <f>IF('[1]กรอกรายการ วัสดุ'!A325&gt;0,'[1]กรอกรายการ วัสดุ'!A337,IF('[1]กรอกรายการ วัสดุ'!A337=0," "))</f>
        <v xml:space="preserve"> </v>
      </c>
      <c r="B263" s="699" t="str">
        <f>IF('[1]กรอกรายการ วัสดุ'!B127&gt;0,'[1]กรอกรายการ วัสดุ'!B127,IF('[1]กรอกรายการ วัสดุ'!B127=0,"-"))</f>
        <v>-</v>
      </c>
      <c r="C263" s="699"/>
      <c r="D263" s="699"/>
      <c r="E263" s="699"/>
      <c r="F263" s="483" t="str">
        <f>IF('[1]กรอกรายการ วัสดุ'!C127&gt;0,'[1]กรอกรายการ วัสดุ'!C127,IF('[1]กรอกรายการ วัสดุ'!C127=0,"-"))</f>
        <v>-</v>
      </c>
      <c r="G263" s="483" t="str">
        <f>IF('[1]กรอกรายการ วัสดุ'!D127&gt;0,'[1]กรอกรายการ วัสดุ'!D127,IF('[1]กรอกรายการ วัสดุ'!D127=0,"-"))</f>
        <v>-</v>
      </c>
      <c r="H263" s="483" t="str">
        <f>IF('[1]กรอกรายการ วัสดุ'!E127&gt;0,'[1]กรอกรายการ วัสดุ'!E127,IF('[1]กรอกรายการ วัสดุ'!E127=0,"-"))</f>
        <v>-</v>
      </c>
      <c r="I263" s="484" t="str">
        <f>IF('[1]กรอกรายการ วัสดุ'!F127&gt;0,'[1]กรอกรายการ วัสดุ'!F127,IF('[1]กรอกรายการ วัสดุ'!F127=0,"-"))</f>
        <v>-</v>
      </c>
      <c r="J263" s="483" t="str">
        <f>IF('[1]กรอกรายการ วัสดุ'!G127&gt;0,'[1]กรอกรายการ วัสดุ'!G127,IF('[1]กรอกรายการ วัสดุ'!G127=0,"-"))</f>
        <v>-</v>
      </c>
      <c r="K263" s="483" t="str">
        <f>IF('[1]กรอกรายการ วัสดุ'!H127&gt;0,'[1]กรอกรายการ วัสดุ'!H127,IF('[1]กรอกรายการ วัสดุ'!H127=0,"-"))</f>
        <v>-</v>
      </c>
      <c r="L263" s="484" t="str">
        <f>IF('[1]กรอกรายการ วัสดุ'!I127&gt;0,'[1]กรอกรายการ วัสดุ'!I127,IF('[1]กรอกรายการ วัสดุ'!I127=0,"-"))</f>
        <v>-</v>
      </c>
      <c r="M263" s="511"/>
    </row>
    <row r="264" spans="1:13" ht="21.75" x14ac:dyDescent="0.5">
      <c r="A264" s="486" t="str">
        <f>IF('[1]กรอกรายการ วัสดุ'!A326&gt;0,'[1]กรอกรายการ วัสดุ'!A338,IF('[1]กรอกรายการ วัสดุ'!A338=0," "))</f>
        <v xml:space="preserve"> </v>
      </c>
      <c r="B264" s="699" t="str">
        <f>IF('[1]กรอกรายการ วัสดุ'!B128&gt;0,'[1]กรอกรายการ วัสดุ'!B128,IF('[1]กรอกรายการ วัสดุ'!B128=0,"-"))</f>
        <v>-</v>
      </c>
      <c r="C264" s="699"/>
      <c r="D264" s="699"/>
      <c r="E264" s="699"/>
      <c r="F264" s="483" t="str">
        <f>IF('[1]กรอกรายการ วัสดุ'!C128&gt;0,'[1]กรอกรายการ วัสดุ'!C128,IF('[1]กรอกรายการ วัสดุ'!C128=0,"-"))</f>
        <v>-</v>
      </c>
      <c r="G264" s="483" t="str">
        <f>IF('[1]กรอกรายการ วัสดุ'!D128&gt;0,'[1]กรอกรายการ วัสดุ'!D128,IF('[1]กรอกรายการ วัสดุ'!D128=0,"-"))</f>
        <v>-</v>
      </c>
      <c r="H264" s="483" t="str">
        <f>IF('[1]กรอกรายการ วัสดุ'!E128&gt;0,'[1]กรอกรายการ วัสดุ'!E128,IF('[1]กรอกรายการ วัสดุ'!E128=0,"-"))</f>
        <v>-</v>
      </c>
      <c r="I264" s="484" t="str">
        <f>IF('[1]กรอกรายการ วัสดุ'!F128&gt;0,'[1]กรอกรายการ วัสดุ'!F128,IF('[1]กรอกรายการ วัสดุ'!F128=0,"-"))</f>
        <v>-</v>
      </c>
      <c r="J264" s="483" t="str">
        <f>IF('[1]กรอกรายการ วัสดุ'!G128&gt;0,'[1]กรอกรายการ วัสดุ'!G128,IF('[1]กรอกรายการ วัสดุ'!G128=0,"-"))</f>
        <v>-</v>
      </c>
      <c r="K264" s="483" t="str">
        <f>IF('[1]กรอกรายการ วัสดุ'!H128&gt;0,'[1]กรอกรายการ วัสดุ'!H128,IF('[1]กรอกรายการ วัสดุ'!H128=0,"-"))</f>
        <v>-</v>
      </c>
      <c r="L264" s="484" t="str">
        <f>IF('[1]กรอกรายการ วัสดุ'!I128&gt;0,'[1]กรอกรายการ วัสดุ'!I128,IF('[1]กรอกรายการ วัสดุ'!I128=0,"-"))</f>
        <v>-</v>
      </c>
      <c r="M264" s="511"/>
    </row>
    <row r="265" spans="1:13" ht="22.5" thickBot="1" x14ac:dyDescent="0.55000000000000004">
      <c r="A265" s="501" t="str">
        <f>IF('[1]กรอกรายการ วัสดุ'!A327&gt;0,'[1]กรอกรายการ วัสดุ'!A339,IF('[1]กรอกรายการ วัสดุ'!A339=0," "))</f>
        <v xml:space="preserve"> </v>
      </c>
      <c r="B265" s="740" t="str">
        <f>IF('[1]กรอกรายการ วัสดุ'!B129&gt;0,'[1]กรอกรายการ วัสดุ'!B129,IF('[1]กรอกรายการ วัสดุ'!B129=0,"-"))</f>
        <v>-</v>
      </c>
      <c r="C265" s="740"/>
      <c r="D265" s="740"/>
      <c r="E265" s="740"/>
      <c r="F265" s="483" t="str">
        <f>IF('[1]กรอกรายการ วัสดุ'!C129&gt;0,'[1]กรอกรายการ วัสดุ'!C129,IF('[1]กรอกรายการ วัสดุ'!C129=0,"-"))</f>
        <v>-</v>
      </c>
      <c r="G265" s="483" t="str">
        <f>IF('[1]กรอกรายการ วัสดุ'!D129&gt;0,'[1]กรอกรายการ วัสดุ'!D129,IF('[1]กรอกรายการ วัสดุ'!D129=0,"-"))</f>
        <v>-</v>
      </c>
      <c r="H265" s="483" t="str">
        <f>IF('[1]กรอกรายการ วัสดุ'!E129&gt;0,'[1]กรอกรายการ วัสดุ'!E129,IF('[1]กรอกรายการ วัสดุ'!E129=0,"-"))</f>
        <v>-</v>
      </c>
      <c r="I265" s="484" t="str">
        <f>IF('[1]กรอกรายการ วัสดุ'!F129&gt;0,'[1]กรอกรายการ วัสดุ'!F129,IF('[1]กรอกรายการ วัสดุ'!F129=0,"-"))</f>
        <v>-</v>
      </c>
      <c r="J265" s="483" t="str">
        <f>IF('[1]กรอกรายการ วัสดุ'!G129&gt;0,'[1]กรอกรายการ วัสดุ'!G129,IF('[1]กรอกรายการ วัสดุ'!G129=0,"-"))</f>
        <v>-</v>
      </c>
      <c r="K265" s="483" t="str">
        <f>IF('[1]กรอกรายการ วัสดุ'!H129&gt;0,'[1]กรอกรายการ วัสดุ'!H129,IF('[1]กรอกรายการ วัสดุ'!H129=0,"-"))</f>
        <v>-</v>
      </c>
      <c r="L265" s="484" t="str">
        <f>IF('[1]กรอกรายการ วัสดุ'!I129&gt;0,'[1]กรอกรายการ วัสดุ'!I129,IF('[1]กรอกรายการ วัสดุ'!I129=0,"-"))</f>
        <v>-</v>
      </c>
      <c r="M265" s="514"/>
    </row>
    <row r="266" spans="1:13" ht="22.5" thickBot="1" x14ac:dyDescent="0.55000000000000004">
      <c r="A266" s="711" t="s">
        <v>125</v>
      </c>
      <c r="B266" s="712"/>
      <c r="C266" s="712"/>
      <c r="D266" s="712"/>
      <c r="E266" s="712"/>
      <c r="F266" s="712"/>
      <c r="G266" s="712"/>
      <c r="H266" s="713"/>
      <c r="I266" s="505">
        <f>SUM(I256:I265)</f>
        <v>0</v>
      </c>
      <c r="J266" s="502"/>
      <c r="K266" s="490">
        <f t="shared" ref="K266:L266" si="16">SUM(K256:K265)</f>
        <v>0</v>
      </c>
      <c r="L266" s="490">
        <f t="shared" si="16"/>
        <v>0</v>
      </c>
      <c r="M266" s="492"/>
    </row>
    <row r="267" spans="1:13" ht="22.5" thickBot="1" x14ac:dyDescent="0.55000000000000004">
      <c r="A267" s="711" t="s">
        <v>126</v>
      </c>
      <c r="B267" s="712"/>
      <c r="C267" s="712"/>
      <c r="D267" s="712"/>
      <c r="E267" s="712"/>
      <c r="F267" s="712"/>
      <c r="G267" s="712"/>
      <c r="H267" s="713"/>
      <c r="I267" s="505">
        <f>I266+I255</f>
        <v>130091.24099999998</v>
      </c>
      <c r="J267" s="516"/>
      <c r="K267" s="490">
        <f t="shared" ref="K267:L267" si="17">K266+K255</f>
        <v>52193.52</v>
      </c>
      <c r="L267" s="490">
        <f t="shared" si="17"/>
        <v>182284.761</v>
      </c>
      <c r="M267" s="492"/>
    </row>
    <row r="268" spans="1:13" ht="21.75" x14ac:dyDescent="0.5">
      <c r="A268" s="493"/>
      <c r="B268" s="493"/>
      <c r="C268" s="493"/>
      <c r="D268" s="493"/>
      <c r="E268" s="493"/>
      <c r="F268" s="493"/>
      <c r="G268" s="493"/>
      <c r="H268" s="493"/>
      <c r="I268" s="494"/>
      <c r="J268" s="494"/>
      <c r="K268" s="494"/>
      <c r="L268" s="494"/>
      <c r="M268" s="494"/>
    </row>
    <row r="269" spans="1:13" ht="24" x14ac:dyDescent="0.55000000000000004">
      <c r="A269" s="495" t="s">
        <v>28</v>
      </c>
      <c r="B269" s="495" t="s">
        <v>336</v>
      </c>
      <c r="C269" s="477"/>
      <c r="D269" s="477"/>
      <c r="E269" s="477" t="str">
        <f>[2]ปร55!$J$23</f>
        <v>ประธานกรรมการกำหนดราคากลาง</v>
      </c>
      <c r="F269" s="477"/>
      <c r="G269" s="477"/>
      <c r="H269" s="496" t="s">
        <v>28</v>
      </c>
      <c r="I269" s="495" t="s">
        <v>337</v>
      </c>
      <c r="J269" s="477"/>
      <c r="K269" s="477"/>
      <c r="L269" s="477"/>
      <c r="M269" s="477"/>
    </row>
    <row r="270" spans="1:13" ht="24" x14ac:dyDescent="0.55000000000000004">
      <c r="A270" s="480"/>
      <c r="B270" s="692" t="str">
        <f>'[1]กรอกข้อมูล รร.'!$C$29</f>
        <v>(นายวิเชียร  จันทร์แดง)</v>
      </c>
      <c r="C270" s="692"/>
      <c r="D270" s="692"/>
      <c r="E270" s="692"/>
      <c r="F270" s="477"/>
      <c r="G270" s="477"/>
      <c r="H270" s="496" t="s">
        <v>28</v>
      </c>
      <c r="I270" s="495" t="s">
        <v>338</v>
      </c>
      <c r="J270" s="477"/>
      <c r="K270" s="477"/>
      <c r="L270" s="477"/>
      <c r="M270" s="477"/>
    </row>
    <row r="271" spans="1:13" ht="24" x14ac:dyDescent="0.55000000000000004">
      <c r="A271" s="480"/>
      <c r="B271" s="495" t="str">
        <f>'[1]กรอกข้อมูล รร.'!$C$35</f>
        <v>ผู้อำนวยการโรงเรียนบ้านแม่แจ๋ม</v>
      </c>
      <c r="C271" s="495"/>
      <c r="D271" s="495"/>
      <c r="E271" s="495"/>
      <c r="F271" s="495"/>
      <c r="G271" s="477"/>
      <c r="H271" s="480"/>
      <c r="I271" s="480"/>
      <c r="J271" s="480"/>
      <c r="K271" s="480"/>
      <c r="L271" s="477"/>
      <c r="M271" s="477"/>
    </row>
    <row r="272" spans="1:13" ht="27.75" x14ac:dyDescent="0.65">
      <c r="A272" s="477"/>
      <c r="B272" s="477"/>
      <c r="C272" s="691" t="s">
        <v>23</v>
      </c>
      <c r="D272" s="691"/>
      <c r="E272" s="691"/>
      <c r="F272" s="691"/>
      <c r="G272" s="691"/>
      <c r="H272" s="691"/>
      <c r="I272" s="691"/>
      <c r="J272" s="691"/>
      <c r="K272" s="691"/>
      <c r="L272" s="506" t="s">
        <v>25</v>
      </c>
      <c r="M272" s="507"/>
    </row>
    <row r="273" spans="1:13" ht="24" x14ac:dyDescent="0.55000000000000004">
      <c r="A273" s="715" t="str">
        <f>A251</f>
        <v>สร้างรางระบายน้ำมีฝาเหล็ก ยาว 71 เมตร</v>
      </c>
      <c r="B273" s="715"/>
      <c r="C273" s="715"/>
      <c r="D273" s="692">
        <f>D229</f>
        <v>0</v>
      </c>
      <c r="E273" s="692"/>
      <c r="F273" s="692"/>
      <c r="G273" s="692"/>
      <c r="H273" s="692"/>
      <c r="I273" s="477" t="s">
        <v>26</v>
      </c>
      <c r="J273" s="479" t="str">
        <f>J251</f>
        <v>ลำปาง เขต  3</v>
      </c>
      <c r="K273" s="477"/>
      <c r="L273" s="477"/>
      <c r="M273" s="477" t="s">
        <v>127</v>
      </c>
    </row>
    <row r="274" spans="1:13" ht="24.75" thickBot="1" x14ac:dyDescent="0.6">
      <c r="A274" s="479" t="s">
        <v>0</v>
      </c>
      <c r="B274" s="477"/>
      <c r="C274" s="477"/>
      <c r="D274" s="692" t="str">
        <f>D230</f>
        <v>โรงเรียนร่องเคาะวิทยา</v>
      </c>
      <c r="E274" s="692"/>
      <c r="F274" s="692"/>
      <c r="G274" s="692"/>
      <c r="H274" s="692"/>
      <c r="I274" s="477"/>
      <c r="J274" s="477"/>
      <c r="K274" s="693"/>
      <c r="L274" s="693"/>
      <c r="M274" s="477"/>
    </row>
    <row r="275" spans="1:13" ht="24" customHeight="1" x14ac:dyDescent="0.2">
      <c r="A275" s="700" t="s">
        <v>2</v>
      </c>
      <c r="B275" s="702" t="s">
        <v>3</v>
      </c>
      <c r="C275" s="703"/>
      <c r="D275" s="703"/>
      <c r="E275" s="704"/>
      <c r="F275" s="694" t="s">
        <v>4</v>
      </c>
      <c r="G275" s="694" t="s">
        <v>5</v>
      </c>
      <c r="H275" s="694" t="s">
        <v>6</v>
      </c>
      <c r="I275" s="694"/>
      <c r="J275" s="694" t="s">
        <v>7</v>
      </c>
      <c r="K275" s="694"/>
      <c r="L275" s="694" t="s">
        <v>24</v>
      </c>
      <c r="M275" s="696" t="s">
        <v>9</v>
      </c>
    </row>
    <row r="276" spans="1:13" ht="48" x14ac:dyDescent="0.2">
      <c r="A276" s="701"/>
      <c r="B276" s="705"/>
      <c r="C276" s="706"/>
      <c r="D276" s="706"/>
      <c r="E276" s="707"/>
      <c r="F276" s="716"/>
      <c r="G276" s="716"/>
      <c r="H276" s="497" t="s">
        <v>10</v>
      </c>
      <c r="I276" s="497" t="s">
        <v>11</v>
      </c>
      <c r="J276" s="497" t="s">
        <v>10</v>
      </c>
      <c r="K276" s="497" t="s">
        <v>11</v>
      </c>
      <c r="L276" s="716"/>
      <c r="M276" s="697"/>
    </row>
    <row r="277" spans="1:13" ht="21.75" x14ac:dyDescent="0.5">
      <c r="A277" s="736" t="s">
        <v>128</v>
      </c>
      <c r="B277" s="737"/>
      <c r="C277" s="737"/>
      <c r="D277" s="737"/>
      <c r="E277" s="737"/>
      <c r="F277" s="737"/>
      <c r="G277" s="737"/>
      <c r="H277" s="738"/>
      <c r="I277" s="508">
        <f>I267</f>
        <v>130091.24099999998</v>
      </c>
      <c r="J277" s="515"/>
      <c r="K277" s="510">
        <f>K267</f>
        <v>52193.52</v>
      </c>
      <c r="L277" s="510">
        <f>L267</f>
        <v>182284.761</v>
      </c>
      <c r="M277" s="485"/>
    </row>
    <row r="278" spans="1:13" ht="21.75" x14ac:dyDescent="0.5">
      <c r="A278" s="482" t="str">
        <f>IF('[1]กรอกรายการ วัสดุ'!A340&gt;0,'[1]กรอกรายการ วัสดุ'!A352,IF('[1]กรอกรายการ วัสดุ'!A352=0," "))</f>
        <v xml:space="preserve"> </v>
      </c>
      <c r="B278" s="698" t="str">
        <f>IF('[1]กรอกรายการ วัสดุ'!B130&gt;0,'[1]กรอกรายการ วัสดุ'!B130,IF('[1]กรอกรายการ วัสดุ'!B130=0,"-"))</f>
        <v>-</v>
      </c>
      <c r="C278" s="698"/>
      <c r="D278" s="698"/>
      <c r="E278" s="698"/>
      <c r="F278" s="483" t="str">
        <f>IF('[1]กรอกรายการ วัสดุ'!C130&gt;0,'[1]กรอกรายการ วัสดุ'!C130,IF('[1]กรอกรายการ วัสดุ'!C130=0,"-"))</f>
        <v>-</v>
      </c>
      <c r="G278" s="483" t="str">
        <f>IF('[1]กรอกรายการ วัสดุ'!D130&gt;0,'[1]กรอกรายการ วัสดุ'!D130,IF('[1]กรอกรายการ วัสดุ'!D130=0,"-"))</f>
        <v>-</v>
      </c>
      <c r="H278" s="483" t="str">
        <f>IF('[1]กรอกรายการ วัสดุ'!E130&gt;0,'[1]กรอกรายการ วัสดุ'!E130,IF('[1]กรอกรายการ วัสดุ'!E130=0,"-"))</f>
        <v>-</v>
      </c>
      <c r="I278" s="484" t="str">
        <f>IF('[1]กรอกรายการ วัสดุ'!F130&gt;0,'[1]กรอกรายการ วัสดุ'!F130,IF('[1]กรอกรายการ วัสดุ'!F130=0,"-"))</f>
        <v>-</v>
      </c>
      <c r="J278" s="483" t="str">
        <f>IF('[1]กรอกรายการ วัสดุ'!G130&gt;0,'[1]กรอกรายการ วัสดุ'!G130,IF('[1]กรอกรายการ วัสดุ'!G130=0,"-"))</f>
        <v>-</v>
      </c>
      <c r="K278" s="483" t="str">
        <f>IF('[1]กรอกรายการ วัสดุ'!H130&gt;0,'[1]กรอกรายการ วัสดุ'!H130,IF('[1]กรอกรายการ วัสดุ'!H130=0,"-"))</f>
        <v>-</v>
      </c>
      <c r="L278" s="484" t="str">
        <f>IF('[1]กรอกรายการ วัสดุ'!I130&gt;0,'[1]กรอกรายการ วัสดุ'!I130,IF('[1]กรอกรายการ วัสดุ'!I130=0,"-"))</f>
        <v>-</v>
      </c>
      <c r="M278" s="483" t="str">
        <f>IF('[1]กรอกรายการ วัสดุ'!J130&gt;0,'[1]กรอกรายการ วัสดุ'!J130,IF('[1]กรอกรายการ วัสดุ'!J130=0,"-"))</f>
        <v>-</v>
      </c>
    </row>
    <row r="279" spans="1:13" ht="21.75" x14ac:dyDescent="0.5">
      <c r="A279" s="486" t="str">
        <f>IF('[1]กรอกรายการ วัสดุ'!A341&gt;0,'[1]กรอกรายการ วัสดุ'!A353,IF('[1]กรอกรายการ วัสดุ'!A353=0," "))</f>
        <v xml:space="preserve"> </v>
      </c>
      <c r="B279" s="699" t="str">
        <f>IF('[1]กรอกรายการ วัสดุ'!B131&gt;0,'[1]กรอกรายการ วัสดุ'!B131,IF('[1]กรอกรายการ วัสดุ'!B131=0,"-"))</f>
        <v>-</v>
      </c>
      <c r="C279" s="699"/>
      <c r="D279" s="699"/>
      <c r="E279" s="699"/>
      <c r="F279" s="483" t="str">
        <f>IF('[1]กรอกรายการ วัสดุ'!C131&gt;0,'[1]กรอกรายการ วัสดุ'!C131,IF('[1]กรอกรายการ วัสดุ'!C131=0,"-"))</f>
        <v>-</v>
      </c>
      <c r="G279" s="483" t="str">
        <f>IF('[1]กรอกรายการ วัสดุ'!D131&gt;0,'[1]กรอกรายการ วัสดุ'!D131,IF('[1]กรอกรายการ วัสดุ'!D131=0,"-"))</f>
        <v>-</v>
      </c>
      <c r="H279" s="483" t="str">
        <f>IF('[1]กรอกรายการ วัสดุ'!E131&gt;0,'[1]กรอกรายการ วัสดุ'!E131,IF('[1]กรอกรายการ วัสดุ'!E131=0,"-"))</f>
        <v>-</v>
      </c>
      <c r="I279" s="484" t="str">
        <f>IF('[1]กรอกรายการ วัสดุ'!F131&gt;0,'[1]กรอกรายการ วัสดุ'!F131,IF('[1]กรอกรายการ วัสดุ'!F131=0,"-"))</f>
        <v>-</v>
      </c>
      <c r="J279" s="483" t="str">
        <f>IF('[1]กรอกรายการ วัสดุ'!G131&gt;0,'[1]กรอกรายการ วัสดุ'!G131,IF('[1]กรอกรายการ วัสดุ'!G131=0,"-"))</f>
        <v>-</v>
      </c>
      <c r="K279" s="483" t="str">
        <f>IF('[1]กรอกรายการ วัสดุ'!H131&gt;0,'[1]กรอกรายการ วัสดุ'!H131,IF('[1]กรอกรายการ วัสดุ'!H131=0,"-"))</f>
        <v>-</v>
      </c>
      <c r="L279" s="484" t="str">
        <f>IF('[1]กรอกรายการ วัสดุ'!I131&gt;0,'[1]กรอกรายการ วัสดุ'!I131,IF('[1]กรอกรายการ วัสดุ'!I131=0,"-"))</f>
        <v>-</v>
      </c>
      <c r="M279" s="483" t="str">
        <f>IF('[1]กรอกรายการ วัสดุ'!J131&gt;0,'[1]กรอกรายการ วัสดุ'!J131,IF('[1]กรอกรายการ วัสดุ'!J131=0,"-"))</f>
        <v>-</v>
      </c>
    </row>
    <row r="280" spans="1:13" ht="21.75" x14ac:dyDescent="0.5">
      <c r="A280" s="486" t="str">
        <f>IF('[1]กรอกรายการ วัสดุ'!A342&gt;0,'[1]กรอกรายการ วัสดุ'!A354,IF('[1]กรอกรายการ วัสดุ'!A354=0," "))</f>
        <v xml:space="preserve"> </v>
      </c>
      <c r="B280" s="699" t="str">
        <f>IF('[1]กรอกรายการ วัสดุ'!B132&gt;0,'[1]กรอกรายการ วัสดุ'!B132,IF('[1]กรอกรายการ วัสดุ'!B132=0,"-"))</f>
        <v>-</v>
      </c>
      <c r="C280" s="699"/>
      <c r="D280" s="699"/>
      <c r="E280" s="699"/>
      <c r="F280" s="483" t="str">
        <f>IF('[1]กรอกรายการ วัสดุ'!C132&gt;0,'[1]กรอกรายการ วัสดุ'!C132,IF('[1]กรอกรายการ วัสดุ'!C132=0,"-"))</f>
        <v>-</v>
      </c>
      <c r="G280" s="483" t="str">
        <f>IF('[1]กรอกรายการ วัสดุ'!D132&gt;0,'[1]กรอกรายการ วัสดุ'!D132,IF('[1]กรอกรายการ วัสดุ'!D132=0,"-"))</f>
        <v>-</v>
      </c>
      <c r="H280" s="483" t="str">
        <f>IF('[1]กรอกรายการ วัสดุ'!E132&gt;0,'[1]กรอกรายการ วัสดุ'!E132,IF('[1]กรอกรายการ วัสดุ'!E132=0,"-"))</f>
        <v>-</v>
      </c>
      <c r="I280" s="484" t="str">
        <f>IF('[1]กรอกรายการ วัสดุ'!F132&gt;0,'[1]กรอกรายการ วัสดุ'!F132,IF('[1]กรอกรายการ วัสดุ'!F132=0,"-"))</f>
        <v>-</v>
      </c>
      <c r="J280" s="483" t="str">
        <f>IF('[1]กรอกรายการ วัสดุ'!G132&gt;0,'[1]กรอกรายการ วัสดุ'!G132,IF('[1]กรอกรายการ วัสดุ'!G132=0,"-"))</f>
        <v>-</v>
      </c>
      <c r="K280" s="483" t="str">
        <f>IF('[1]กรอกรายการ วัสดุ'!H132&gt;0,'[1]กรอกรายการ วัสดุ'!H132,IF('[1]กรอกรายการ วัสดุ'!H132=0,"-"))</f>
        <v>-</v>
      </c>
      <c r="L280" s="484" t="str">
        <f>IF('[1]กรอกรายการ วัสดุ'!I132&gt;0,'[1]กรอกรายการ วัสดุ'!I132,IF('[1]กรอกรายการ วัสดุ'!I132=0,"-"))</f>
        <v>-</v>
      </c>
      <c r="M280" s="483" t="str">
        <f>IF('[1]กรอกรายการ วัสดุ'!J132&gt;0,'[1]กรอกรายการ วัสดุ'!J132,IF('[1]กรอกรายการ วัสดุ'!J132=0,"-"))</f>
        <v>-</v>
      </c>
    </row>
    <row r="281" spans="1:13" ht="21.75" x14ac:dyDescent="0.5">
      <c r="A281" s="486" t="str">
        <f>IF('[1]กรอกรายการ วัสดุ'!A343&gt;0,'[1]กรอกรายการ วัสดุ'!A355,IF('[1]กรอกรายการ วัสดุ'!A355=0," "))</f>
        <v xml:space="preserve"> </v>
      </c>
      <c r="B281" s="699" t="str">
        <f>IF('[1]กรอกรายการ วัสดุ'!B133&gt;0,'[1]กรอกรายการ วัสดุ'!B133,IF('[1]กรอกรายการ วัสดุ'!B133=0,"-"))</f>
        <v>-</v>
      </c>
      <c r="C281" s="699"/>
      <c r="D281" s="699"/>
      <c r="E281" s="699"/>
      <c r="F281" s="483" t="str">
        <f>IF('[1]กรอกรายการ วัสดุ'!C133&gt;0,'[1]กรอกรายการ วัสดุ'!C133,IF('[1]กรอกรายการ วัสดุ'!C133=0,"-"))</f>
        <v>-</v>
      </c>
      <c r="G281" s="483" t="str">
        <f>IF('[1]กรอกรายการ วัสดุ'!D133&gt;0,'[1]กรอกรายการ วัสดุ'!D133,IF('[1]กรอกรายการ วัสดุ'!D133=0,"-"))</f>
        <v>-</v>
      </c>
      <c r="H281" s="483" t="str">
        <f>IF('[1]กรอกรายการ วัสดุ'!E133&gt;0,'[1]กรอกรายการ วัสดุ'!E133,IF('[1]กรอกรายการ วัสดุ'!E133=0,"-"))</f>
        <v>-</v>
      </c>
      <c r="I281" s="484" t="str">
        <f>IF('[1]กรอกรายการ วัสดุ'!F133&gt;0,'[1]กรอกรายการ วัสดุ'!F133,IF('[1]กรอกรายการ วัสดุ'!F133=0,"-"))</f>
        <v>-</v>
      </c>
      <c r="J281" s="483" t="str">
        <f>IF('[1]กรอกรายการ วัสดุ'!G133&gt;0,'[1]กรอกรายการ วัสดุ'!G133,IF('[1]กรอกรายการ วัสดุ'!G133=0,"-"))</f>
        <v>-</v>
      </c>
      <c r="K281" s="483" t="str">
        <f>IF('[1]กรอกรายการ วัสดุ'!H133&gt;0,'[1]กรอกรายการ วัสดุ'!H133,IF('[1]กรอกรายการ วัสดุ'!H133=0,"-"))</f>
        <v>-</v>
      </c>
      <c r="L281" s="484" t="str">
        <f>IF('[1]กรอกรายการ วัสดุ'!I133&gt;0,'[1]กรอกรายการ วัสดุ'!I133,IF('[1]กรอกรายการ วัสดุ'!I133=0,"-"))</f>
        <v>-</v>
      </c>
      <c r="M281" s="483" t="str">
        <f>IF('[1]กรอกรายการ วัสดุ'!J133&gt;0,'[1]กรอกรายการ วัสดุ'!J133,IF('[1]กรอกรายการ วัสดุ'!J133=0,"-"))</f>
        <v>-</v>
      </c>
    </row>
    <row r="282" spans="1:13" ht="21.75" x14ac:dyDescent="0.5">
      <c r="A282" s="486" t="str">
        <f>IF('[1]กรอกรายการ วัสดุ'!A344&gt;0,'[1]กรอกรายการ วัสดุ'!A356,IF('[1]กรอกรายการ วัสดุ'!A356=0," "))</f>
        <v xml:space="preserve"> </v>
      </c>
      <c r="B282" s="699" t="str">
        <f>IF('[1]กรอกรายการ วัสดุ'!B134&gt;0,'[1]กรอกรายการ วัสดุ'!B134,IF('[1]กรอกรายการ วัสดุ'!B134=0,"-"))</f>
        <v>-</v>
      </c>
      <c r="C282" s="699"/>
      <c r="D282" s="699"/>
      <c r="E282" s="699"/>
      <c r="F282" s="483" t="str">
        <f>IF('[1]กรอกรายการ วัสดุ'!C134&gt;0,'[1]กรอกรายการ วัสดุ'!C134,IF('[1]กรอกรายการ วัสดุ'!C134=0,"-"))</f>
        <v>-</v>
      </c>
      <c r="G282" s="483" t="str">
        <f>IF('[1]กรอกรายการ วัสดุ'!D134&gt;0,'[1]กรอกรายการ วัสดุ'!D134,IF('[1]กรอกรายการ วัสดุ'!D134=0,"-"))</f>
        <v>-</v>
      </c>
      <c r="H282" s="483" t="str">
        <f>IF('[1]กรอกรายการ วัสดุ'!E134&gt;0,'[1]กรอกรายการ วัสดุ'!E134,IF('[1]กรอกรายการ วัสดุ'!E134=0,"-"))</f>
        <v>-</v>
      </c>
      <c r="I282" s="484" t="str">
        <f>IF('[1]กรอกรายการ วัสดุ'!F134&gt;0,'[1]กรอกรายการ วัสดุ'!F134,IF('[1]กรอกรายการ วัสดุ'!F134=0,"-"))</f>
        <v>-</v>
      </c>
      <c r="J282" s="483" t="str">
        <f>IF('[1]กรอกรายการ วัสดุ'!G134&gt;0,'[1]กรอกรายการ วัสดุ'!G134,IF('[1]กรอกรายการ วัสดุ'!G134=0,"-"))</f>
        <v>-</v>
      </c>
      <c r="K282" s="483" t="str">
        <f>IF('[1]กรอกรายการ วัสดุ'!H134&gt;0,'[1]กรอกรายการ วัสดุ'!H134,IF('[1]กรอกรายการ วัสดุ'!H134=0,"-"))</f>
        <v>-</v>
      </c>
      <c r="L282" s="484" t="str">
        <f>IF('[1]กรอกรายการ วัสดุ'!I134&gt;0,'[1]กรอกรายการ วัสดุ'!I134,IF('[1]กรอกรายการ วัสดุ'!I134=0,"-"))</f>
        <v>-</v>
      </c>
      <c r="M282" s="483" t="str">
        <f>IF('[1]กรอกรายการ วัสดุ'!J134&gt;0,'[1]กรอกรายการ วัสดุ'!J134,IF('[1]กรอกรายการ วัสดุ'!J134=0,"-"))</f>
        <v>-</v>
      </c>
    </row>
    <row r="283" spans="1:13" ht="21.75" x14ac:dyDescent="0.5">
      <c r="A283" s="486" t="str">
        <f>IF('[1]กรอกรายการ วัสดุ'!A345&gt;0,'[1]กรอกรายการ วัสดุ'!A357,IF('[1]กรอกรายการ วัสดุ'!A357=0," "))</f>
        <v xml:space="preserve"> </v>
      </c>
      <c r="B283" s="699" t="str">
        <f>IF('[1]กรอกรายการ วัสดุ'!B135&gt;0,'[1]กรอกรายการ วัสดุ'!B135,IF('[1]กรอกรายการ วัสดุ'!B135=0,"-"))</f>
        <v>-</v>
      </c>
      <c r="C283" s="699"/>
      <c r="D283" s="699"/>
      <c r="E283" s="699"/>
      <c r="F283" s="483" t="str">
        <f>IF('[1]กรอกรายการ วัสดุ'!C135&gt;0,'[1]กรอกรายการ วัสดุ'!C135,IF('[1]กรอกรายการ วัสดุ'!C135=0,"-"))</f>
        <v>-</v>
      </c>
      <c r="G283" s="483" t="str">
        <f>IF('[1]กรอกรายการ วัสดุ'!D135&gt;0,'[1]กรอกรายการ วัสดุ'!D135,IF('[1]กรอกรายการ วัสดุ'!D135=0,"-"))</f>
        <v>-</v>
      </c>
      <c r="H283" s="483" t="str">
        <f>IF('[1]กรอกรายการ วัสดุ'!E135&gt;0,'[1]กรอกรายการ วัสดุ'!E135,IF('[1]กรอกรายการ วัสดุ'!E135=0,"-"))</f>
        <v>-</v>
      </c>
      <c r="I283" s="484" t="str">
        <f>IF('[1]กรอกรายการ วัสดุ'!F135&gt;0,'[1]กรอกรายการ วัสดุ'!F135,IF('[1]กรอกรายการ วัสดุ'!F135=0,"-"))</f>
        <v>-</v>
      </c>
      <c r="J283" s="483" t="str">
        <f>IF('[1]กรอกรายการ วัสดุ'!G135&gt;0,'[1]กรอกรายการ วัสดุ'!G135,IF('[1]กรอกรายการ วัสดุ'!G135=0,"-"))</f>
        <v>-</v>
      </c>
      <c r="K283" s="483" t="str">
        <f>IF('[1]กรอกรายการ วัสดุ'!H135&gt;0,'[1]กรอกรายการ วัสดุ'!H135,IF('[1]กรอกรายการ วัสดุ'!H135=0,"-"))</f>
        <v>-</v>
      </c>
      <c r="L283" s="484" t="str">
        <f>IF('[1]กรอกรายการ วัสดุ'!I135&gt;0,'[1]กรอกรายการ วัสดุ'!I135,IF('[1]กรอกรายการ วัสดุ'!I135=0,"-"))</f>
        <v>-</v>
      </c>
      <c r="M283" s="483" t="str">
        <f>IF('[1]กรอกรายการ วัสดุ'!J135&gt;0,'[1]กรอกรายการ วัสดุ'!J135,IF('[1]กรอกรายการ วัสดุ'!J135=0,"-"))</f>
        <v>-</v>
      </c>
    </row>
    <row r="284" spans="1:13" ht="21.75" x14ac:dyDescent="0.5">
      <c r="A284" s="486" t="str">
        <f>IF('[1]กรอกรายการ วัสดุ'!A346&gt;0,'[1]กรอกรายการ วัสดุ'!A358,IF('[1]กรอกรายการ วัสดุ'!A358=0," "))</f>
        <v xml:space="preserve"> </v>
      </c>
      <c r="B284" s="699" t="str">
        <f>IF('[1]กรอกรายการ วัสดุ'!B136&gt;0,'[1]กรอกรายการ วัสดุ'!B136,IF('[1]กรอกรายการ วัสดุ'!B136=0,"-"))</f>
        <v>-</v>
      </c>
      <c r="C284" s="699"/>
      <c r="D284" s="699"/>
      <c r="E284" s="699"/>
      <c r="F284" s="483" t="str">
        <f>IF('[1]กรอกรายการ วัสดุ'!C136&gt;0,'[1]กรอกรายการ วัสดุ'!C136,IF('[1]กรอกรายการ วัสดุ'!C136=0,"-"))</f>
        <v>-</v>
      </c>
      <c r="G284" s="483" t="str">
        <f>IF('[1]กรอกรายการ วัสดุ'!D136&gt;0,'[1]กรอกรายการ วัสดุ'!D136,IF('[1]กรอกรายการ วัสดุ'!D136=0,"-"))</f>
        <v>-</v>
      </c>
      <c r="H284" s="483" t="str">
        <f>IF('[1]กรอกรายการ วัสดุ'!E136&gt;0,'[1]กรอกรายการ วัสดุ'!E136,IF('[1]กรอกรายการ วัสดุ'!E136=0,"-"))</f>
        <v>-</v>
      </c>
      <c r="I284" s="484" t="str">
        <f>IF('[1]กรอกรายการ วัสดุ'!F136&gt;0,'[1]กรอกรายการ วัสดุ'!F136,IF('[1]กรอกรายการ วัสดุ'!F136=0,"-"))</f>
        <v>-</v>
      </c>
      <c r="J284" s="483" t="str">
        <f>IF('[1]กรอกรายการ วัสดุ'!G136&gt;0,'[1]กรอกรายการ วัสดุ'!G136,IF('[1]กรอกรายการ วัสดุ'!G136=0,"-"))</f>
        <v>-</v>
      </c>
      <c r="K284" s="483" t="str">
        <f>IF('[1]กรอกรายการ วัสดุ'!H136&gt;0,'[1]กรอกรายการ วัสดุ'!H136,IF('[1]กรอกรายการ วัสดุ'!H136=0,"-"))</f>
        <v>-</v>
      </c>
      <c r="L284" s="484" t="str">
        <f>IF('[1]กรอกรายการ วัสดุ'!I136&gt;0,'[1]กรอกรายการ วัสดุ'!I136,IF('[1]กรอกรายการ วัสดุ'!I136=0,"-"))</f>
        <v>-</v>
      </c>
      <c r="M284" s="483" t="str">
        <f>IF('[1]กรอกรายการ วัสดุ'!J136&gt;0,'[1]กรอกรายการ วัสดุ'!J136,IF('[1]กรอกรายการ วัสดุ'!J136=0,"-"))</f>
        <v>-</v>
      </c>
    </row>
    <row r="285" spans="1:13" ht="21.75" x14ac:dyDescent="0.5">
      <c r="A285" s="486" t="str">
        <f>IF('[1]กรอกรายการ วัสดุ'!A347&gt;0,'[1]กรอกรายการ วัสดุ'!A359,IF('[1]กรอกรายการ วัสดุ'!A359=0," "))</f>
        <v xml:space="preserve"> </v>
      </c>
      <c r="B285" s="699" t="str">
        <f>IF('[1]กรอกรายการ วัสดุ'!B137&gt;0,'[1]กรอกรายการ วัสดุ'!B137,IF('[1]กรอกรายการ วัสดุ'!B137=0,"-"))</f>
        <v>-</v>
      </c>
      <c r="C285" s="699"/>
      <c r="D285" s="699"/>
      <c r="E285" s="699"/>
      <c r="F285" s="483" t="str">
        <f>IF('[1]กรอกรายการ วัสดุ'!C137&gt;0,'[1]กรอกรายการ วัสดุ'!C137,IF('[1]กรอกรายการ วัสดุ'!C137=0,"-"))</f>
        <v>-</v>
      </c>
      <c r="G285" s="483" t="str">
        <f>IF('[1]กรอกรายการ วัสดุ'!D137&gt;0,'[1]กรอกรายการ วัสดุ'!D137,IF('[1]กรอกรายการ วัสดุ'!D137=0,"-"))</f>
        <v>-</v>
      </c>
      <c r="H285" s="483" t="str">
        <f>IF('[1]กรอกรายการ วัสดุ'!E137&gt;0,'[1]กรอกรายการ วัสดุ'!E137,IF('[1]กรอกรายการ วัสดุ'!E137=0,"-"))</f>
        <v>-</v>
      </c>
      <c r="I285" s="484" t="str">
        <f>IF('[1]กรอกรายการ วัสดุ'!F137&gt;0,'[1]กรอกรายการ วัสดุ'!F137,IF('[1]กรอกรายการ วัสดุ'!F137=0,"-"))</f>
        <v>-</v>
      </c>
      <c r="J285" s="483" t="str">
        <f>IF('[1]กรอกรายการ วัสดุ'!G137&gt;0,'[1]กรอกรายการ วัสดุ'!G137,IF('[1]กรอกรายการ วัสดุ'!G137=0,"-"))</f>
        <v>-</v>
      </c>
      <c r="K285" s="483" t="str">
        <f>IF('[1]กรอกรายการ วัสดุ'!H137&gt;0,'[1]กรอกรายการ วัสดุ'!H137,IF('[1]กรอกรายการ วัสดุ'!H137=0,"-"))</f>
        <v>-</v>
      </c>
      <c r="L285" s="484" t="str">
        <f>IF('[1]กรอกรายการ วัสดุ'!I137&gt;0,'[1]กรอกรายการ วัสดุ'!I137,IF('[1]กรอกรายการ วัสดุ'!I137=0,"-"))</f>
        <v>-</v>
      </c>
      <c r="M285" s="483" t="str">
        <f>IF('[1]กรอกรายการ วัสดุ'!J137&gt;0,'[1]กรอกรายการ วัสดุ'!J137,IF('[1]กรอกรายการ วัสดุ'!J137=0,"-"))</f>
        <v>-</v>
      </c>
    </row>
    <row r="286" spans="1:13" ht="21.75" x14ac:dyDescent="0.5">
      <c r="A286" s="486" t="str">
        <f>IF('[1]กรอกรายการ วัสดุ'!A348&gt;0,'[1]กรอกรายการ วัสดุ'!A360,IF('[1]กรอกรายการ วัสดุ'!A360=0," "))</f>
        <v xml:space="preserve"> </v>
      </c>
      <c r="B286" s="699" t="str">
        <f>IF('[1]กรอกรายการ วัสดุ'!B138&gt;0,'[1]กรอกรายการ วัสดุ'!B138,IF('[1]กรอกรายการ วัสดุ'!B138=0,"-"))</f>
        <v>-</v>
      </c>
      <c r="C286" s="699"/>
      <c r="D286" s="699"/>
      <c r="E286" s="699"/>
      <c r="F286" s="483" t="str">
        <f>IF('[1]กรอกรายการ วัสดุ'!C138&gt;0,'[1]กรอกรายการ วัสดุ'!C138,IF('[1]กรอกรายการ วัสดุ'!C138=0,"-"))</f>
        <v>-</v>
      </c>
      <c r="G286" s="483" t="str">
        <f>IF('[1]กรอกรายการ วัสดุ'!D138&gt;0,'[1]กรอกรายการ วัสดุ'!D138,IF('[1]กรอกรายการ วัสดุ'!D138=0,"-"))</f>
        <v>-</v>
      </c>
      <c r="H286" s="483" t="str">
        <f>IF('[1]กรอกรายการ วัสดุ'!E138&gt;0,'[1]กรอกรายการ วัสดุ'!E138,IF('[1]กรอกรายการ วัสดุ'!E138=0,"-"))</f>
        <v>-</v>
      </c>
      <c r="I286" s="484" t="str">
        <f>IF('[1]กรอกรายการ วัสดุ'!F138&gt;0,'[1]กรอกรายการ วัสดุ'!F138,IF('[1]กรอกรายการ วัสดุ'!F138=0,"-"))</f>
        <v>-</v>
      </c>
      <c r="J286" s="483" t="str">
        <f>IF('[1]กรอกรายการ วัสดุ'!G138&gt;0,'[1]กรอกรายการ วัสดุ'!G138,IF('[1]กรอกรายการ วัสดุ'!G138=0,"-"))</f>
        <v>-</v>
      </c>
      <c r="K286" s="483" t="str">
        <f>IF('[1]กรอกรายการ วัสดุ'!H138&gt;0,'[1]กรอกรายการ วัสดุ'!H138,IF('[1]กรอกรายการ วัสดุ'!H138=0,"-"))</f>
        <v>-</v>
      </c>
      <c r="L286" s="484" t="str">
        <f>IF('[1]กรอกรายการ วัสดุ'!I138&gt;0,'[1]กรอกรายการ วัสดุ'!I138,IF('[1]กรอกรายการ วัสดุ'!I138=0,"-"))</f>
        <v>-</v>
      </c>
      <c r="M286" s="483" t="str">
        <f>IF('[1]กรอกรายการ วัสดุ'!J138&gt;0,'[1]กรอกรายการ วัสดุ'!J138,IF('[1]กรอกรายการ วัสดุ'!J138=0,"-"))</f>
        <v>-</v>
      </c>
    </row>
    <row r="287" spans="1:13" ht="22.5" thickBot="1" x14ac:dyDescent="0.55000000000000004">
      <c r="A287" s="501" t="str">
        <f>IF('[1]กรอกรายการ วัสดุ'!A349&gt;0,'[1]กรอกรายการ วัสดุ'!A361,IF('[1]กรอกรายการ วัสดุ'!A361=0," "))</f>
        <v xml:space="preserve"> </v>
      </c>
      <c r="B287" s="740" t="str">
        <f>IF('[1]กรอกรายการ วัสดุ'!B139&gt;0,'[1]กรอกรายการ วัสดุ'!B139,IF('[1]กรอกรายการ วัสดุ'!B139=0,"-"))</f>
        <v>-</v>
      </c>
      <c r="C287" s="740"/>
      <c r="D287" s="740"/>
      <c r="E287" s="740"/>
      <c r="F287" s="483" t="str">
        <f>IF('[1]กรอกรายการ วัสดุ'!C139&gt;0,'[1]กรอกรายการ วัสดุ'!C139,IF('[1]กรอกรายการ วัสดุ'!C139=0,"-"))</f>
        <v>-</v>
      </c>
      <c r="G287" s="483" t="str">
        <f>IF('[1]กรอกรายการ วัสดุ'!D139&gt;0,'[1]กรอกรายการ วัสดุ'!D139,IF('[1]กรอกรายการ วัสดุ'!D139=0,"-"))</f>
        <v>-</v>
      </c>
      <c r="H287" s="483" t="str">
        <f>IF('[1]กรอกรายการ วัสดุ'!E139&gt;0,'[1]กรอกรายการ วัสดุ'!E139,IF('[1]กรอกรายการ วัสดุ'!E139=0,"-"))</f>
        <v>-</v>
      </c>
      <c r="I287" s="484" t="str">
        <f>IF('[1]กรอกรายการ วัสดุ'!F139&gt;0,'[1]กรอกรายการ วัสดุ'!F139,IF('[1]กรอกรายการ วัสดุ'!F139=0,"-"))</f>
        <v>-</v>
      </c>
      <c r="J287" s="483" t="str">
        <f>IF('[1]กรอกรายการ วัสดุ'!G139&gt;0,'[1]กรอกรายการ วัสดุ'!G139,IF('[1]กรอกรายการ วัสดุ'!G139=0,"-"))</f>
        <v>-</v>
      </c>
      <c r="K287" s="483" t="str">
        <f>IF('[1]กรอกรายการ วัสดุ'!H139&gt;0,'[1]กรอกรายการ วัสดุ'!H139,IF('[1]กรอกรายการ วัสดุ'!H139=0,"-"))</f>
        <v>-</v>
      </c>
      <c r="L287" s="484" t="str">
        <f>IF('[1]กรอกรายการ วัสดุ'!I139&gt;0,'[1]กรอกรายการ วัสดุ'!I139,IF('[1]กรอกรายการ วัสดุ'!I139=0,"-"))</f>
        <v>-</v>
      </c>
      <c r="M287" s="483" t="str">
        <f>IF('[1]กรอกรายการ วัสดุ'!J139&gt;0,'[1]กรอกรายการ วัสดุ'!J139,IF('[1]กรอกรายการ วัสดุ'!J139=0,"-"))</f>
        <v>-</v>
      </c>
    </row>
    <row r="288" spans="1:13" ht="22.5" thickBot="1" x14ac:dyDescent="0.55000000000000004">
      <c r="A288" s="711" t="s">
        <v>129</v>
      </c>
      <c r="B288" s="712"/>
      <c r="C288" s="712"/>
      <c r="D288" s="712"/>
      <c r="E288" s="712"/>
      <c r="F288" s="712"/>
      <c r="G288" s="712"/>
      <c r="H288" s="713"/>
      <c r="I288" s="505">
        <f>SUM(I278:I287)</f>
        <v>0</v>
      </c>
      <c r="J288" s="502"/>
      <c r="K288" s="490">
        <f t="shared" ref="K288:L288" si="18">SUM(K278:K287)</f>
        <v>0</v>
      </c>
      <c r="L288" s="490">
        <f t="shared" si="18"/>
        <v>0</v>
      </c>
      <c r="M288" s="492"/>
    </row>
    <row r="289" spans="1:13" ht="22.5" thickBot="1" x14ac:dyDescent="0.55000000000000004">
      <c r="A289" s="711" t="s">
        <v>130</v>
      </c>
      <c r="B289" s="712"/>
      <c r="C289" s="712"/>
      <c r="D289" s="712"/>
      <c r="E289" s="712"/>
      <c r="F289" s="712"/>
      <c r="G289" s="712"/>
      <c r="H289" s="713"/>
      <c r="I289" s="505">
        <f>I288+I277</f>
        <v>130091.24099999998</v>
      </c>
      <c r="J289" s="516"/>
      <c r="K289" s="490">
        <f t="shared" ref="K289:L289" si="19">K288+K277</f>
        <v>52193.52</v>
      </c>
      <c r="L289" s="490">
        <f t="shared" si="19"/>
        <v>182284.761</v>
      </c>
      <c r="M289" s="492"/>
    </row>
    <row r="290" spans="1:13" ht="21.75" x14ac:dyDescent="0.5">
      <c r="A290" s="493"/>
      <c r="B290" s="493"/>
      <c r="C290" s="493"/>
      <c r="D290" s="493"/>
      <c r="E290" s="493"/>
      <c r="F290" s="493"/>
      <c r="G290" s="493"/>
      <c r="H290" s="493"/>
      <c r="I290" s="494"/>
      <c r="J290" s="494"/>
      <c r="K290" s="494"/>
      <c r="L290" s="494"/>
      <c r="M290" s="494"/>
    </row>
    <row r="291" spans="1:13" ht="24" x14ac:dyDescent="0.55000000000000004">
      <c r="A291" s="495" t="s">
        <v>28</v>
      </c>
      <c r="B291" s="495" t="s">
        <v>336</v>
      </c>
      <c r="C291" s="477"/>
      <c r="D291" s="477"/>
      <c r="E291" s="477" t="str">
        <f>[2]ปร55!$J$23</f>
        <v>ประธานกรรมการกำหนดราคากลาง</v>
      </c>
      <c r="F291" s="477"/>
      <c r="G291" s="477"/>
      <c r="H291" s="496" t="s">
        <v>28</v>
      </c>
      <c r="I291" s="495" t="s">
        <v>337</v>
      </c>
      <c r="J291" s="477"/>
      <c r="K291" s="477"/>
      <c r="L291" s="477"/>
      <c r="M291" s="477"/>
    </row>
    <row r="292" spans="1:13" ht="24" x14ac:dyDescent="0.55000000000000004">
      <c r="A292" s="480"/>
      <c r="B292" s="692" t="str">
        <f>'[1]กรอกข้อมูล รร.'!$C$29</f>
        <v>(นายวิเชียร  จันทร์แดง)</v>
      </c>
      <c r="C292" s="692"/>
      <c r="D292" s="692"/>
      <c r="E292" s="692"/>
      <c r="F292" s="477"/>
      <c r="G292" s="477"/>
      <c r="H292" s="496" t="s">
        <v>28</v>
      </c>
      <c r="I292" s="495" t="s">
        <v>338</v>
      </c>
      <c r="J292" s="477"/>
      <c r="K292" s="477"/>
      <c r="L292" s="477"/>
      <c r="M292" s="477"/>
    </row>
    <row r="293" spans="1:13" ht="24" x14ac:dyDescent="0.55000000000000004">
      <c r="A293" s="480"/>
      <c r="B293" s="495" t="str">
        <f>'[1]กรอกข้อมูล รร.'!$C$35</f>
        <v>ผู้อำนวยการโรงเรียนบ้านแม่แจ๋ม</v>
      </c>
      <c r="C293" s="495"/>
      <c r="D293" s="495"/>
      <c r="E293" s="495"/>
      <c r="F293" s="495"/>
      <c r="G293" s="477"/>
      <c r="H293" s="480"/>
      <c r="I293" s="480"/>
      <c r="J293" s="480"/>
      <c r="K293" s="480"/>
      <c r="L293" s="477"/>
      <c r="M293" s="477"/>
    </row>
    <row r="294" spans="1:13" ht="27.75" x14ac:dyDescent="0.65">
      <c r="A294" s="477"/>
      <c r="B294" s="477"/>
      <c r="C294" s="691" t="s">
        <v>23</v>
      </c>
      <c r="D294" s="691"/>
      <c r="E294" s="691"/>
      <c r="F294" s="691"/>
      <c r="G294" s="691"/>
      <c r="H294" s="691"/>
      <c r="I294" s="691"/>
      <c r="J294" s="691"/>
      <c r="K294" s="691"/>
      <c r="L294" s="506" t="s">
        <v>25</v>
      </c>
      <c r="M294" s="507"/>
    </row>
    <row r="295" spans="1:13" ht="24" x14ac:dyDescent="0.55000000000000004">
      <c r="A295" s="715" t="str">
        <f>A273</f>
        <v>สร้างรางระบายน้ำมีฝาเหล็ก ยาว 71 เมตร</v>
      </c>
      <c r="B295" s="715"/>
      <c r="C295" s="715"/>
      <c r="D295" s="692">
        <f>D251</f>
        <v>0</v>
      </c>
      <c r="E295" s="692"/>
      <c r="F295" s="692"/>
      <c r="G295" s="692"/>
      <c r="H295" s="692"/>
      <c r="I295" s="477" t="s">
        <v>26</v>
      </c>
      <c r="J295" s="479" t="str">
        <f>J273</f>
        <v>ลำปาง เขต  3</v>
      </c>
      <c r="K295" s="477"/>
      <c r="L295" s="477"/>
      <c r="M295" s="477" t="s">
        <v>131</v>
      </c>
    </row>
    <row r="296" spans="1:13" ht="24.75" thickBot="1" x14ac:dyDescent="0.6">
      <c r="A296" s="479" t="s">
        <v>0</v>
      </c>
      <c r="B296" s="477"/>
      <c r="C296" s="477"/>
      <c r="D296" s="692" t="str">
        <f>D252</f>
        <v>โรงเรียนร่องเคาะวิทยา</v>
      </c>
      <c r="E296" s="692"/>
      <c r="F296" s="692"/>
      <c r="G296" s="692"/>
      <c r="H296" s="692"/>
      <c r="I296" s="477"/>
      <c r="J296" s="477"/>
      <c r="K296" s="693"/>
      <c r="L296" s="693"/>
      <c r="M296" s="477"/>
    </row>
    <row r="297" spans="1:13" ht="24" customHeight="1" x14ac:dyDescent="0.2">
      <c r="A297" s="700" t="s">
        <v>2</v>
      </c>
      <c r="B297" s="702" t="s">
        <v>3</v>
      </c>
      <c r="C297" s="703"/>
      <c r="D297" s="703"/>
      <c r="E297" s="704"/>
      <c r="F297" s="694" t="s">
        <v>4</v>
      </c>
      <c r="G297" s="694" t="s">
        <v>5</v>
      </c>
      <c r="H297" s="694" t="s">
        <v>6</v>
      </c>
      <c r="I297" s="694"/>
      <c r="J297" s="694" t="s">
        <v>7</v>
      </c>
      <c r="K297" s="694"/>
      <c r="L297" s="694" t="s">
        <v>24</v>
      </c>
      <c r="M297" s="696" t="s">
        <v>9</v>
      </c>
    </row>
    <row r="298" spans="1:13" ht="48" x14ac:dyDescent="0.2">
      <c r="A298" s="701"/>
      <c r="B298" s="705"/>
      <c r="C298" s="706"/>
      <c r="D298" s="706"/>
      <c r="E298" s="707"/>
      <c r="F298" s="716"/>
      <c r="G298" s="716"/>
      <c r="H298" s="497" t="s">
        <v>10</v>
      </c>
      <c r="I298" s="497" t="s">
        <v>11</v>
      </c>
      <c r="J298" s="497" t="s">
        <v>10</v>
      </c>
      <c r="K298" s="497" t="s">
        <v>11</v>
      </c>
      <c r="L298" s="716"/>
      <c r="M298" s="697"/>
    </row>
    <row r="299" spans="1:13" ht="21.75" x14ac:dyDescent="0.5">
      <c r="A299" s="736" t="s">
        <v>132</v>
      </c>
      <c r="B299" s="737"/>
      <c r="C299" s="737"/>
      <c r="D299" s="737"/>
      <c r="E299" s="737"/>
      <c r="F299" s="737"/>
      <c r="G299" s="737"/>
      <c r="H299" s="738"/>
      <c r="I299" s="508">
        <f>I289</f>
        <v>130091.24099999998</v>
      </c>
      <c r="J299" s="515"/>
      <c r="K299" s="510">
        <f>K289</f>
        <v>52193.52</v>
      </c>
      <c r="L299" s="510">
        <f>L289</f>
        <v>182284.761</v>
      </c>
      <c r="M299" s="485"/>
    </row>
    <row r="300" spans="1:13" ht="21.75" x14ac:dyDescent="0.5">
      <c r="A300" s="482" t="str">
        <f>IF('[1]กรอกรายการ วัสดุ'!A362&gt;0,'[1]กรอกรายการ วัสดุ'!A374,IF('[1]กรอกรายการ วัสดุ'!A374=0," "))</f>
        <v xml:space="preserve"> </v>
      </c>
      <c r="B300" s="698" t="str">
        <f>IF('[1]กรอกรายการ วัสดุ'!B140&gt;0,'[1]กรอกรายการ วัสดุ'!B140,IF('[1]กรอกรายการ วัสดุ'!B140=0,"-"))</f>
        <v>-</v>
      </c>
      <c r="C300" s="698"/>
      <c r="D300" s="698"/>
      <c r="E300" s="698"/>
      <c r="F300" s="483" t="str">
        <f>IF('[1]กรอกรายการ วัสดุ'!C140&gt;0,'[1]กรอกรายการ วัสดุ'!C140,IF('[1]กรอกรายการ วัสดุ'!C140=0,"-"))</f>
        <v>-</v>
      </c>
      <c r="G300" s="483" t="str">
        <f>IF('[1]กรอกรายการ วัสดุ'!D140&gt;0,'[1]กรอกรายการ วัสดุ'!D140,IF('[1]กรอกรายการ วัสดุ'!D140=0,"-"))</f>
        <v>-</v>
      </c>
      <c r="H300" s="483" t="str">
        <f>IF('[1]กรอกรายการ วัสดุ'!E140&gt;0,'[1]กรอกรายการ วัสดุ'!E140,IF('[1]กรอกรายการ วัสดุ'!E140=0,"-"))</f>
        <v>-</v>
      </c>
      <c r="I300" s="484" t="str">
        <f>IF('[1]กรอกรายการ วัสดุ'!F140&gt;0,'[1]กรอกรายการ วัสดุ'!F140,IF('[1]กรอกรายการ วัสดุ'!F140=0,"-"))</f>
        <v>-</v>
      </c>
      <c r="J300" s="483" t="str">
        <f>IF('[1]กรอกรายการ วัสดุ'!G140&gt;0,'[1]กรอกรายการ วัสดุ'!G140,IF('[1]กรอกรายการ วัสดุ'!G140=0,"-"))</f>
        <v>-</v>
      </c>
      <c r="K300" s="483" t="str">
        <f>IF('[1]กรอกรายการ วัสดุ'!H140&gt;0,'[1]กรอกรายการ วัสดุ'!H140,IF('[1]กรอกรายการ วัสดุ'!H140=0,"-"))</f>
        <v>-</v>
      </c>
      <c r="L300" s="484" t="str">
        <f>IF('[1]กรอกรายการ วัสดุ'!I140&gt;0,'[1]กรอกรายการ วัสดุ'!I140,IF('[1]กรอกรายการ วัสดุ'!I140=0,"-"))</f>
        <v>-</v>
      </c>
      <c r="M300" s="511"/>
    </row>
    <row r="301" spans="1:13" ht="21.75" x14ac:dyDescent="0.5">
      <c r="A301" s="486" t="str">
        <f>IF('[1]กรอกรายการ วัสดุ'!A363&gt;0,'[1]กรอกรายการ วัสดุ'!A375,IF('[1]กรอกรายการ วัสดุ'!A375=0," "))</f>
        <v xml:space="preserve"> </v>
      </c>
      <c r="B301" s="699" t="str">
        <f>IF('[1]กรอกรายการ วัสดุ'!B141&gt;0,'[1]กรอกรายการ วัสดุ'!B141,IF('[1]กรอกรายการ วัสดุ'!B141=0,"-"))</f>
        <v>-</v>
      </c>
      <c r="C301" s="699"/>
      <c r="D301" s="699"/>
      <c r="E301" s="699"/>
      <c r="F301" s="483" t="str">
        <f>IF('[1]กรอกรายการ วัสดุ'!C141&gt;0,'[1]กรอกรายการ วัสดุ'!C141,IF('[1]กรอกรายการ วัสดุ'!C141=0,"-"))</f>
        <v>-</v>
      </c>
      <c r="G301" s="483" t="str">
        <f>IF('[1]กรอกรายการ วัสดุ'!D141&gt;0,'[1]กรอกรายการ วัสดุ'!D141,IF('[1]กรอกรายการ วัสดุ'!D141=0,"-"))</f>
        <v>-</v>
      </c>
      <c r="H301" s="483" t="str">
        <f>IF('[1]กรอกรายการ วัสดุ'!E141&gt;0,'[1]กรอกรายการ วัสดุ'!E141,IF('[1]กรอกรายการ วัสดุ'!E141=0,"-"))</f>
        <v>-</v>
      </c>
      <c r="I301" s="484" t="str">
        <f>IF('[1]กรอกรายการ วัสดุ'!F141&gt;0,'[1]กรอกรายการ วัสดุ'!F141,IF('[1]กรอกรายการ วัสดุ'!F141=0,"-"))</f>
        <v>-</v>
      </c>
      <c r="J301" s="483" t="str">
        <f>IF('[1]กรอกรายการ วัสดุ'!G141&gt;0,'[1]กรอกรายการ วัสดุ'!G141,IF('[1]กรอกรายการ วัสดุ'!G141=0,"-"))</f>
        <v>-</v>
      </c>
      <c r="K301" s="483" t="str">
        <f>IF('[1]กรอกรายการ วัสดุ'!H141&gt;0,'[1]กรอกรายการ วัสดุ'!H141,IF('[1]กรอกรายการ วัสดุ'!H141=0,"-"))</f>
        <v>-</v>
      </c>
      <c r="L301" s="484" t="str">
        <f>IF('[1]กรอกรายการ วัสดุ'!I141&gt;0,'[1]กรอกรายการ วัสดุ'!I141,IF('[1]กรอกรายการ วัสดุ'!I141=0,"-"))</f>
        <v>-</v>
      </c>
      <c r="M301" s="511"/>
    </row>
    <row r="302" spans="1:13" ht="21.75" x14ac:dyDescent="0.5">
      <c r="A302" s="486" t="str">
        <f>IF('[1]กรอกรายการ วัสดุ'!A364&gt;0,'[1]กรอกรายการ วัสดุ'!A376,IF('[1]กรอกรายการ วัสดุ'!A376=0," "))</f>
        <v xml:space="preserve"> </v>
      </c>
      <c r="B302" s="699" t="str">
        <f>IF('[1]กรอกรายการ วัสดุ'!B142&gt;0,'[1]กรอกรายการ วัสดุ'!B142,IF('[1]กรอกรายการ วัสดุ'!B142=0,"-"))</f>
        <v>-</v>
      </c>
      <c r="C302" s="699"/>
      <c r="D302" s="699"/>
      <c r="E302" s="699"/>
      <c r="F302" s="483" t="str">
        <f>IF('[1]กรอกรายการ วัสดุ'!C142&gt;0,'[1]กรอกรายการ วัสดุ'!C142,IF('[1]กรอกรายการ วัสดุ'!C142=0,"-"))</f>
        <v>-</v>
      </c>
      <c r="G302" s="483" t="str">
        <f>IF('[1]กรอกรายการ วัสดุ'!D142&gt;0,'[1]กรอกรายการ วัสดุ'!D142,IF('[1]กรอกรายการ วัสดุ'!D142=0,"-"))</f>
        <v>-</v>
      </c>
      <c r="H302" s="483" t="str">
        <f>IF('[1]กรอกรายการ วัสดุ'!E142&gt;0,'[1]กรอกรายการ วัสดุ'!E142,IF('[1]กรอกรายการ วัสดุ'!E142=0,"-"))</f>
        <v>-</v>
      </c>
      <c r="I302" s="484" t="str">
        <f>IF('[1]กรอกรายการ วัสดุ'!F142&gt;0,'[1]กรอกรายการ วัสดุ'!F142,IF('[1]กรอกรายการ วัสดุ'!F142=0,"-"))</f>
        <v>-</v>
      </c>
      <c r="J302" s="483" t="str">
        <f>IF('[1]กรอกรายการ วัสดุ'!G142&gt;0,'[1]กรอกรายการ วัสดุ'!G142,IF('[1]กรอกรายการ วัสดุ'!G142=0,"-"))</f>
        <v>-</v>
      </c>
      <c r="K302" s="483" t="str">
        <f>IF('[1]กรอกรายการ วัสดุ'!H142&gt;0,'[1]กรอกรายการ วัสดุ'!H142,IF('[1]กรอกรายการ วัสดุ'!H142=0,"-"))</f>
        <v>-</v>
      </c>
      <c r="L302" s="484" t="str">
        <f>IF('[1]กรอกรายการ วัสดุ'!I142&gt;0,'[1]กรอกรายการ วัสดุ'!I142,IF('[1]กรอกรายการ วัสดุ'!I142=0,"-"))</f>
        <v>-</v>
      </c>
      <c r="M302" s="511"/>
    </row>
    <row r="303" spans="1:13" ht="21.75" x14ac:dyDescent="0.5">
      <c r="A303" s="486" t="str">
        <f>IF('[1]กรอกรายการ วัสดุ'!A365&gt;0,'[1]กรอกรายการ วัสดุ'!A377,IF('[1]กรอกรายการ วัสดุ'!A377=0," "))</f>
        <v xml:space="preserve"> </v>
      </c>
      <c r="B303" s="699" t="str">
        <f>IF('[1]กรอกรายการ วัสดุ'!B143&gt;0,'[1]กรอกรายการ วัสดุ'!B143,IF('[1]กรอกรายการ วัสดุ'!B143=0,"-"))</f>
        <v>-</v>
      </c>
      <c r="C303" s="699"/>
      <c r="D303" s="699"/>
      <c r="E303" s="699"/>
      <c r="F303" s="483" t="str">
        <f>IF('[1]กรอกรายการ วัสดุ'!C143&gt;0,'[1]กรอกรายการ วัสดุ'!C143,IF('[1]กรอกรายการ วัสดุ'!C143=0,"-"))</f>
        <v>-</v>
      </c>
      <c r="G303" s="483" t="str">
        <f>IF('[1]กรอกรายการ วัสดุ'!D143&gt;0,'[1]กรอกรายการ วัสดุ'!D143,IF('[1]กรอกรายการ วัสดุ'!D143=0,"-"))</f>
        <v>-</v>
      </c>
      <c r="H303" s="483" t="str">
        <f>IF('[1]กรอกรายการ วัสดุ'!E143&gt;0,'[1]กรอกรายการ วัสดุ'!E143,IF('[1]กรอกรายการ วัสดุ'!E143=0,"-"))</f>
        <v>-</v>
      </c>
      <c r="I303" s="484" t="str">
        <f>IF('[1]กรอกรายการ วัสดุ'!F143&gt;0,'[1]กรอกรายการ วัสดุ'!F143,IF('[1]กรอกรายการ วัสดุ'!F143=0,"-"))</f>
        <v>-</v>
      </c>
      <c r="J303" s="483" t="str">
        <f>IF('[1]กรอกรายการ วัสดุ'!G143&gt;0,'[1]กรอกรายการ วัสดุ'!G143,IF('[1]กรอกรายการ วัสดุ'!G143=0,"-"))</f>
        <v>-</v>
      </c>
      <c r="K303" s="483" t="str">
        <f>IF('[1]กรอกรายการ วัสดุ'!H143&gt;0,'[1]กรอกรายการ วัสดุ'!H143,IF('[1]กรอกรายการ วัสดุ'!H143=0,"-"))</f>
        <v>-</v>
      </c>
      <c r="L303" s="484" t="str">
        <f>IF('[1]กรอกรายการ วัสดุ'!I143&gt;0,'[1]กรอกรายการ วัสดุ'!I143,IF('[1]กรอกรายการ วัสดุ'!I143=0,"-"))</f>
        <v>-</v>
      </c>
      <c r="M303" s="511"/>
    </row>
    <row r="304" spans="1:13" ht="21.75" x14ac:dyDescent="0.5">
      <c r="A304" s="486" t="str">
        <f>IF('[1]กรอกรายการ วัสดุ'!A366&gt;0,'[1]กรอกรายการ วัสดุ'!A378,IF('[1]กรอกรายการ วัสดุ'!A378=0," "))</f>
        <v xml:space="preserve"> </v>
      </c>
      <c r="B304" s="699" t="str">
        <f>IF('[1]กรอกรายการ วัสดุ'!B144&gt;0,'[1]กรอกรายการ วัสดุ'!B144,IF('[1]กรอกรายการ วัสดุ'!B144=0,"-"))</f>
        <v>-</v>
      </c>
      <c r="C304" s="699"/>
      <c r="D304" s="699"/>
      <c r="E304" s="699"/>
      <c r="F304" s="483" t="str">
        <f>IF('[1]กรอกรายการ วัสดุ'!C144&gt;0,'[1]กรอกรายการ วัสดุ'!C144,IF('[1]กรอกรายการ วัสดุ'!C144=0,"-"))</f>
        <v>-</v>
      </c>
      <c r="G304" s="483" t="str">
        <f>IF('[1]กรอกรายการ วัสดุ'!D144&gt;0,'[1]กรอกรายการ วัสดุ'!D144,IF('[1]กรอกรายการ วัสดุ'!D144=0,"-"))</f>
        <v>-</v>
      </c>
      <c r="H304" s="483" t="str">
        <f>IF('[1]กรอกรายการ วัสดุ'!E144&gt;0,'[1]กรอกรายการ วัสดุ'!E144,IF('[1]กรอกรายการ วัสดุ'!E144=0,"-"))</f>
        <v>-</v>
      </c>
      <c r="I304" s="484" t="str">
        <f>IF('[1]กรอกรายการ วัสดุ'!F144&gt;0,'[1]กรอกรายการ วัสดุ'!F144,IF('[1]กรอกรายการ วัสดุ'!F144=0,"-"))</f>
        <v>-</v>
      </c>
      <c r="J304" s="483" t="str">
        <f>IF('[1]กรอกรายการ วัสดุ'!G144&gt;0,'[1]กรอกรายการ วัสดุ'!G144,IF('[1]กรอกรายการ วัสดุ'!G144=0,"-"))</f>
        <v>-</v>
      </c>
      <c r="K304" s="483" t="str">
        <f>IF('[1]กรอกรายการ วัสดุ'!H144&gt;0,'[1]กรอกรายการ วัสดุ'!H144,IF('[1]กรอกรายการ วัสดุ'!H144=0,"-"))</f>
        <v>-</v>
      </c>
      <c r="L304" s="484" t="str">
        <f>IF('[1]กรอกรายการ วัสดุ'!I144&gt;0,'[1]กรอกรายการ วัสดุ'!I144,IF('[1]กรอกรายการ วัสดุ'!I144=0,"-"))</f>
        <v>-</v>
      </c>
      <c r="M304" s="511"/>
    </row>
    <row r="305" spans="1:13" ht="21.75" x14ac:dyDescent="0.5">
      <c r="A305" s="486" t="str">
        <f>IF('[1]กรอกรายการ วัสดุ'!A367&gt;0,'[1]กรอกรายการ วัสดุ'!A379,IF('[1]กรอกรายการ วัสดุ'!A379=0," "))</f>
        <v xml:space="preserve"> </v>
      </c>
      <c r="B305" s="699" t="str">
        <f>IF('[1]กรอกรายการ วัสดุ'!B145&gt;0,'[1]กรอกรายการ วัสดุ'!B145,IF('[1]กรอกรายการ วัสดุ'!B145=0,"-"))</f>
        <v>-</v>
      </c>
      <c r="C305" s="699"/>
      <c r="D305" s="699"/>
      <c r="E305" s="699"/>
      <c r="F305" s="483" t="str">
        <f>IF('[1]กรอกรายการ วัสดุ'!C145&gt;0,'[1]กรอกรายการ วัสดุ'!C145,IF('[1]กรอกรายการ วัสดุ'!C145=0,"-"))</f>
        <v>-</v>
      </c>
      <c r="G305" s="483" t="str">
        <f>IF('[1]กรอกรายการ วัสดุ'!D145&gt;0,'[1]กรอกรายการ วัสดุ'!D145,IF('[1]กรอกรายการ วัสดุ'!D145=0,"-"))</f>
        <v>-</v>
      </c>
      <c r="H305" s="483" t="str">
        <f>IF('[1]กรอกรายการ วัสดุ'!E145&gt;0,'[1]กรอกรายการ วัสดุ'!E145,IF('[1]กรอกรายการ วัสดุ'!E145=0,"-"))</f>
        <v>-</v>
      </c>
      <c r="I305" s="484" t="str">
        <f>IF('[1]กรอกรายการ วัสดุ'!F145&gt;0,'[1]กรอกรายการ วัสดุ'!F145,IF('[1]กรอกรายการ วัสดุ'!F145=0,"-"))</f>
        <v>-</v>
      </c>
      <c r="J305" s="483" t="str">
        <f>IF('[1]กรอกรายการ วัสดุ'!G145&gt;0,'[1]กรอกรายการ วัสดุ'!G145,IF('[1]กรอกรายการ วัสดุ'!G145=0,"-"))</f>
        <v>-</v>
      </c>
      <c r="K305" s="483" t="str">
        <f>IF('[1]กรอกรายการ วัสดุ'!H145&gt;0,'[1]กรอกรายการ วัสดุ'!H145,IF('[1]กรอกรายการ วัสดุ'!H145=0,"-"))</f>
        <v>-</v>
      </c>
      <c r="L305" s="484" t="str">
        <f>IF('[1]กรอกรายการ วัสดุ'!I145&gt;0,'[1]กรอกรายการ วัสดุ'!I145,IF('[1]กรอกรายการ วัสดุ'!I145=0,"-"))</f>
        <v>-</v>
      </c>
      <c r="M305" s="511"/>
    </row>
    <row r="306" spans="1:13" ht="21.75" x14ac:dyDescent="0.5">
      <c r="A306" s="486" t="str">
        <f>IF('[1]กรอกรายการ วัสดุ'!A368&gt;0,'[1]กรอกรายการ วัสดุ'!A380,IF('[1]กรอกรายการ วัสดุ'!A380=0," "))</f>
        <v xml:space="preserve"> </v>
      </c>
      <c r="B306" s="699" t="str">
        <f>IF('[1]กรอกรายการ วัสดุ'!B146&gt;0,'[1]กรอกรายการ วัสดุ'!B146,IF('[1]กรอกรายการ วัสดุ'!B146=0,"-"))</f>
        <v>-</v>
      </c>
      <c r="C306" s="699"/>
      <c r="D306" s="699"/>
      <c r="E306" s="699"/>
      <c r="F306" s="483" t="str">
        <f>IF('[1]กรอกรายการ วัสดุ'!C146&gt;0,'[1]กรอกรายการ วัสดุ'!C146,IF('[1]กรอกรายการ วัสดุ'!C146=0,"-"))</f>
        <v>-</v>
      </c>
      <c r="G306" s="483" t="str">
        <f>IF('[1]กรอกรายการ วัสดุ'!D146&gt;0,'[1]กรอกรายการ วัสดุ'!D146,IF('[1]กรอกรายการ วัสดุ'!D146=0,"-"))</f>
        <v>-</v>
      </c>
      <c r="H306" s="483" t="str">
        <f>IF('[1]กรอกรายการ วัสดุ'!E146&gt;0,'[1]กรอกรายการ วัสดุ'!E146,IF('[1]กรอกรายการ วัสดุ'!E146=0,"-"))</f>
        <v>-</v>
      </c>
      <c r="I306" s="484" t="str">
        <f>IF('[1]กรอกรายการ วัสดุ'!F146&gt;0,'[1]กรอกรายการ วัสดุ'!F146,IF('[1]กรอกรายการ วัสดุ'!F146=0,"-"))</f>
        <v>-</v>
      </c>
      <c r="J306" s="483" t="str">
        <f>IF('[1]กรอกรายการ วัสดุ'!G146&gt;0,'[1]กรอกรายการ วัสดุ'!G146,IF('[1]กรอกรายการ วัสดุ'!G146=0,"-"))</f>
        <v>-</v>
      </c>
      <c r="K306" s="483" t="str">
        <f>IF('[1]กรอกรายการ วัสดุ'!H146&gt;0,'[1]กรอกรายการ วัสดุ'!H146,IF('[1]กรอกรายการ วัสดุ'!H146=0,"-"))</f>
        <v>-</v>
      </c>
      <c r="L306" s="484" t="str">
        <f>IF('[1]กรอกรายการ วัสดุ'!I146&gt;0,'[1]กรอกรายการ วัสดุ'!I146,IF('[1]กรอกรายการ วัสดุ'!I146=0,"-"))</f>
        <v>-</v>
      </c>
      <c r="M306" s="511"/>
    </row>
    <row r="307" spans="1:13" ht="21.75" x14ac:dyDescent="0.5">
      <c r="A307" s="486" t="str">
        <f>IF('[1]กรอกรายการ วัสดุ'!A369&gt;0,'[1]กรอกรายการ วัสดุ'!A381,IF('[1]กรอกรายการ วัสดุ'!A381=0," "))</f>
        <v xml:space="preserve"> </v>
      </c>
      <c r="B307" s="699" t="str">
        <f>IF('[1]กรอกรายการ วัสดุ'!B147&gt;0,'[1]กรอกรายการ วัสดุ'!B147,IF('[1]กรอกรายการ วัสดุ'!B147=0,"-"))</f>
        <v>-</v>
      </c>
      <c r="C307" s="699"/>
      <c r="D307" s="699"/>
      <c r="E307" s="699"/>
      <c r="F307" s="483" t="str">
        <f>IF('[1]กรอกรายการ วัสดุ'!C147&gt;0,'[1]กรอกรายการ วัสดุ'!C147,IF('[1]กรอกรายการ วัสดุ'!C147=0,"-"))</f>
        <v>-</v>
      </c>
      <c r="G307" s="483" t="str">
        <f>IF('[1]กรอกรายการ วัสดุ'!D147&gt;0,'[1]กรอกรายการ วัสดุ'!D147,IF('[1]กรอกรายการ วัสดุ'!D147=0,"-"))</f>
        <v>-</v>
      </c>
      <c r="H307" s="483" t="str">
        <f>IF('[1]กรอกรายการ วัสดุ'!E147&gt;0,'[1]กรอกรายการ วัสดุ'!E147,IF('[1]กรอกรายการ วัสดุ'!E147=0,"-"))</f>
        <v>-</v>
      </c>
      <c r="I307" s="484" t="str">
        <f>IF('[1]กรอกรายการ วัสดุ'!F147&gt;0,'[1]กรอกรายการ วัสดุ'!F147,IF('[1]กรอกรายการ วัสดุ'!F147=0,"-"))</f>
        <v>-</v>
      </c>
      <c r="J307" s="483" t="str">
        <f>IF('[1]กรอกรายการ วัสดุ'!G147&gt;0,'[1]กรอกรายการ วัสดุ'!G147,IF('[1]กรอกรายการ วัสดุ'!G147=0,"-"))</f>
        <v>-</v>
      </c>
      <c r="K307" s="483" t="str">
        <f>IF('[1]กรอกรายการ วัสดุ'!H147&gt;0,'[1]กรอกรายการ วัสดุ'!H147,IF('[1]กรอกรายการ วัสดุ'!H147=0,"-"))</f>
        <v>-</v>
      </c>
      <c r="L307" s="484" t="str">
        <f>IF('[1]กรอกรายการ วัสดุ'!I147&gt;0,'[1]กรอกรายการ วัสดุ'!I147,IF('[1]กรอกรายการ วัสดุ'!I147=0,"-"))</f>
        <v>-</v>
      </c>
      <c r="M307" s="511"/>
    </row>
    <row r="308" spans="1:13" ht="21.75" x14ac:dyDescent="0.5">
      <c r="A308" s="486" t="str">
        <f>IF('[1]กรอกรายการ วัสดุ'!A370&gt;0,'[1]กรอกรายการ วัสดุ'!A382,IF('[1]กรอกรายการ วัสดุ'!A382=0," "))</f>
        <v xml:space="preserve"> </v>
      </c>
      <c r="B308" s="699" t="str">
        <f>IF('[1]กรอกรายการ วัสดุ'!B148&gt;0,'[1]กรอกรายการ วัสดุ'!B148,IF('[1]กรอกรายการ วัสดุ'!B148=0,"-"))</f>
        <v>-</v>
      </c>
      <c r="C308" s="699"/>
      <c r="D308" s="699"/>
      <c r="E308" s="699"/>
      <c r="F308" s="483" t="str">
        <f>IF('[1]กรอกรายการ วัสดุ'!C148&gt;0,'[1]กรอกรายการ วัสดุ'!C148,IF('[1]กรอกรายการ วัสดุ'!C148=0,"-"))</f>
        <v>-</v>
      </c>
      <c r="G308" s="483" t="str">
        <f>IF('[1]กรอกรายการ วัสดุ'!D148&gt;0,'[1]กรอกรายการ วัสดุ'!D148,IF('[1]กรอกรายการ วัสดุ'!D148=0,"-"))</f>
        <v>-</v>
      </c>
      <c r="H308" s="483" t="str">
        <f>IF('[1]กรอกรายการ วัสดุ'!E148&gt;0,'[1]กรอกรายการ วัสดุ'!E148,IF('[1]กรอกรายการ วัสดุ'!E148=0,"-"))</f>
        <v>-</v>
      </c>
      <c r="I308" s="484" t="str">
        <f>IF('[1]กรอกรายการ วัสดุ'!F148&gt;0,'[1]กรอกรายการ วัสดุ'!F148,IF('[1]กรอกรายการ วัสดุ'!F148=0,"-"))</f>
        <v>-</v>
      </c>
      <c r="J308" s="483" t="str">
        <f>IF('[1]กรอกรายการ วัสดุ'!G148&gt;0,'[1]กรอกรายการ วัสดุ'!G148,IF('[1]กรอกรายการ วัสดุ'!G148=0,"-"))</f>
        <v>-</v>
      </c>
      <c r="K308" s="483" t="str">
        <f>IF('[1]กรอกรายการ วัสดุ'!H148&gt;0,'[1]กรอกรายการ วัสดุ'!H148,IF('[1]กรอกรายการ วัสดุ'!H148=0,"-"))</f>
        <v>-</v>
      </c>
      <c r="L308" s="484" t="str">
        <f>IF('[1]กรอกรายการ วัสดุ'!I148&gt;0,'[1]กรอกรายการ วัสดุ'!I148,IF('[1]กรอกรายการ วัสดุ'!I148=0,"-"))</f>
        <v>-</v>
      </c>
      <c r="M308" s="511"/>
    </row>
    <row r="309" spans="1:13" ht="22.5" thickBot="1" x14ac:dyDescent="0.55000000000000004">
      <c r="A309" s="501" t="str">
        <f>IF('[1]กรอกรายการ วัสดุ'!A371&gt;0,'[1]กรอกรายการ วัสดุ'!A383,IF('[1]กรอกรายการ วัสดุ'!A383=0," "))</f>
        <v xml:space="preserve"> </v>
      </c>
      <c r="B309" s="699" t="str">
        <f>IF('[1]กรอกรายการ วัสดุ'!B149&gt;0,'[1]กรอกรายการ วัสดุ'!B149,IF('[1]กรอกรายการ วัสดุ'!B149=0,"-"))</f>
        <v>-</v>
      </c>
      <c r="C309" s="699"/>
      <c r="D309" s="699"/>
      <c r="E309" s="699"/>
      <c r="F309" s="483" t="str">
        <f>IF('[1]กรอกรายการ วัสดุ'!C149&gt;0,'[1]กรอกรายการ วัสดุ'!C149,IF('[1]กรอกรายการ วัสดุ'!C149=0,"-"))</f>
        <v>-</v>
      </c>
      <c r="G309" s="483" t="str">
        <f>IF('[1]กรอกรายการ วัสดุ'!D149&gt;0,'[1]กรอกรายการ วัสดุ'!D149,IF('[1]กรอกรายการ วัสดุ'!D149=0,"-"))</f>
        <v>-</v>
      </c>
      <c r="H309" s="483" t="str">
        <f>IF('[1]กรอกรายการ วัสดุ'!E149&gt;0,'[1]กรอกรายการ วัสดุ'!E149,IF('[1]กรอกรายการ วัสดุ'!E149=0,"-"))</f>
        <v>-</v>
      </c>
      <c r="I309" s="484" t="str">
        <f>IF('[1]กรอกรายการ วัสดุ'!F149&gt;0,'[1]กรอกรายการ วัสดุ'!F149,IF('[1]กรอกรายการ วัสดุ'!F149=0,"-"))</f>
        <v>-</v>
      </c>
      <c r="J309" s="483" t="str">
        <f>IF('[1]กรอกรายการ วัสดุ'!G149&gt;0,'[1]กรอกรายการ วัสดุ'!G149,IF('[1]กรอกรายการ วัสดุ'!G149=0,"-"))</f>
        <v>-</v>
      </c>
      <c r="K309" s="483" t="str">
        <f>IF('[1]กรอกรายการ วัสดุ'!H149&gt;0,'[1]กรอกรายการ วัสดุ'!H149,IF('[1]กรอกรายการ วัสดุ'!H149=0,"-"))</f>
        <v>-</v>
      </c>
      <c r="L309" s="484" t="str">
        <f>IF('[1]กรอกรายการ วัสดุ'!I149&gt;0,'[1]กรอกรายการ วัสดุ'!I149,IF('[1]กรอกรายการ วัสดุ'!I149=0,"-"))</f>
        <v>-</v>
      </c>
      <c r="M309" s="514"/>
    </row>
    <row r="310" spans="1:13" ht="22.5" thickBot="1" x14ac:dyDescent="0.55000000000000004">
      <c r="A310" s="711" t="s">
        <v>133</v>
      </c>
      <c r="B310" s="712"/>
      <c r="C310" s="712"/>
      <c r="D310" s="712"/>
      <c r="E310" s="712"/>
      <c r="F310" s="712"/>
      <c r="G310" s="712"/>
      <c r="H310" s="713"/>
      <c r="I310" s="505">
        <f>SUM(I300:I309)</f>
        <v>0</v>
      </c>
      <c r="J310" s="502"/>
      <c r="K310" s="490">
        <f t="shared" ref="K310:L310" si="20">SUM(K300:K309)</f>
        <v>0</v>
      </c>
      <c r="L310" s="490">
        <f t="shared" si="20"/>
        <v>0</v>
      </c>
      <c r="M310" s="492"/>
    </row>
    <row r="311" spans="1:13" ht="22.5" thickBot="1" x14ac:dyDescent="0.55000000000000004">
      <c r="A311" s="711" t="s">
        <v>134</v>
      </c>
      <c r="B311" s="712"/>
      <c r="C311" s="712"/>
      <c r="D311" s="712"/>
      <c r="E311" s="712"/>
      <c r="F311" s="712"/>
      <c r="G311" s="712"/>
      <c r="H311" s="713"/>
      <c r="I311" s="505">
        <f>I310+I299</f>
        <v>130091.24099999998</v>
      </c>
      <c r="J311" s="516"/>
      <c r="K311" s="490">
        <f t="shared" ref="K311:L311" si="21">K310+K299</f>
        <v>52193.52</v>
      </c>
      <c r="L311" s="490">
        <f t="shared" si="21"/>
        <v>182284.761</v>
      </c>
      <c r="M311" s="492"/>
    </row>
    <row r="312" spans="1:13" ht="21.75" x14ac:dyDescent="0.5">
      <c r="A312" s="493"/>
      <c r="B312" s="493"/>
      <c r="C312" s="493"/>
      <c r="D312" s="493"/>
      <c r="E312" s="493"/>
      <c r="F312" s="493"/>
      <c r="G312" s="493"/>
      <c r="H312" s="493"/>
      <c r="I312" s="494"/>
      <c r="J312" s="494"/>
      <c r="K312" s="494"/>
      <c r="L312" s="494"/>
      <c r="M312" s="494"/>
    </row>
    <row r="313" spans="1:13" ht="24" x14ac:dyDescent="0.55000000000000004">
      <c r="A313" s="495" t="s">
        <v>28</v>
      </c>
      <c r="B313" s="495" t="s">
        <v>336</v>
      </c>
      <c r="C313" s="477"/>
      <c r="D313" s="477"/>
      <c r="E313" s="477" t="str">
        <f>[2]ปร55!$J$23</f>
        <v>ประธานกรรมการกำหนดราคากลาง</v>
      </c>
      <c r="F313" s="477"/>
      <c r="G313" s="477"/>
      <c r="H313" s="496" t="s">
        <v>28</v>
      </c>
      <c r="I313" s="495" t="s">
        <v>337</v>
      </c>
      <c r="J313" s="477"/>
      <c r="K313" s="477"/>
      <c r="L313" s="477"/>
      <c r="M313" s="477"/>
    </row>
    <row r="314" spans="1:13" ht="24" x14ac:dyDescent="0.55000000000000004">
      <c r="A314" s="480"/>
      <c r="B314" s="714" t="str">
        <f>'[1]กรอกข้อมูล รร.'!$C$29</f>
        <v>(นายวิเชียร  จันทร์แดง)</v>
      </c>
      <c r="C314" s="714"/>
      <c r="D314" s="714"/>
      <c r="E314" s="480"/>
      <c r="F314" s="477"/>
      <c r="G314" s="477"/>
      <c r="H314" s="496" t="s">
        <v>28</v>
      </c>
      <c r="I314" s="495" t="s">
        <v>338</v>
      </c>
      <c r="J314" s="477"/>
      <c r="K314" s="477"/>
      <c r="L314" s="477"/>
      <c r="M314" s="477"/>
    </row>
    <row r="315" spans="1:13" ht="24" x14ac:dyDescent="0.55000000000000004">
      <c r="A315" s="480"/>
      <c r="B315" s="495" t="str">
        <f>'[1]กรอกข้อมูล รร.'!$C$35</f>
        <v>ผู้อำนวยการโรงเรียนบ้านแม่แจ๋ม</v>
      </c>
      <c r="C315" s="495"/>
      <c r="D315" s="495"/>
      <c r="E315" s="495"/>
      <c r="F315" s="495"/>
      <c r="G315" s="477"/>
      <c r="H315" s="480"/>
      <c r="I315" s="480"/>
      <c r="J315" s="480"/>
      <c r="K315" s="480"/>
      <c r="L315" s="477"/>
      <c r="M315" s="477"/>
    </row>
    <row r="316" spans="1:13" ht="27.75" x14ac:dyDescent="0.65">
      <c r="A316" s="477"/>
      <c r="B316" s="477"/>
      <c r="C316" s="691" t="s">
        <v>23</v>
      </c>
      <c r="D316" s="691"/>
      <c r="E316" s="691"/>
      <c r="F316" s="691"/>
      <c r="G316" s="691"/>
      <c r="H316" s="691"/>
      <c r="I316" s="691"/>
      <c r="J316" s="691"/>
      <c r="K316" s="691"/>
      <c r="L316" s="506" t="s">
        <v>25</v>
      </c>
      <c r="M316" s="507"/>
    </row>
    <row r="317" spans="1:13" ht="24" x14ac:dyDescent="0.55000000000000004">
      <c r="A317" s="715" t="str">
        <f>A295</f>
        <v>สร้างรางระบายน้ำมีฝาเหล็ก ยาว 71 เมตร</v>
      </c>
      <c r="B317" s="715"/>
      <c r="C317" s="715"/>
      <c r="D317" s="692">
        <f>D273</f>
        <v>0</v>
      </c>
      <c r="E317" s="692"/>
      <c r="F317" s="692"/>
      <c r="G317" s="692"/>
      <c r="H317" s="692"/>
      <c r="I317" s="477" t="s">
        <v>26</v>
      </c>
      <c r="J317" s="479" t="str">
        <f>J295</f>
        <v>ลำปาง เขต  3</v>
      </c>
      <c r="K317" s="477"/>
      <c r="L317" s="477"/>
      <c r="M317" s="477" t="s">
        <v>135</v>
      </c>
    </row>
    <row r="318" spans="1:13" ht="24.75" thickBot="1" x14ac:dyDescent="0.6">
      <c r="A318" s="479" t="s">
        <v>0</v>
      </c>
      <c r="B318" s="477"/>
      <c r="C318" s="477"/>
      <c r="D318" s="692" t="str">
        <f>D274</f>
        <v>โรงเรียนร่องเคาะวิทยา</v>
      </c>
      <c r="E318" s="692"/>
      <c r="F318" s="692"/>
      <c r="G318" s="692"/>
      <c r="H318" s="692"/>
      <c r="I318" s="477"/>
      <c r="J318" s="477"/>
      <c r="K318" s="693"/>
      <c r="L318" s="693"/>
      <c r="M318" s="477"/>
    </row>
    <row r="319" spans="1:13" ht="24" customHeight="1" x14ac:dyDescent="0.2">
      <c r="A319" s="700" t="s">
        <v>2</v>
      </c>
      <c r="B319" s="702" t="s">
        <v>3</v>
      </c>
      <c r="C319" s="703"/>
      <c r="D319" s="703"/>
      <c r="E319" s="704"/>
      <c r="F319" s="694" t="s">
        <v>4</v>
      </c>
      <c r="G319" s="694" t="s">
        <v>5</v>
      </c>
      <c r="H319" s="694" t="s">
        <v>6</v>
      </c>
      <c r="I319" s="694"/>
      <c r="J319" s="694" t="s">
        <v>7</v>
      </c>
      <c r="K319" s="694"/>
      <c r="L319" s="694" t="s">
        <v>24</v>
      </c>
      <c r="M319" s="696" t="s">
        <v>9</v>
      </c>
    </row>
    <row r="320" spans="1:13" ht="48" x14ac:dyDescent="0.2">
      <c r="A320" s="701"/>
      <c r="B320" s="705"/>
      <c r="C320" s="706"/>
      <c r="D320" s="706"/>
      <c r="E320" s="707"/>
      <c r="F320" s="716"/>
      <c r="G320" s="716"/>
      <c r="H320" s="497" t="s">
        <v>10</v>
      </c>
      <c r="I320" s="497" t="s">
        <v>11</v>
      </c>
      <c r="J320" s="497" t="s">
        <v>10</v>
      </c>
      <c r="K320" s="497" t="s">
        <v>11</v>
      </c>
      <c r="L320" s="716"/>
      <c r="M320" s="697"/>
    </row>
    <row r="321" spans="1:13" ht="21.75" x14ac:dyDescent="0.5">
      <c r="A321" s="736" t="s">
        <v>136</v>
      </c>
      <c r="B321" s="737"/>
      <c r="C321" s="737"/>
      <c r="D321" s="737"/>
      <c r="E321" s="737"/>
      <c r="F321" s="737"/>
      <c r="G321" s="737"/>
      <c r="H321" s="738"/>
      <c r="I321" s="508">
        <f>I311</f>
        <v>130091.24099999998</v>
      </c>
      <c r="J321" s="515"/>
      <c r="K321" s="510">
        <f>K311</f>
        <v>52193.52</v>
      </c>
      <c r="L321" s="510">
        <f>L311</f>
        <v>182284.761</v>
      </c>
      <c r="M321" s="485"/>
    </row>
    <row r="322" spans="1:13" ht="21.75" x14ac:dyDescent="0.5">
      <c r="A322" s="482" t="str">
        <f>IF('[1]กรอกรายการ วัสดุ'!A384&gt;0,'[1]กรอกรายการ วัสดุ'!A396,IF('[1]กรอกรายการ วัสดุ'!A396=0," "))</f>
        <v xml:space="preserve"> </v>
      </c>
      <c r="B322" s="698" t="str">
        <f>IF('[1]กรอกรายการ วัสดุ'!B150&gt;0,'[1]กรอกรายการ วัสดุ'!B150,IF('[1]กรอกรายการ วัสดุ'!B150=0,"-"))</f>
        <v>-</v>
      </c>
      <c r="C322" s="698"/>
      <c r="D322" s="698"/>
      <c r="E322" s="698"/>
      <c r="F322" s="483" t="str">
        <f>IF('[1]กรอกรายการ วัสดุ'!C150&gt;0,'[1]กรอกรายการ วัสดุ'!C150,IF('[1]กรอกรายการ วัสดุ'!C150=0,"-"))</f>
        <v>-</v>
      </c>
      <c r="G322" s="483" t="str">
        <f>IF('[1]กรอกรายการ วัสดุ'!D150&gt;0,'[1]กรอกรายการ วัสดุ'!D150,IF('[1]กรอกรายการ วัสดุ'!D150=0,"-"))</f>
        <v>-</v>
      </c>
      <c r="H322" s="483" t="str">
        <f>IF('[1]กรอกรายการ วัสดุ'!E150&gt;0,'[1]กรอกรายการ วัสดุ'!E150,IF('[1]กรอกรายการ วัสดุ'!E150=0,"-"))</f>
        <v>-</v>
      </c>
      <c r="I322" s="484" t="str">
        <f>IF('[1]กรอกรายการ วัสดุ'!F150&gt;0,'[1]กรอกรายการ วัสดุ'!F150,IF('[1]กรอกรายการ วัสดุ'!F150=0,"-"))</f>
        <v>-</v>
      </c>
      <c r="J322" s="483" t="str">
        <f>IF('[1]กรอกรายการ วัสดุ'!G150&gt;0,'[1]กรอกรายการ วัสดุ'!G150,IF('[1]กรอกรายการ วัสดุ'!G150=0,"-"))</f>
        <v>-</v>
      </c>
      <c r="K322" s="483" t="str">
        <f>IF('[1]กรอกรายการ วัสดุ'!H150&gt;0,'[1]กรอกรายการ วัสดุ'!H150,IF('[1]กรอกรายการ วัสดุ'!H150=0,"-"))</f>
        <v>-</v>
      </c>
      <c r="L322" s="484" t="str">
        <f>IF('[1]กรอกรายการ วัสดุ'!I150&gt;0,'[1]กรอกรายการ วัสดุ'!I150,IF('[1]กรอกรายการ วัสดุ'!I150=0,"-"))</f>
        <v>-</v>
      </c>
      <c r="M322" s="511"/>
    </row>
    <row r="323" spans="1:13" ht="21.75" x14ac:dyDescent="0.5">
      <c r="A323" s="486" t="str">
        <f>IF('[1]กรอกรายการ วัสดุ'!A385&gt;0,'[1]กรอกรายการ วัสดุ'!A397,IF('[1]กรอกรายการ วัสดุ'!A397=0," "))</f>
        <v xml:space="preserve"> </v>
      </c>
      <c r="B323" s="699" t="str">
        <f>IF('[1]กรอกรายการ วัสดุ'!B151&gt;0,'[1]กรอกรายการ วัสดุ'!B151,IF('[1]กรอกรายการ วัสดุ'!B151=0,"-"))</f>
        <v>-</v>
      </c>
      <c r="C323" s="699"/>
      <c r="D323" s="699"/>
      <c r="E323" s="699"/>
      <c r="F323" s="483" t="str">
        <f>IF('[1]กรอกรายการ วัสดุ'!C151&gt;0,'[1]กรอกรายการ วัสดุ'!C151,IF('[1]กรอกรายการ วัสดุ'!C151=0,"-"))</f>
        <v>-</v>
      </c>
      <c r="G323" s="483" t="str">
        <f>IF('[1]กรอกรายการ วัสดุ'!D151&gt;0,'[1]กรอกรายการ วัสดุ'!D151,IF('[1]กรอกรายการ วัสดุ'!D151=0,"-"))</f>
        <v>-</v>
      </c>
      <c r="H323" s="483" t="str">
        <f>IF('[1]กรอกรายการ วัสดุ'!E151&gt;0,'[1]กรอกรายการ วัสดุ'!E151,IF('[1]กรอกรายการ วัสดุ'!E151=0,"-"))</f>
        <v>-</v>
      </c>
      <c r="I323" s="484" t="str">
        <f>IF('[1]กรอกรายการ วัสดุ'!F151&gt;0,'[1]กรอกรายการ วัสดุ'!F151,IF('[1]กรอกรายการ วัสดุ'!F151=0,"-"))</f>
        <v>-</v>
      </c>
      <c r="J323" s="483" t="str">
        <f>IF('[1]กรอกรายการ วัสดุ'!G151&gt;0,'[1]กรอกรายการ วัสดุ'!G151,IF('[1]กรอกรายการ วัสดุ'!G151=0,"-"))</f>
        <v>-</v>
      </c>
      <c r="K323" s="483" t="str">
        <f>IF('[1]กรอกรายการ วัสดุ'!H151&gt;0,'[1]กรอกรายการ วัสดุ'!H151,IF('[1]กรอกรายการ วัสดุ'!H151=0,"-"))</f>
        <v>-</v>
      </c>
      <c r="L323" s="484" t="str">
        <f>IF('[1]กรอกรายการ วัสดุ'!I151&gt;0,'[1]กรอกรายการ วัสดุ'!I151,IF('[1]กรอกรายการ วัสดุ'!I151=0,"-"))</f>
        <v>-</v>
      </c>
      <c r="M323" s="511"/>
    </row>
    <row r="324" spans="1:13" ht="21.75" x14ac:dyDescent="0.5">
      <c r="A324" s="486" t="str">
        <f>IF('[1]กรอกรายการ วัสดุ'!A386&gt;0,'[1]กรอกรายการ วัสดุ'!A398,IF('[1]กรอกรายการ วัสดุ'!A398=0," "))</f>
        <v xml:space="preserve"> </v>
      </c>
      <c r="B324" s="699" t="str">
        <f>IF('[1]กรอกรายการ วัสดุ'!B152&gt;0,'[1]กรอกรายการ วัสดุ'!B152,IF('[1]กรอกรายการ วัสดุ'!B152=0,"-"))</f>
        <v>-</v>
      </c>
      <c r="C324" s="699"/>
      <c r="D324" s="699"/>
      <c r="E324" s="699"/>
      <c r="F324" s="483" t="str">
        <f>IF('[1]กรอกรายการ วัสดุ'!C152&gt;0,'[1]กรอกรายการ วัสดุ'!C152,IF('[1]กรอกรายการ วัสดุ'!C152=0,"-"))</f>
        <v>-</v>
      </c>
      <c r="G324" s="483" t="str">
        <f>IF('[1]กรอกรายการ วัสดุ'!D152&gt;0,'[1]กรอกรายการ วัสดุ'!D152,IF('[1]กรอกรายการ วัสดุ'!D152=0,"-"))</f>
        <v>-</v>
      </c>
      <c r="H324" s="483" t="str">
        <f>IF('[1]กรอกรายการ วัสดุ'!E152&gt;0,'[1]กรอกรายการ วัสดุ'!E152,IF('[1]กรอกรายการ วัสดุ'!E152=0,"-"))</f>
        <v>-</v>
      </c>
      <c r="I324" s="484" t="str">
        <f>IF('[1]กรอกรายการ วัสดุ'!F152&gt;0,'[1]กรอกรายการ วัสดุ'!F152,IF('[1]กรอกรายการ วัสดุ'!F152=0,"-"))</f>
        <v>-</v>
      </c>
      <c r="J324" s="483" t="str">
        <f>IF('[1]กรอกรายการ วัสดุ'!G152&gt;0,'[1]กรอกรายการ วัสดุ'!G152,IF('[1]กรอกรายการ วัสดุ'!G152=0,"-"))</f>
        <v>-</v>
      </c>
      <c r="K324" s="483" t="str">
        <f>IF('[1]กรอกรายการ วัสดุ'!H152&gt;0,'[1]กรอกรายการ วัสดุ'!H152,IF('[1]กรอกรายการ วัสดุ'!H152=0,"-"))</f>
        <v>-</v>
      </c>
      <c r="L324" s="484" t="str">
        <f>IF('[1]กรอกรายการ วัสดุ'!I152&gt;0,'[1]กรอกรายการ วัสดุ'!I152,IF('[1]กรอกรายการ วัสดุ'!I152=0,"-"))</f>
        <v>-</v>
      </c>
      <c r="M324" s="511"/>
    </row>
    <row r="325" spans="1:13" ht="21.75" x14ac:dyDescent="0.5">
      <c r="A325" s="486" t="str">
        <f>IF('[1]กรอกรายการ วัสดุ'!A387&gt;0,'[1]กรอกรายการ วัสดุ'!A399,IF('[1]กรอกรายการ วัสดุ'!A399=0," "))</f>
        <v xml:space="preserve"> </v>
      </c>
      <c r="B325" s="699" t="str">
        <f>IF('[1]กรอกรายการ วัสดุ'!B153&gt;0,'[1]กรอกรายการ วัสดุ'!B153,IF('[1]กรอกรายการ วัสดุ'!B153=0,"-"))</f>
        <v>-</v>
      </c>
      <c r="C325" s="699"/>
      <c r="D325" s="699"/>
      <c r="E325" s="699"/>
      <c r="F325" s="483" t="str">
        <f>IF('[1]กรอกรายการ วัสดุ'!C153&gt;0,'[1]กรอกรายการ วัสดุ'!C153,IF('[1]กรอกรายการ วัสดุ'!C153=0,"-"))</f>
        <v>-</v>
      </c>
      <c r="G325" s="483" t="str">
        <f>IF('[1]กรอกรายการ วัสดุ'!D153&gt;0,'[1]กรอกรายการ วัสดุ'!D153,IF('[1]กรอกรายการ วัสดุ'!D153=0,"-"))</f>
        <v>-</v>
      </c>
      <c r="H325" s="483" t="str">
        <f>IF('[1]กรอกรายการ วัสดุ'!E153&gt;0,'[1]กรอกรายการ วัสดุ'!E153,IF('[1]กรอกรายการ วัสดุ'!E153=0,"-"))</f>
        <v>-</v>
      </c>
      <c r="I325" s="484" t="str">
        <f>IF('[1]กรอกรายการ วัสดุ'!F153&gt;0,'[1]กรอกรายการ วัสดุ'!F153,IF('[1]กรอกรายการ วัสดุ'!F153=0,"-"))</f>
        <v>-</v>
      </c>
      <c r="J325" s="483" t="str">
        <f>IF('[1]กรอกรายการ วัสดุ'!G153&gt;0,'[1]กรอกรายการ วัสดุ'!G153,IF('[1]กรอกรายการ วัสดุ'!G153=0,"-"))</f>
        <v>-</v>
      </c>
      <c r="K325" s="483" t="str">
        <f>IF('[1]กรอกรายการ วัสดุ'!H153&gt;0,'[1]กรอกรายการ วัสดุ'!H153,IF('[1]กรอกรายการ วัสดุ'!H153=0,"-"))</f>
        <v>-</v>
      </c>
      <c r="L325" s="484" t="str">
        <f>IF('[1]กรอกรายการ วัสดุ'!I153&gt;0,'[1]กรอกรายการ วัสดุ'!I153,IF('[1]กรอกรายการ วัสดุ'!I153=0,"-"))</f>
        <v>-</v>
      </c>
      <c r="M325" s="511"/>
    </row>
    <row r="326" spans="1:13" ht="21.75" x14ac:dyDescent="0.5">
      <c r="A326" s="486" t="str">
        <f>IF('[1]กรอกรายการ วัสดุ'!A388&gt;0,'[1]กรอกรายการ วัสดุ'!A400,IF('[1]กรอกรายการ วัสดุ'!A400=0," "))</f>
        <v xml:space="preserve"> </v>
      </c>
      <c r="B326" s="699" t="str">
        <f>IF('[1]กรอกรายการ วัสดุ'!B154&gt;0,'[1]กรอกรายการ วัสดุ'!B154,IF('[1]กรอกรายการ วัสดุ'!B154=0,"-"))</f>
        <v>-</v>
      </c>
      <c r="C326" s="699"/>
      <c r="D326" s="699"/>
      <c r="E326" s="699"/>
      <c r="F326" s="483" t="str">
        <f>IF('[1]กรอกรายการ วัสดุ'!C154&gt;0,'[1]กรอกรายการ วัสดุ'!C154,IF('[1]กรอกรายการ วัสดุ'!C154=0,"-"))</f>
        <v>-</v>
      </c>
      <c r="G326" s="483" t="str">
        <f>IF('[1]กรอกรายการ วัสดุ'!D154&gt;0,'[1]กรอกรายการ วัสดุ'!D154,IF('[1]กรอกรายการ วัสดุ'!D154=0,"-"))</f>
        <v>-</v>
      </c>
      <c r="H326" s="483" t="str">
        <f>IF('[1]กรอกรายการ วัสดุ'!E154&gt;0,'[1]กรอกรายการ วัสดุ'!E154,IF('[1]กรอกรายการ วัสดุ'!E154=0,"-"))</f>
        <v>-</v>
      </c>
      <c r="I326" s="484" t="str">
        <f>IF('[1]กรอกรายการ วัสดุ'!F154&gt;0,'[1]กรอกรายการ วัสดุ'!F154,IF('[1]กรอกรายการ วัสดุ'!F154=0,"-"))</f>
        <v>-</v>
      </c>
      <c r="J326" s="483" t="str">
        <f>IF('[1]กรอกรายการ วัสดุ'!G154&gt;0,'[1]กรอกรายการ วัสดุ'!G154,IF('[1]กรอกรายการ วัสดุ'!G154=0,"-"))</f>
        <v>-</v>
      </c>
      <c r="K326" s="483" t="str">
        <f>IF('[1]กรอกรายการ วัสดุ'!H154&gt;0,'[1]กรอกรายการ วัสดุ'!H154,IF('[1]กรอกรายการ วัสดุ'!H154=0,"-"))</f>
        <v>-</v>
      </c>
      <c r="L326" s="484" t="str">
        <f>IF('[1]กรอกรายการ วัสดุ'!I154&gt;0,'[1]กรอกรายการ วัสดุ'!I154,IF('[1]กรอกรายการ วัสดุ'!I154=0,"-"))</f>
        <v>-</v>
      </c>
      <c r="M326" s="511"/>
    </row>
    <row r="327" spans="1:13" ht="21.75" x14ac:dyDescent="0.5">
      <c r="A327" s="486" t="str">
        <f>IF('[1]กรอกรายการ วัสดุ'!A389&gt;0,'[1]กรอกรายการ วัสดุ'!A401,IF('[1]กรอกรายการ วัสดุ'!A401=0," "))</f>
        <v xml:space="preserve"> </v>
      </c>
      <c r="B327" s="699" t="str">
        <f>IF('[1]กรอกรายการ วัสดุ'!B155&gt;0,'[1]กรอกรายการ วัสดุ'!B155,IF('[1]กรอกรายการ วัสดุ'!B155=0,"-"))</f>
        <v>-</v>
      </c>
      <c r="C327" s="699"/>
      <c r="D327" s="699"/>
      <c r="E327" s="699"/>
      <c r="F327" s="483" t="str">
        <f>IF('[1]กรอกรายการ วัสดุ'!C155&gt;0,'[1]กรอกรายการ วัสดุ'!C155,IF('[1]กรอกรายการ วัสดุ'!C155=0,"-"))</f>
        <v>-</v>
      </c>
      <c r="G327" s="483" t="str">
        <f>IF('[1]กรอกรายการ วัสดุ'!D155&gt;0,'[1]กรอกรายการ วัสดุ'!D155,IF('[1]กรอกรายการ วัสดุ'!D155=0,"-"))</f>
        <v>-</v>
      </c>
      <c r="H327" s="483" t="str">
        <f>IF('[1]กรอกรายการ วัสดุ'!E155&gt;0,'[1]กรอกรายการ วัสดุ'!E155,IF('[1]กรอกรายการ วัสดุ'!E155=0,"-"))</f>
        <v>-</v>
      </c>
      <c r="I327" s="484" t="str">
        <f>IF('[1]กรอกรายการ วัสดุ'!F155&gt;0,'[1]กรอกรายการ วัสดุ'!F155,IF('[1]กรอกรายการ วัสดุ'!F155=0,"-"))</f>
        <v>-</v>
      </c>
      <c r="J327" s="483" t="str">
        <f>IF('[1]กรอกรายการ วัสดุ'!G155&gt;0,'[1]กรอกรายการ วัสดุ'!G155,IF('[1]กรอกรายการ วัสดุ'!G155=0,"-"))</f>
        <v>-</v>
      </c>
      <c r="K327" s="483" t="str">
        <f>IF('[1]กรอกรายการ วัสดุ'!H155&gt;0,'[1]กรอกรายการ วัสดุ'!H155,IF('[1]กรอกรายการ วัสดุ'!H155=0,"-"))</f>
        <v>-</v>
      </c>
      <c r="L327" s="484" t="str">
        <f>IF('[1]กรอกรายการ วัสดุ'!I155&gt;0,'[1]กรอกรายการ วัสดุ'!I155,IF('[1]กรอกรายการ วัสดุ'!I155=0,"-"))</f>
        <v>-</v>
      </c>
      <c r="M327" s="511"/>
    </row>
    <row r="328" spans="1:13" ht="21.75" x14ac:dyDescent="0.5">
      <c r="A328" s="486" t="str">
        <f>IF('[1]กรอกรายการ วัสดุ'!A390&gt;0,'[1]กรอกรายการ วัสดุ'!A402,IF('[1]กรอกรายการ วัสดุ'!A402=0," "))</f>
        <v xml:space="preserve"> </v>
      </c>
      <c r="B328" s="699" t="str">
        <f>IF('[1]กรอกรายการ วัสดุ'!B156&gt;0,'[1]กรอกรายการ วัสดุ'!B156,IF('[1]กรอกรายการ วัสดุ'!B156=0,"-"))</f>
        <v>-</v>
      </c>
      <c r="C328" s="699"/>
      <c r="D328" s="699"/>
      <c r="E328" s="699"/>
      <c r="F328" s="483" t="str">
        <f>IF('[1]กรอกรายการ วัสดุ'!C156&gt;0,'[1]กรอกรายการ วัสดุ'!C156,IF('[1]กรอกรายการ วัสดุ'!C156=0,"-"))</f>
        <v>-</v>
      </c>
      <c r="G328" s="483" t="str">
        <f>IF('[1]กรอกรายการ วัสดุ'!D156&gt;0,'[1]กรอกรายการ วัสดุ'!D156,IF('[1]กรอกรายการ วัสดุ'!D156=0,"-"))</f>
        <v>-</v>
      </c>
      <c r="H328" s="483" t="str">
        <f>IF('[1]กรอกรายการ วัสดุ'!E156&gt;0,'[1]กรอกรายการ วัสดุ'!E156,IF('[1]กรอกรายการ วัสดุ'!E156=0,"-"))</f>
        <v>-</v>
      </c>
      <c r="I328" s="484" t="str">
        <f>IF('[1]กรอกรายการ วัสดุ'!F156&gt;0,'[1]กรอกรายการ วัสดุ'!F156,IF('[1]กรอกรายการ วัสดุ'!F156=0,"-"))</f>
        <v>-</v>
      </c>
      <c r="J328" s="483" t="str">
        <f>IF('[1]กรอกรายการ วัสดุ'!G156&gt;0,'[1]กรอกรายการ วัสดุ'!G156,IF('[1]กรอกรายการ วัสดุ'!G156=0,"-"))</f>
        <v>-</v>
      </c>
      <c r="K328" s="483" t="str">
        <f>IF('[1]กรอกรายการ วัสดุ'!H156&gt;0,'[1]กรอกรายการ วัสดุ'!H156,IF('[1]กรอกรายการ วัสดุ'!H156=0,"-"))</f>
        <v>-</v>
      </c>
      <c r="L328" s="484" t="str">
        <f>IF('[1]กรอกรายการ วัสดุ'!I156&gt;0,'[1]กรอกรายการ วัสดุ'!I156,IF('[1]กรอกรายการ วัสดุ'!I156=0,"-"))</f>
        <v>-</v>
      </c>
      <c r="M328" s="511"/>
    </row>
    <row r="329" spans="1:13" ht="21.75" x14ac:dyDescent="0.5">
      <c r="A329" s="486" t="str">
        <f>IF('[1]กรอกรายการ วัสดุ'!A391&gt;0,'[1]กรอกรายการ วัสดุ'!A403,IF('[1]กรอกรายการ วัสดุ'!A403=0," "))</f>
        <v xml:space="preserve"> </v>
      </c>
      <c r="B329" s="699" t="str">
        <f>IF('[1]กรอกรายการ วัสดุ'!B157&gt;0,'[1]กรอกรายการ วัสดุ'!B157,IF('[1]กรอกรายการ วัสดุ'!B157=0,"-"))</f>
        <v>-</v>
      </c>
      <c r="C329" s="699"/>
      <c r="D329" s="699"/>
      <c r="E329" s="699"/>
      <c r="F329" s="483" t="str">
        <f>IF('[1]กรอกรายการ วัสดุ'!C157&gt;0,'[1]กรอกรายการ วัสดุ'!C157,IF('[1]กรอกรายการ วัสดุ'!C157=0,"-"))</f>
        <v>-</v>
      </c>
      <c r="G329" s="483" t="str">
        <f>IF('[1]กรอกรายการ วัสดุ'!D157&gt;0,'[1]กรอกรายการ วัสดุ'!D157,IF('[1]กรอกรายการ วัสดุ'!D157=0,"-"))</f>
        <v>-</v>
      </c>
      <c r="H329" s="483" t="str">
        <f>IF('[1]กรอกรายการ วัสดุ'!E157&gt;0,'[1]กรอกรายการ วัสดุ'!E157,IF('[1]กรอกรายการ วัสดุ'!E157=0,"-"))</f>
        <v>-</v>
      </c>
      <c r="I329" s="484" t="str">
        <f>IF('[1]กรอกรายการ วัสดุ'!F157&gt;0,'[1]กรอกรายการ วัสดุ'!F157,IF('[1]กรอกรายการ วัสดุ'!F157=0,"-"))</f>
        <v>-</v>
      </c>
      <c r="J329" s="483" t="str">
        <f>IF('[1]กรอกรายการ วัสดุ'!G157&gt;0,'[1]กรอกรายการ วัสดุ'!G157,IF('[1]กรอกรายการ วัสดุ'!G157=0,"-"))</f>
        <v>-</v>
      </c>
      <c r="K329" s="483" t="str">
        <f>IF('[1]กรอกรายการ วัสดุ'!H157&gt;0,'[1]กรอกรายการ วัสดุ'!H157,IF('[1]กรอกรายการ วัสดุ'!H157=0,"-"))</f>
        <v>-</v>
      </c>
      <c r="L329" s="484" t="str">
        <f>IF('[1]กรอกรายการ วัสดุ'!I157&gt;0,'[1]กรอกรายการ วัสดุ'!I157,IF('[1]กรอกรายการ วัสดุ'!I157=0,"-"))</f>
        <v>-</v>
      </c>
      <c r="M329" s="511"/>
    </row>
    <row r="330" spans="1:13" ht="21.75" x14ac:dyDescent="0.5">
      <c r="A330" s="486" t="str">
        <f>IF('[1]กรอกรายการ วัสดุ'!A392&gt;0,'[1]กรอกรายการ วัสดุ'!A404,IF('[1]กรอกรายการ วัสดุ'!A404=0," "))</f>
        <v xml:space="preserve"> </v>
      </c>
      <c r="B330" s="699" t="str">
        <f>IF('[1]กรอกรายการ วัสดุ'!B158&gt;0,'[1]กรอกรายการ วัสดุ'!B158,IF('[1]กรอกรายการ วัสดุ'!B158=0,"-"))</f>
        <v>-</v>
      </c>
      <c r="C330" s="699"/>
      <c r="D330" s="699"/>
      <c r="E330" s="699"/>
      <c r="F330" s="483" t="str">
        <f>IF('[1]กรอกรายการ วัสดุ'!C158&gt;0,'[1]กรอกรายการ วัสดุ'!C158,IF('[1]กรอกรายการ วัสดุ'!C158=0,"-"))</f>
        <v>-</v>
      </c>
      <c r="G330" s="483" t="str">
        <f>IF('[1]กรอกรายการ วัสดุ'!D158&gt;0,'[1]กรอกรายการ วัสดุ'!D158,IF('[1]กรอกรายการ วัสดุ'!D158=0,"-"))</f>
        <v>-</v>
      </c>
      <c r="H330" s="483" t="str">
        <f>IF('[1]กรอกรายการ วัสดุ'!E158&gt;0,'[1]กรอกรายการ วัสดุ'!E158,IF('[1]กรอกรายการ วัสดุ'!E158=0,"-"))</f>
        <v>-</v>
      </c>
      <c r="I330" s="484" t="str">
        <f>IF('[1]กรอกรายการ วัสดุ'!F158&gt;0,'[1]กรอกรายการ วัสดุ'!F158,IF('[1]กรอกรายการ วัสดุ'!F158=0,"-"))</f>
        <v>-</v>
      </c>
      <c r="J330" s="483" t="str">
        <f>IF('[1]กรอกรายการ วัสดุ'!G158&gt;0,'[1]กรอกรายการ วัสดุ'!G158,IF('[1]กรอกรายการ วัสดุ'!G158=0,"-"))</f>
        <v>-</v>
      </c>
      <c r="K330" s="483" t="str">
        <f>IF('[1]กรอกรายการ วัสดุ'!H158&gt;0,'[1]กรอกรายการ วัสดุ'!H158,IF('[1]กรอกรายการ วัสดุ'!H158=0,"-"))</f>
        <v>-</v>
      </c>
      <c r="L330" s="484" t="str">
        <f>IF('[1]กรอกรายการ วัสดุ'!I158&gt;0,'[1]กรอกรายการ วัสดุ'!I158,IF('[1]กรอกรายการ วัสดุ'!I158=0,"-"))</f>
        <v>-</v>
      </c>
      <c r="M330" s="511"/>
    </row>
    <row r="331" spans="1:13" ht="22.5" thickBot="1" x14ac:dyDescent="0.55000000000000004">
      <c r="A331" s="501" t="str">
        <f>IF('[1]กรอกรายการ วัสดุ'!A393&gt;0,'[1]กรอกรายการ วัสดุ'!A405,IF('[1]กรอกรายการ วัสดุ'!A405=0," "))</f>
        <v xml:space="preserve"> </v>
      </c>
      <c r="B331" s="740" t="str">
        <f>IF('[1]กรอกรายการ วัสดุ'!B159&gt;0,'[1]กรอกรายการ วัสดุ'!B159,IF('[1]กรอกรายการ วัสดุ'!B159=0,"-"))</f>
        <v>-</v>
      </c>
      <c r="C331" s="740"/>
      <c r="D331" s="740"/>
      <c r="E331" s="740"/>
      <c r="F331" s="483" t="str">
        <f>IF('[1]กรอกรายการ วัสดุ'!C159&gt;0,'[1]กรอกรายการ วัสดุ'!C159,IF('[1]กรอกรายการ วัสดุ'!C159=0,"-"))</f>
        <v>-</v>
      </c>
      <c r="G331" s="483" t="str">
        <f>IF('[1]กรอกรายการ วัสดุ'!D159&gt;0,'[1]กรอกรายการ วัสดุ'!D159,IF('[1]กรอกรายการ วัสดุ'!D159=0,"-"))</f>
        <v>-</v>
      </c>
      <c r="H331" s="483" t="str">
        <f>IF('[1]กรอกรายการ วัสดุ'!E159&gt;0,'[1]กรอกรายการ วัสดุ'!E159,IF('[1]กรอกรายการ วัสดุ'!E159=0,"-"))</f>
        <v>-</v>
      </c>
      <c r="I331" s="484" t="str">
        <f>IF('[1]กรอกรายการ วัสดุ'!F159&gt;0,'[1]กรอกรายการ วัสดุ'!F159,IF('[1]กรอกรายการ วัสดุ'!F159=0,"-"))</f>
        <v>-</v>
      </c>
      <c r="J331" s="483" t="str">
        <f>IF('[1]กรอกรายการ วัสดุ'!G159&gt;0,'[1]กรอกรายการ วัสดุ'!G159,IF('[1]กรอกรายการ วัสดุ'!G159=0,"-"))</f>
        <v>-</v>
      </c>
      <c r="K331" s="483" t="str">
        <f>IF('[1]กรอกรายการ วัสดุ'!H159&gt;0,'[1]กรอกรายการ วัสดุ'!H159,IF('[1]กรอกรายการ วัสดุ'!H159=0,"-"))</f>
        <v>-</v>
      </c>
      <c r="L331" s="484" t="str">
        <f>IF('[1]กรอกรายการ วัสดุ'!I159&gt;0,'[1]กรอกรายการ วัสดุ'!I159,IF('[1]กรอกรายการ วัสดุ'!I159=0,"-"))</f>
        <v>-</v>
      </c>
      <c r="M331" s="514"/>
    </row>
    <row r="332" spans="1:13" ht="22.5" thickBot="1" x14ac:dyDescent="0.55000000000000004">
      <c r="A332" s="711" t="s">
        <v>137</v>
      </c>
      <c r="B332" s="712"/>
      <c r="C332" s="712"/>
      <c r="D332" s="712"/>
      <c r="E332" s="712"/>
      <c r="F332" s="712"/>
      <c r="G332" s="712"/>
      <c r="H332" s="713"/>
      <c r="I332" s="505">
        <f>SUM(I322:I331)</f>
        <v>0</v>
      </c>
      <c r="J332" s="502"/>
      <c r="K332" s="490">
        <f t="shared" ref="K332:L332" si="22">SUM(K322:K331)</f>
        <v>0</v>
      </c>
      <c r="L332" s="490">
        <f t="shared" si="22"/>
        <v>0</v>
      </c>
      <c r="M332" s="492"/>
    </row>
    <row r="333" spans="1:13" ht="22.5" thickBot="1" x14ac:dyDescent="0.55000000000000004">
      <c r="A333" s="711" t="s">
        <v>138</v>
      </c>
      <c r="B333" s="712"/>
      <c r="C333" s="712"/>
      <c r="D333" s="712"/>
      <c r="E333" s="712"/>
      <c r="F333" s="712"/>
      <c r="G333" s="712"/>
      <c r="H333" s="713"/>
      <c r="I333" s="505">
        <f>I332+I321</f>
        <v>130091.24099999998</v>
      </c>
      <c r="J333" s="516"/>
      <c r="K333" s="490">
        <f t="shared" ref="K333:L333" si="23">K332+K321</f>
        <v>52193.52</v>
      </c>
      <c r="L333" s="490">
        <f t="shared" si="23"/>
        <v>182284.761</v>
      </c>
      <c r="M333" s="492"/>
    </row>
    <row r="334" spans="1:13" ht="21.75" x14ac:dyDescent="0.5">
      <c r="A334" s="493"/>
      <c r="B334" s="493"/>
      <c r="C334" s="493"/>
      <c r="D334" s="493"/>
      <c r="E334" s="493"/>
      <c r="F334" s="493"/>
      <c r="G334" s="493"/>
      <c r="H334" s="493"/>
      <c r="I334" s="494"/>
      <c r="J334" s="494"/>
      <c r="K334" s="494"/>
      <c r="L334" s="494"/>
      <c r="M334" s="494"/>
    </row>
    <row r="335" spans="1:13" ht="24" x14ac:dyDescent="0.55000000000000004">
      <c r="A335" s="495" t="s">
        <v>28</v>
      </c>
      <c r="B335" s="495" t="s">
        <v>336</v>
      </c>
      <c r="C335" s="477"/>
      <c r="D335" s="477"/>
      <c r="E335" s="477" t="str">
        <f>[2]ปร55!$J$23</f>
        <v>ประธานกรรมการกำหนดราคากลาง</v>
      </c>
      <c r="F335" s="477"/>
      <c r="G335" s="477"/>
      <c r="H335" s="496" t="s">
        <v>28</v>
      </c>
      <c r="I335" s="495" t="s">
        <v>337</v>
      </c>
      <c r="J335" s="477"/>
      <c r="K335" s="477"/>
      <c r="L335" s="477"/>
      <c r="M335" s="477"/>
    </row>
    <row r="336" spans="1:13" ht="24" x14ac:dyDescent="0.55000000000000004">
      <c r="A336" s="480"/>
      <c r="B336" s="714" t="str">
        <f>'[1]กรอกข้อมูล รร.'!$C$29</f>
        <v>(นายวิเชียร  จันทร์แดง)</v>
      </c>
      <c r="C336" s="714"/>
      <c r="D336" s="714"/>
      <c r="E336" s="480"/>
      <c r="F336" s="477"/>
      <c r="G336" s="477"/>
      <c r="H336" s="496" t="s">
        <v>28</v>
      </c>
      <c r="I336" s="495" t="s">
        <v>338</v>
      </c>
      <c r="J336" s="477"/>
      <c r="K336" s="477"/>
      <c r="L336" s="477"/>
      <c r="M336" s="477"/>
    </row>
    <row r="337" spans="1:13" ht="24" x14ac:dyDescent="0.55000000000000004">
      <c r="A337" s="480"/>
      <c r="B337" s="495" t="str">
        <f>'[1]กรอกข้อมูล รร.'!$C$35</f>
        <v>ผู้อำนวยการโรงเรียนบ้านแม่แจ๋ม</v>
      </c>
      <c r="C337" s="495"/>
      <c r="D337" s="495"/>
      <c r="E337" s="495"/>
      <c r="F337" s="495"/>
      <c r="G337" s="477"/>
      <c r="H337" s="480"/>
      <c r="I337" s="480"/>
      <c r="J337" s="480"/>
      <c r="K337" s="480"/>
      <c r="L337" s="477"/>
      <c r="M337" s="477"/>
    </row>
    <row r="338" spans="1:13" ht="27.75" x14ac:dyDescent="0.65">
      <c r="A338" s="477"/>
      <c r="B338" s="477"/>
      <c r="C338" s="691" t="s">
        <v>23</v>
      </c>
      <c r="D338" s="691"/>
      <c r="E338" s="691"/>
      <c r="F338" s="691"/>
      <c r="G338" s="691"/>
      <c r="H338" s="691"/>
      <c r="I338" s="691"/>
      <c r="J338" s="691"/>
      <c r="K338" s="691"/>
      <c r="L338" s="506" t="s">
        <v>25</v>
      </c>
      <c r="M338" s="507"/>
    </row>
    <row r="339" spans="1:13" ht="24" x14ac:dyDescent="0.55000000000000004">
      <c r="A339" s="715" t="str">
        <f>A317</f>
        <v>สร้างรางระบายน้ำมีฝาเหล็ก ยาว 71 เมตร</v>
      </c>
      <c r="B339" s="715"/>
      <c r="C339" s="715"/>
      <c r="D339" s="692">
        <f>D295</f>
        <v>0</v>
      </c>
      <c r="E339" s="692"/>
      <c r="F339" s="692"/>
      <c r="G339" s="692"/>
      <c r="H339" s="692"/>
      <c r="I339" s="477" t="s">
        <v>26</v>
      </c>
      <c r="J339" s="479" t="str">
        <f>J317</f>
        <v>ลำปาง เขต  3</v>
      </c>
      <c r="K339" s="477"/>
      <c r="L339" s="477"/>
      <c r="M339" s="477" t="s">
        <v>139</v>
      </c>
    </row>
    <row r="340" spans="1:13" ht="24.75" thickBot="1" x14ac:dyDescent="0.6">
      <c r="A340" s="479" t="s">
        <v>0</v>
      </c>
      <c r="B340" s="477"/>
      <c r="C340" s="477"/>
      <c r="D340" s="692" t="str">
        <f>D296</f>
        <v>โรงเรียนร่องเคาะวิทยา</v>
      </c>
      <c r="E340" s="692"/>
      <c r="F340" s="692"/>
      <c r="G340" s="692"/>
      <c r="H340" s="692"/>
      <c r="I340" s="477"/>
      <c r="J340" s="477"/>
      <c r="K340" s="693"/>
      <c r="L340" s="693"/>
      <c r="M340" s="477"/>
    </row>
    <row r="341" spans="1:13" ht="24" customHeight="1" x14ac:dyDescent="0.2">
      <c r="A341" s="700" t="s">
        <v>2</v>
      </c>
      <c r="B341" s="702" t="s">
        <v>3</v>
      </c>
      <c r="C341" s="703"/>
      <c r="D341" s="703"/>
      <c r="E341" s="704"/>
      <c r="F341" s="694" t="s">
        <v>4</v>
      </c>
      <c r="G341" s="694" t="s">
        <v>5</v>
      </c>
      <c r="H341" s="694" t="s">
        <v>6</v>
      </c>
      <c r="I341" s="694"/>
      <c r="J341" s="694" t="s">
        <v>7</v>
      </c>
      <c r="K341" s="694"/>
      <c r="L341" s="694" t="s">
        <v>24</v>
      </c>
      <c r="M341" s="696" t="s">
        <v>9</v>
      </c>
    </row>
    <row r="342" spans="1:13" ht="48" x14ac:dyDescent="0.2">
      <c r="A342" s="701"/>
      <c r="B342" s="705"/>
      <c r="C342" s="706"/>
      <c r="D342" s="706"/>
      <c r="E342" s="707"/>
      <c r="F342" s="716"/>
      <c r="G342" s="716"/>
      <c r="H342" s="497" t="s">
        <v>10</v>
      </c>
      <c r="I342" s="497" t="s">
        <v>11</v>
      </c>
      <c r="J342" s="497" t="s">
        <v>10</v>
      </c>
      <c r="K342" s="497" t="s">
        <v>11</v>
      </c>
      <c r="L342" s="716"/>
      <c r="M342" s="697"/>
    </row>
    <row r="343" spans="1:13" ht="21.75" x14ac:dyDescent="0.5">
      <c r="A343" s="736" t="s">
        <v>142</v>
      </c>
      <c r="B343" s="737"/>
      <c r="C343" s="737"/>
      <c r="D343" s="737"/>
      <c r="E343" s="737"/>
      <c r="F343" s="737"/>
      <c r="G343" s="737"/>
      <c r="H343" s="738"/>
      <c r="I343" s="508">
        <f>I333</f>
        <v>130091.24099999998</v>
      </c>
      <c r="J343" s="515"/>
      <c r="K343" s="510">
        <f>K333</f>
        <v>52193.52</v>
      </c>
      <c r="L343" s="510">
        <f>L333</f>
        <v>182284.761</v>
      </c>
      <c r="M343" s="485"/>
    </row>
    <row r="344" spans="1:13" ht="21.75" x14ac:dyDescent="0.5">
      <c r="A344" s="482" t="str">
        <f>IF('[1]กรอกรายการ วัสดุ'!A406&gt;0,'[1]กรอกรายการ วัสดุ'!A418,IF('[1]กรอกรายการ วัสดุ'!A418=0," "))</f>
        <v xml:space="preserve"> </v>
      </c>
      <c r="B344" s="698" t="str">
        <f>IF('[1]กรอกรายการ วัสดุ'!B160&gt;0,'[1]กรอกรายการ วัสดุ'!B160,IF('[1]กรอกรายการ วัสดุ'!B160=0,"-"))</f>
        <v>-</v>
      </c>
      <c r="C344" s="698"/>
      <c r="D344" s="698"/>
      <c r="E344" s="698"/>
      <c r="F344" s="483" t="str">
        <f>IF('[1]กรอกรายการ วัสดุ'!C160&gt;0,'[1]กรอกรายการ วัสดุ'!C160,IF('[1]กรอกรายการ วัสดุ'!C160=0,"-"))</f>
        <v>-</v>
      </c>
      <c r="G344" s="483" t="str">
        <f>IF('[1]กรอกรายการ วัสดุ'!D160&gt;0,'[1]กรอกรายการ วัสดุ'!D160,IF('[1]กรอกรายการ วัสดุ'!D160=0,"-"))</f>
        <v>-</v>
      </c>
      <c r="H344" s="483" t="str">
        <f>IF('[1]กรอกรายการ วัสดุ'!E160&gt;0,'[1]กรอกรายการ วัสดุ'!E160,IF('[1]กรอกรายการ วัสดุ'!E160=0,"-"))</f>
        <v>-</v>
      </c>
      <c r="I344" s="484" t="str">
        <f>IF('[1]กรอกรายการ วัสดุ'!F160&gt;0,'[1]กรอกรายการ วัสดุ'!F160,IF('[1]กรอกรายการ วัสดุ'!F160=0,"-"))</f>
        <v>-</v>
      </c>
      <c r="J344" s="483" t="str">
        <f>IF('[1]กรอกรายการ วัสดุ'!G160&gt;0,'[1]กรอกรายการ วัสดุ'!G160,IF('[1]กรอกรายการ วัสดุ'!G160=0,"-"))</f>
        <v>-</v>
      </c>
      <c r="K344" s="483" t="str">
        <f>IF('[1]กรอกรายการ วัสดุ'!H160&gt;0,'[1]กรอกรายการ วัสดุ'!H160,IF('[1]กรอกรายการ วัสดุ'!H160=0,"-"))</f>
        <v>-</v>
      </c>
      <c r="L344" s="484" t="str">
        <f>IF('[1]กรอกรายการ วัสดุ'!I160&gt;0,'[1]กรอกรายการ วัสดุ'!I160,IF('[1]กรอกรายการ วัสดุ'!I160=0,"-"))</f>
        <v>-</v>
      </c>
      <c r="M344" s="511"/>
    </row>
    <row r="345" spans="1:13" ht="21.75" x14ac:dyDescent="0.5">
      <c r="A345" s="486" t="str">
        <f>IF('[1]กรอกรายการ วัสดุ'!A407&gt;0,'[1]กรอกรายการ วัสดุ'!A419,IF('[1]กรอกรายการ วัสดุ'!A419=0," "))</f>
        <v xml:space="preserve"> </v>
      </c>
      <c r="B345" s="699" t="str">
        <f>IF('[1]กรอกรายการ วัสดุ'!B161&gt;0,'[1]กรอกรายการ วัสดุ'!B161,IF('[1]กรอกรายการ วัสดุ'!B161=0,"-"))</f>
        <v>-</v>
      </c>
      <c r="C345" s="699"/>
      <c r="D345" s="699"/>
      <c r="E345" s="699"/>
      <c r="F345" s="483" t="str">
        <f>IF('[1]กรอกรายการ วัสดุ'!C161&gt;0,'[1]กรอกรายการ วัสดุ'!C161,IF('[1]กรอกรายการ วัสดุ'!C161=0,"-"))</f>
        <v>-</v>
      </c>
      <c r="G345" s="483" t="str">
        <f>IF('[1]กรอกรายการ วัสดุ'!D161&gt;0,'[1]กรอกรายการ วัสดุ'!D161,IF('[1]กรอกรายการ วัสดุ'!D161=0,"-"))</f>
        <v>-</v>
      </c>
      <c r="H345" s="483" t="str">
        <f>IF('[1]กรอกรายการ วัสดุ'!E161&gt;0,'[1]กรอกรายการ วัสดุ'!E161,IF('[1]กรอกรายการ วัสดุ'!E161=0,"-"))</f>
        <v>-</v>
      </c>
      <c r="I345" s="484" t="str">
        <f>IF('[1]กรอกรายการ วัสดุ'!F161&gt;0,'[1]กรอกรายการ วัสดุ'!F161,IF('[1]กรอกรายการ วัสดุ'!F161=0,"-"))</f>
        <v>-</v>
      </c>
      <c r="J345" s="483" t="str">
        <f>IF('[1]กรอกรายการ วัสดุ'!G161&gt;0,'[1]กรอกรายการ วัสดุ'!G161,IF('[1]กรอกรายการ วัสดุ'!G161=0,"-"))</f>
        <v>-</v>
      </c>
      <c r="K345" s="483" t="str">
        <f>IF('[1]กรอกรายการ วัสดุ'!H161&gt;0,'[1]กรอกรายการ วัสดุ'!H161,IF('[1]กรอกรายการ วัสดุ'!H161=0,"-"))</f>
        <v>-</v>
      </c>
      <c r="L345" s="484" t="str">
        <f>IF('[1]กรอกรายการ วัสดุ'!I161&gt;0,'[1]กรอกรายการ วัสดุ'!I161,IF('[1]กรอกรายการ วัสดุ'!I161=0,"-"))</f>
        <v>-</v>
      </c>
      <c r="M345" s="511"/>
    </row>
    <row r="346" spans="1:13" ht="21.75" x14ac:dyDescent="0.5">
      <c r="A346" s="486" t="str">
        <f>IF('[1]กรอกรายการ วัสดุ'!A408&gt;0,'[1]กรอกรายการ วัสดุ'!A420,IF('[1]กรอกรายการ วัสดุ'!A420=0," "))</f>
        <v xml:space="preserve"> </v>
      </c>
      <c r="B346" s="699" t="str">
        <f>IF('[1]กรอกรายการ วัสดุ'!B162&gt;0,'[1]กรอกรายการ วัสดุ'!B162,IF('[1]กรอกรายการ วัสดุ'!B162=0,"-"))</f>
        <v>-</v>
      </c>
      <c r="C346" s="699"/>
      <c r="D346" s="699"/>
      <c r="E346" s="699"/>
      <c r="F346" s="483" t="str">
        <f>IF('[1]กรอกรายการ วัสดุ'!C162&gt;0,'[1]กรอกรายการ วัสดุ'!C162,IF('[1]กรอกรายการ วัสดุ'!C162=0,"-"))</f>
        <v>-</v>
      </c>
      <c r="G346" s="483" t="str">
        <f>IF('[1]กรอกรายการ วัสดุ'!D162&gt;0,'[1]กรอกรายการ วัสดุ'!D162,IF('[1]กรอกรายการ วัสดุ'!D162=0,"-"))</f>
        <v>-</v>
      </c>
      <c r="H346" s="483" t="str">
        <f>IF('[1]กรอกรายการ วัสดุ'!E162&gt;0,'[1]กรอกรายการ วัสดุ'!E162,IF('[1]กรอกรายการ วัสดุ'!E162=0,"-"))</f>
        <v>-</v>
      </c>
      <c r="I346" s="484" t="str">
        <f>IF('[1]กรอกรายการ วัสดุ'!F162&gt;0,'[1]กรอกรายการ วัสดุ'!F162,IF('[1]กรอกรายการ วัสดุ'!F162=0,"-"))</f>
        <v>-</v>
      </c>
      <c r="J346" s="483" t="str">
        <f>IF('[1]กรอกรายการ วัสดุ'!G162&gt;0,'[1]กรอกรายการ วัสดุ'!G162,IF('[1]กรอกรายการ วัสดุ'!G162=0,"-"))</f>
        <v>-</v>
      </c>
      <c r="K346" s="483" t="str">
        <f>IF('[1]กรอกรายการ วัสดุ'!H162&gt;0,'[1]กรอกรายการ วัสดุ'!H162,IF('[1]กรอกรายการ วัสดุ'!H162=0,"-"))</f>
        <v>-</v>
      </c>
      <c r="L346" s="484" t="str">
        <f>IF('[1]กรอกรายการ วัสดุ'!I162&gt;0,'[1]กรอกรายการ วัสดุ'!I162,IF('[1]กรอกรายการ วัสดุ'!I162=0,"-"))</f>
        <v>-</v>
      </c>
      <c r="M346" s="511"/>
    </row>
    <row r="347" spans="1:13" ht="21.75" x14ac:dyDescent="0.5">
      <c r="A347" s="486" t="str">
        <f>IF('[1]กรอกรายการ วัสดุ'!A409&gt;0,'[1]กรอกรายการ วัสดุ'!A421,IF('[1]กรอกรายการ วัสดุ'!A421=0," "))</f>
        <v xml:space="preserve"> </v>
      </c>
      <c r="B347" s="699" t="str">
        <f>IF('[1]กรอกรายการ วัสดุ'!B163&gt;0,'[1]กรอกรายการ วัสดุ'!B163,IF('[1]กรอกรายการ วัสดุ'!B163=0,"-"))</f>
        <v>-</v>
      </c>
      <c r="C347" s="699"/>
      <c r="D347" s="699"/>
      <c r="E347" s="699"/>
      <c r="F347" s="483" t="str">
        <f>IF('[1]กรอกรายการ วัสดุ'!C163&gt;0,'[1]กรอกรายการ วัสดุ'!C163,IF('[1]กรอกรายการ วัสดุ'!C163=0,"-"))</f>
        <v>-</v>
      </c>
      <c r="G347" s="483" t="str">
        <f>IF('[1]กรอกรายการ วัสดุ'!D163&gt;0,'[1]กรอกรายการ วัสดุ'!D163,IF('[1]กรอกรายการ วัสดุ'!D163=0,"-"))</f>
        <v>-</v>
      </c>
      <c r="H347" s="483" t="str">
        <f>IF('[1]กรอกรายการ วัสดุ'!E163&gt;0,'[1]กรอกรายการ วัสดุ'!E163,IF('[1]กรอกรายการ วัสดุ'!E163=0,"-"))</f>
        <v>-</v>
      </c>
      <c r="I347" s="484" t="str">
        <f>IF('[1]กรอกรายการ วัสดุ'!F163&gt;0,'[1]กรอกรายการ วัสดุ'!F163,IF('[1]กรอกรายการ วัสดุ'!F163=0,"-"))</f>
        <v>-</v>
      </c>
      <c r="J347" s="483" t="str">
        <f>IF('[1]กรอกรายการ วัสดุ'!G163&gt;0,'[1]กรอกรายการ วัสดุ'!G163,IF('[1]กรอกรายการ วัสดุ'!G163=0,"-"))</f>
        <v>-</v>
      </c>
      <c r="K347" s="483" t="str">
        <f>IF('[1]กรอกรายการ วัสดุ'!H163&gt;0,'[1]กรอกรายการ วัสดุ'!H163,IF('[1]กรอกรายการ วัสดุ'!H163=0,"-"))</f>
        <v>-</v>
      </c>
      <c r="L347" s="484" t="str">
        <f>IF('[1]กรอกรายการ วัสดุ'!I163&gt;0,'[1]กรอกรายการ วัสดุ'!I163,IF('[1]กรอกรายการ วัสดุ'!I163=0,"-"))</f>
        <v>-</v>
      </c>
      <c r="M347" s="511"/>
    </row>
    <row r="348" spans="1:13" ht="21.75" x14ac:dyDescent="0.5">
      <c r="A348" s="486" t="str">
        <f>IF('[1]กรอกรายการ วัสดุ'!A410&gt;0,'[1]กรอกรายการ วัสดุ'!A422,IF('[1]กรอกรายการ วัสดุ'!A422=0," "))</f>
        <v xml:space="preserve"> </v>
      </c>
      <c r="B348" s="699" t="str">
        <f>IF('[1]กรอกรายการ วัสดุ'!B164&gt;0,'[1]กรอกรายการ วัสดุ'!B164,IF('[1]กรอกรายการ วัสดุ'!B164=0,"-"))</f>
        <v>-</v>
      </c>
      <c r="C348" s="699"/>
      <c r="D348" s="699"/>
      <c r="E348" s="699"/>
      <c r="F348" s="483" t="str">
        <f>IF('[1]กรอกรายการ วัสดุ'!C164&gt;0,'[1]กรอกรายการ วัสดุ'!C164,IF('[1]กรอกรายการ วัสดุ'!C164=0,"-"))</f>
        <v>-</v>
      </c>
      <c r="G348" s="483" t="str">
        <f>IF('[1]กรอกรายการ วัสดุ'!D164&gt;0,'[1]กรอกรายการ วัสดุ'!D164,IF('[1]กรอกรายการ วัสดุ'!D164=0,"-"))</f>
        <v>-</v>
      </c>
      <c r="H348" s="483" t="str">
        <f>IF('[1]กรอกรายการ วัสดุ'!E164&gt;0,'[1]กรอกรายการ วัสดุ'!E164,IF('[1]กรอกรายการ วัสดุ'!E164=0,"-"))</f>
        <v>-</v>
      </c>
      <c r="I348" s="484" t="str">
        <f>IF('[1]กรอกรายการ วัสดุ'!F164&gt;0,'[1]กรอกรายการ วัสดุ'!F164,IF('[1]กรอกรายการ วัสดุ'!F164=0,"-"))</f>
        <v>-</v>
      </c>
      <c r="J348" s="483" t="str">
        <f>IF('[1]กรอกรายการ วัสดุ'!G164&gt;0,'[1]กรอกรายการ วัสดุ'!G164,IF('[1]กรอกรายการ วัสดุ'!G164=0,"-"))</f>
        <v>-</v>
      </c>
      <c r="K348" s="483" t="str">
        <f>IF('[1]กรอกรายการ วัสดุ'!H164&gt;0,'[1]กรอกรายการ วัสดุ'!H164,IF('[1]กรอกรายการ วัสดุ'!H164=0,"-"))</f>
        <v>-</v>
      </c>
      <c r="L348" s="484" t="str">
        <f>IF('[1]กรอกรายการ วัสดุ'!I164&gt;0,'[1]กรอกรายการ วัสดุ'!I164,IF('[1]กรอกรายการ วัสดุ'!I164=0,"-"))</f>
        <v>-</v>
      </c>
      <c r="M348" s="511"/>
    </row>
    <row r="349" spans="1:13" ht="21.75" x14ac:dyDescent="0.5">
      <c r="A349" s="486" t="str">
        <f>IF('[1]กรอกรายการ วัสดุ'!A411&gt;0,'[1]กรอกรายการ วัสดุ'!A423,IF('[1]กรอกรายการ วัสดุ'!A423=0," "))</f>
        <v xml:space="preserve"> </v>
      </c>
      <c r="B349" s="699" t="str">
        <f>IF('[1]กรอกรายการ วัสดุ'!B165&gt;0,'[1]กรอกรายการ วัสดุ'!B165,IF('[1]กรอกรายการ วัสดุ'!B165=0,"-"))</f>
        <v>-</v>
      </c>
      <c r="C349" s="699"/>
      <c r="D349" s="699"/>
      <c r="E349" s="699"/>
      <c r="F349" s="483" t="str">
        <f>IF('[1]กรอกรายการ วัสดุ'!C165&gt;0,'[1]กรอกรายการ วัสดุ'!C165,IF('[1]กรอกรายการ วัสดุ'!C165=0,"-"))</f>
        <v>-</v>
      </c>
      <c r="G349" s="483" t="str">
        <f>IF('[1]กรอกรายการ วัสดุ'!D165&gt;0,'[1]กรอกรายการ วัสดุ'!D165,IF('[1]กรอกรายการ วัสดุ'!D165=0,"-"))</f>
        <v>-</v>
      </c>
      <c r="H349" s="483" t="str">
        <f>IF('[1]กรอกรายการ วัสดุ'!E165&gt;0,'[1]กรอกรายการ วัสดุ'!E165,IF('[1]กรอกรายการ วัสดุ'!E165=0,"-"))</f>
        <v>-</v>
      </c>
      <c r="I349" s="484" t="str">
        <f>IF('[1]กรอกรายการ วัสดุ'!F165&gt;0,'[1]กรอกรายการ วัสดุ'!F165,IF('[1]กรอกรายการ วัสดุ'!F165=0,"-"))</f>
        <v>-</v>
      </c>
      <c r="J349" s="483" t="str">
        <f>IF('[1]กรอกรายการ วัสดุ'!G165&gt;0,'[1]กรอกรายการ วัสดุ'!G165,IF('[1]กรอกรายการ วัสดุ'!G165=0,"-"))</f>
        <v>-</v>
      </c>
      <c r="K349" s="483" t="str">
        <f>IF('[1]กรอกรายการ วัสดุ'!H165&gt;0,'[1]กรอกรายการ วัสดุ'!H165,IF('[1]กรอกรายการ วัสดุ'!H165=0,"-"))</f>
        <v>-</v>
      </c>
      <c r="L349" s="484" t="str">
        <f>IF('[1]กรอกรายการ วัสดุ'!I165&gt;0,'[1]กรอกรายการ วัสดุ'!I165,IF('[1]กรอกรายการ วัสดุ'!I165=0,"-"))</f>
        <v>-</v>
      </c>
      <c r="M349" s="511"/>
    </row>
    <row r="350" spans="1:13" ht="21.75" x14ac:dyDescent="0.5">
      <c r="A350" s="486" t="str">
        <f>IF('[1]กรอกรายการ วัสดุ'!A412&gt;0,'[1]กรอกรายการ วัสดุ'!A424,IF('[1]กรอกรายการ วัสดุ'!A424=0," "))</f>
        <v xml:space="preserve"> </v>
      </c>
      <c r="B350" s="699" t="str">
        <f>IF('[1]กรอกรายการ วัสดุ'!B166&gt;0,'[1]กรอกรายการ วัสดุ'!B166,IF('[1]กรอกรายการ วัสดุ'!B166=0,"-"))</f>
        <v>-</v>
      </c>
      <c r="C350" s="699"/>
      <c r="D350" s="699"/>
      <c r="E350" s="699"/>
      <c r="F350" s="483" t="str">
        <f>IF('[1]กรอกรายการ วัสดุ'!C166&gt;0,'[1]กรอกรายการ วัสดุ'!C166,IF('[1]กรอกรายการ วัสดุ'!C166=0,"-"))</f>
        <v>-</v>
      </c>
      <c r="G350" s="483" t="str">
        <f>IF('[1]กรอกรายการ วัสดุ'!D166&gt;0,'[1]กรอกรายการ วัสดุ'!D166,IF('[1]กรอกรายการ วัสดุ'!D166=0,"-"))</f>
        <v>-</v>
      </c>
      <c r="H350" s="483" t="str">
        <f>IF('[1]กรอกรายการ วัสดุ'!E166&gt;0,'[1]กรอกรายการ วัสดุ'!E166,IF('[1]กรอกรายการ วัสดุ'!E166=0,"-"))</f>
        <v>-</v>
      </c>
      <c r="I350" s="484" t="str">
        <f>IF('[1]กรอกรายการ วัสดุ'!F166&gt;0,'[1]กรอกรายการ วัสดุ'!F166,IF('[1]กรอกรายการ วัสดุ'!F166=0,"-"))</f>
        <v>-</v>
      </c>
      <c r="J350" s="483" t="str">
        <f>IF('[1]กรอกรายการ วัสดุ'!G166&gt;0,'[1]กรอกรายการ วัสดุ'!G166,IF('[1]กรอกรายการ วัสดุ'!G166=0,"-"))</f>
        <v>-</v>
      </c>
      <c r="K350" s="483" t="str">
        <f>IF('[1]กรอกรายการ วัสดุ'!H166&gt;0,'[1]กรอกรายการ วัสดุ'!H166,IF('[1]กรอกรายการ วัสดุ'!H166=0,"-"))</f>
        <v>-</v>
      </c>
      <c r="L350" s="484" t="str">
        <f>IF('[1]กรอกรายการ วัสดุ'!I166&gt;0,'[1]กรอกรายการ วัสดุ'!I166,IF('[1]กรอกรายการ วัสดุ'!I166=0,"-"))</f>
        <v>-</v>
      </c>
      <c r="M350" s="511"/>
    </row>
    <row r="351" spans="1:13" ht="21.75" x14ac:dyDescent="0.5">
      <c r="A351" s="486" t="str">
        <f>IF('[1]กรอกรายการ วัสดุ'!A413&gt;0,'[1]กรอกรายการ วัสดุ'!A425,IF('[1]กรอกรายการ วัสดุ'!A425=0," "))</f>
        <v xml:space="preserve"> </v>
      </c>
      <c r="B351" s="699" t="str">
        <f>IF('[1]กรอกรายการ วัสดุ'!B167&gt;0,'[1]กรอกรายการ วัสดุ'!B167,IF('[1]กรอกรายการ วัสดุ'!B167=0,"-"))</f>
        <v>-</v>
      </c>
      <c r="C351" s="699"/>
      <c r="D351" s="699"/>
      <c r="E351" s="699"/>
      <c r="F351" s="483" t="str">
        <f>IF('[1]กรอกรายการ วัสดุ'!C167&gt;0,'[1]กรอกรายการ วัสดุ'!C167,IF('[1]กรอกรายการ วัสดุ'!C167=0,"-"))</f>
        <v>-</v>
      </c>
      <c r="G351" s="483" t="str">
        <f>IF('[1]กรอกรายการ วัสดุ'!D167&gt;0,'[1]กรอกรายการ วัสดุ'!D167,IF('[1]กรอกรายการ วัสดุ'!D167=0,"-"))</f>
        <v>-</v>
      </c>
      <c r="H351" s="483" t="str">
        <f>IF('[1]กรอกรายการ วัสดุ'!E167&gt;0,'[1]กรอกรายการ วัสดุ'!E167,IF('[1]กรอกรายการ วัสดุ'!E167=0,"-"))</f>
        <v>-</v>
      </c>
      <c r="I351" s="484" t="str">
        <f>IF('[1]กรอกรายการ วัสดุ'!F167&gt;0,'[1]กรอกรายการ วัสดุ'!F167,IF('[1]กรอกรายการ วัสดุ'!F167=0,"-"))</f>
        <v>-</v>
      </c>
      <c r="J351" s="483" t="str">
        <f>IF('[1]กรอกรายการ วัสดุ'!G167&gt;0,'[1]กรอกรายการ วัสดุ'!G167,IF('[1]กรอกรายการ วัสดุ'!G167=0,"-"))</f>
        <v>-</v>
      </c>
      <c r="K351" s="483" t="str">
        <f>IF('[1]กรอกรายการ วัสดุ'!H167&gt;0,'[1]กรอกรายการ วัสดุ'!H167,IF('[1]กรอกรายการ วัสดุ'!H167=0,"-"))</f>
        <v>-</v>
      </c>
      <c r="L351" s="484" t="str">
        <f>IF('[1]กรอกรายการ วัสดุ'!I167&gt;0,'[1]กรอกรายการ วัสดุ'!I167,IF('[1]กรอกรายการ วัสดุ'!I167=0,"-"))</f>
        <v>-</v>
      </c>
      <c r="M351" s="511"/>
    </row>
    <row r="352" spans="1:13" ht="21.75" x14ac:dyDescent="0.5">
      <c r="A352" s="486" t="str">
        <f>IF('[1]กรอกรายการ วัสดุ'!A414&gt;0,'[1]กรอกรายการ วัสดุ'!A426,IF('[1]กรอกรายการ วัสดุ'!A426=0," "))</f>
        <v xml:space="preserve"> </v>
      </c>
      <c r="B352" s="699" t="str">
        <f>IF('[1]กรอกรายการ วัสดุ'!B168&gt;0,'[1]กรอกรายการ วัสดุ'!B168,IF('[1]กรอกรายการ วัสดุ'!B168=0,"-"))</f>
        <v>-</v>
      </c>
      <c r="C352" s="699"/>
      <c r="D352" s="699"/>
      <c r="E352" s="699"/>
      <c r="F352" s="483" t="str">
        <f>IF('[1]กรอกรายการ วัสดุ'!C168&gt;0,'[1]กรอกรายการ วัสดุ'!C168,IF('[1]กรอกรายการ วัสดุ'!C168=0,"-"))</f>
        <v>-</v>
      </c>
      <c r="G352" s="483" t="str">
        <f>IF('[1]กรอกรายการ วัสดุ'!D168&gt;0,'[1]กรอกรายการ วัสดุ'!D168,IF('[1]กรอกรายการ วัสดุ'!D168=0,"-"))</f>
        <v>-</v>
      </c>
      <c r="H352" s="483" t="str">
        <f>IF('[1]กรอกรายการ วัสดุ'!E168&gt;0,'[1]กรอกรายการ วัสดุ'!E168,IF('[1]กรอกรายการ วัสดุ'!E168=0,"-"))</f>
        <v>-</v>
      </c>
      <c r="I352" s="484" t="str">
        <f>IF('[1]กรอกรายการ วัสดุ'!F168&gt;0,'[1]กรอกรายการ วัสดุ'!F168,IF('[1]กรอกรายการ วัสดุ'!F168=0,"-"))</f>
        <v>-</v>
      </c>
      <c r="J352" s="483" t="str">
        <f>IF('[1]กรอกรายการ วัสดุ'!G168&gt;0,'[1]กรอกรายการ วัสดุ'!G168,IF('[1]กรอกรายการ วัสดุ'!G168=0,"-"))</f>
        <v>-</v>
      </c>
      <c r="K352" s="483" t="str">
        <f>IF('[1]กรอกรายการ วัสดุ'!H168&gt;0,'[1]กรอกรายการ วัสดุ'!H168,IF('[1]กรอกรายการ วัสดุ'!H168=0,"-"))</f>
        <v>-</v>
      </c>
      <c r="L352" s="484" t="str">
        <f>IF('[1]กรอกรายการ วัสดุ'!I168&gt;0,'[1]กรอกรายการ วัสดุ'!I168,IF('[1]กรอกรายการ วัสดุ'!I168=0,"-"))</f>
        <v>-</v>
      </c>
      <c r="M352" s="511"/>
    </row>
    <row r="353" spans="1:13" ht="22.5" thickBot="1" x14ac:dyDescent="0.55000000000000004">
      <c r="A353" s="501" t="str">
        <f>IF('[1]กรอกรายการ วัสดุ'!A415&gt;0,'[1]กรอกรายการ วัสดุ'!A427,IF('[1]กรอกรายการ วัสดุ'!A427=0," "))</f>
        <v xml:space="preserve"> </v>
      </c>
      <c r="B353" s="740" t="str">
        <f>IF('[1]กรอกรายการ วัสดุ'!B169&gt;0,'[1]กรอกรายการ วัสดุ'!B169,IF('[1]กรอกรายการ วัสดุ'!B169=0,"-"))</f>
        <v>-</v>
      </c>
      <c r="C353" s="740"/>
      <c r="D353" s="740"/>
      <c r="E353" s="740"/>
      <c r="F353" s="483" t="str">
        <f>IF('[1]กรอกรายการ วัสดุ'!C169&gt;0,'[1]กรอกรายการ วัสดุ'!C169,IF('[1]กรอกรายการ วัสดุ'!C169=0,"-"))</f>
        <v>-</v>
      </c>
      <c r="G353" s="483" t="str">
        <f>IF('[1]กรอกรายการ วัสดุ'!D169&gt;0,'[1]กรอกรายการ วัสดุ'!D169,IF('[1]กรอกรายการ วัสดุ'!D169=0,"-"))</f>
        <v>-</v>
      </c>
      <c r="H353" s="483" t="str">
        <f>IF('[1]กรอกรายการ วัสดุ'!E169&gt;0,'[1]กรอกรายการ วัสดุ'!E169,IF('[1]กรอกรายการ วัสดุ'!E169=0,"-"))</f>
        <v>-</v>
      </c>
      <c r="I353" s="484" t="str">
        <f>IF('[1]กรอกรายการ วัสดุ'!F169&gt;0,'[1]กรอกรายการ วัสดุ'!F169,IF('[1]กรอกรายการ วัสดุ'!F169=0,"-"))</f>
        <v>-</v>
      </c>
      <c r="J353" s="483" t="str">
        <f>IF('[1]กรอกรายการ วัสดุ'!G169&gt;0,'[1]กรอกรายการ วัสดุ'!G169,IF('[1]กรอกรายการ วัสดุ'!G169=0,"-"))</f>
        <v>-</v>
      </c>
      <c r="K353" s="483" t="str">
        <f>IF('[1]กรอกรายการ วัสดุ'!H169&gt;0,'[1]กรอกรายการ วัสดุ'!H169,IF('[1]กรอกรายการ วัสดุ'!H169=0,"-"))</f>
        <v>-</v>
      </c>
      <c r="L353" s="484" t="str">
        <f>IF('[1]กรอกรายการ วัสดุ'!I169&gt;0,'[1]กรอกรายการ วัสดุ'!I169,IF('[1]กรอกรายการ วัสดุ'!I169=0,"-"))</f>
        <v>-</v>
      </c>
      <c r="M353" s="514"/>
    </row>
    <row r="354" spans="1:13" ht="22.5" thickBot="1" x14ac:dyDescent="0.55000000000000004">
      <c r="A354" s="711" t="s">
        <v>143</v>
      </c>
      <c r="B354" s="712"/>
      <c r="C354" s="712"/>
      <c r="D354" s="712"/>
      <c r="E354" s="712"/>
      <c r="F354" s="712"/>
      <c r="G354" s="712"/>
      <c r="H354" s="713"/>
      <c r="I354" s="505">
        <f>SUM(I344:I353)</f>
        <v>0</v>
      </c>
      <c r="J354" s="502"/>
      <c r="K354" s="490">
        <f t="shared" ref="K354:L354" si="24">SUM(K344:K353)</f>
        <v>0</v>
      </c>
      <c r="L354" s="490">
        <f t="shared" si="24"/>
        <v>0</v>
      </c>
      <c r="M354" s="492"/>
    </row>
    <row r="355" spans="1:13" ht="22.5" thickBot="1" x14ac:dyDescent="0.55000000000000004">
      <c r="A355" s="711" t="s">
        <v>144</v>
      </c>
      <c r="B355" s="712"/>
      <c r="C355" s="712"/>
      <c r="D355" s="712"/>
      <c r="E355" s="712"/>
      <c r="F355" s="712"/>
      <c r="G355" s="712"/>
      <c r="H355" s="713"/>
      <c r="I355" s="505">
        <f>I354+I343</f>
        <v>130091.24099999998</v>
      </c>
      <c r="J355" s="516"/>
      <c r="K355" s="490">
        <f t="shared" ref="K355:L355" si="25">K354+K343</f>
        <v>52193.52</v>
      </c>
      <c r="L355" s="490">
        <f t="shared" si="25"/>
        <v>182284.761</v>
      </c>
      <c r="M355" s="492"/>
    </row>
    <row r="356" spans="1:13" ht="21.75" x14ac:dyDescent="0.5">
      <c r="A356" s="493"/>
      <c r="B356" s="493"/>
      <c r="C356" s="493"/>
      <c r="D356" s="493"/>
      <c r="E356" s="493"/>
      <c r="F356" s="493"/>
      <c r="G356" s="493"/>
      <c r="H356" s="493"/>
      <c r="I356" s="494"/>
      <c r="J356" s="494"/>
      <c r="K356" s="494"/>
      <c r="L356" s="494"/>
      <c r="M356" s="494"/>
    </row>
    <row r="357" spans="1:13" ht="24" x14ac:dyDescent="0.55000000000000004">
      <c r="A357" s="495" t="s">
        <v>28</v>
      </c>
      <c r="B357" s="495" t="s">
        <v>336</v>
      </c>
      <c r="C357" s="477"/>
      <c r="D357" s="477"/>
      <c r="E357" s="477" t="str">
        <f>[2]ปร55!$J$23</f>
        <v>ประธานกรรมการกำหนดราคากลาง</v>
      </c>
      <c r="F357" s="477"/>
      <c r="G357" s="477"/>
      <c r="H357" s="496" t="s">
        <v>28</v>
      </c>
      <c r="I357" s="495" t="s">
        <v>337</v>
      </c>
      <c r="J357" s="477"/>
      <c r="K357" s="477"/>
      <c r="L357" s="477"/>
      <c r="M357" s="477"/>
    </row>
    <row r="358" spans="1:13" ht="24" x14ac:dyDescent="0.55000000000000004">
      <c r="A358" s="480"/>
      <c r="B358" s="714" t="str">
        <f>'[1]กรอกข้อมูล รร.'!$C$29</f>
        <v>(นายวิเชียร  จันทร์แดง)</v>
      </c>
      <c r="C358" s="714"/>
      <c r="D358" s="714"/>
      <c r="E358" s="480"/>
      <c r="F358" s="477"/>
      <c r="G358" s="477"/>
      <c r="H358" s="496" t="s">
        <v>28</v>
      </c>
      <c r="I358" s="495" t="s">
        <v>338</v>
      </c>
      <c r="J358" s="477"/>
      <c r="K358" s="477"/>
      <c r="L358" s="477"/>
      <c r="M358" s="477"/>
    </row>
    <row r="359" spans="1:13" ht="24" x14ac:dyDescent="0.55000000000000004">
      <c r="A359" s="480"/>
      <c r="B359" s="495" t="str">
        <f>'[1]กรอกข้อมูล รร.'!$C$35</f>
        <v>ผู้อำนวยการโรงเรียนบ้านแม่แจ๋ม</v>
      </c>
      <c r="C359" s="495"/>
      <c r="D359" s="495"/>
      <c r="E359" s="495"/>
      <c r="F359" s="495"/>
      <c r="G359" s="477"/>
      <c r="H359" s="480"/>
      <c r="I359" s="480"/>
      <c r="J359" s="480"/>
      <c r="K359" s="480"/>
      <c r="L359" s="477"/>
      <c r="M359" s="477"/>
    </row>
    <row r="360" spans="1:13" ht="27.75" x14ac:dyDescent="0.65">
      <c r="A360" s="477"/>
      <c r="B360" s="477"/>
      <c r="C360" s="691" t="s">
        <v>23</v>
      </c>
      <c r="D360" s="691"/>
      <c r="E360" s="691"/>
      <c r="F360" s="691"/>
      <c r="G360" s="691"/>
      <c r="H360" s="691"/>
      <c r="I360" s="691"/>
      <c r="J360" s="691"/>
      <c r="K360" s="691"/>
      <c r="L360" s="506" t="s">
        <v>25</v>
      </c>
      <c r="M360" s="507"/>
    </row>
    <row r="361" spans="1:13" ht="24" x14ac:dyDescent="0.55000000000000004">
      <c r="A361" s="715" t="str">
        <f>A339</f>
        <v>สร้างรางระบายน้ำมีฝาเหล็ก ยาว 71 เมตร</v>
      </c>
      <c r="B361" s="715"/>
      <c r="C361" s="715"/>
      <c r="D361" s="692">
        <f>D317</f>
        <v>0</v>
      </c>
      <c r="E361" s="692"/>
      <c r="F361" s="692"/>
      <c r="G361" s="692"/>
      <c r="H361" s="692"/>
      <c r="I361" s="477" t="s">
        <v>26</v>
      </c>
      <c r="J361" s="479" t="str">
        <f>J339</f>
        <v>ลำปาง เขต  3</v>
      </c>
      <c r="K361" s="477"/>
      <c r="L361" s="477"/>
      <c r="M361" s="477" t="s">
        <v>145</v>
      </c>
    </row>
    <row r="362" spans="1:13" ht="24.75" thickBot="1" x14ac:dyDescent="0.6">
      <c r="A362" s="479" t="s">
        <v>0</v>
      </c>
      <c r="B362" s="477"/>
      <c r="C362" s="477"/>
      <c r="D362" s="692" t="str">
        <f>D318</f>
        <v>โรงเรียนร่องเคาะวิทยา</v>
      </c>
      <c r="E362" s="692"/>
      <c r="F362" s="692"/>
      <c r="G362" s="692"/>
      <c r="H362" s="692"/>
      <c r="I362" s="477"/>
      <c r="J362" s="477"/>
      <c r="K362" s="693"/>
      <c r="L362" s="693"/>
      <c r="M362" s="477"/>
    </row>
    <row r="363" spans="1:13" ht="24" customHeight="1" x14ac:dyDescent="0.2">
      <c r="A363" s="700" t="s">
        <v>2</v>
      </c>
      <c r="B363" s="702" t="s">
        <v>3</v>
      </c>
      <c r="C363" s="703"/>
      <c r="D363" s="703"/>
      <c r="E363" s="704"/>
      <c r="F363" s="694" t="s">
        <v>4</v>
      </c>
      <c r="G363" s="694" t="s">
        <v>5</v>
      </c>
      <c r="H363" s="694" t="s">
        <v>6</v>
      </c>
      <c r="I363" s="694"/>
      <c r="J363" s="694" t="s">
        <v>7</v>
      </c>
      <c r="K363" s="694"/>
      <c r="L363" s="694" t="s">
        <v>24</v>
      </c>
      <c r="M363" s="696" t="s">
        <v>9</v>
      </c>
    </row>
    <row r="364" spans="1:13" ht="48" x14ac:dyDescent="0.2">
      <c r="A364" s="701"/>
      <c r="B364" s="705"/>
      <c r="C364" s="706"/>
      <c r="D364" s="706"/>
      <c r="E364" s="707"/>
      <c r="F364" s="716"/>
      <c r="G364" s="716"/>
      <c r="H364" s="497" t="s">
        <v>10</v>
      </c>
      <c r="I364" s="497" t="s">
        <v>11</v>
      </c>
      <c r="J364" s="497" t="s">
        <v>10</v>
      </c>
      <c r="K364" s="497" t="s">
        <v>11</v>
      </c>
      <c r="L364" s="716"/>
      <c r="M364" s="697"/>
    </row>
    <row r="365" spans="1:13" ht="21.75" x14ac:dyDescent="0.5">
      <c r="A365" s="736" t="s">
        <v>140</v>
      </c>
      <c r="B365" s="737"/>
      <c r="C365" s="737"/>
      <c r="D365" s="737"/>
      <c r="E365" s="737"/>
      <c r="F365" s="737"/>
      <c r="G365" s="737"/>
      <c r="H365" s="738"/>
      <c r="I365" s="508">
        <f>I355</f>
        <v>130091.24099999998</v>
      </c>
      <c r="J365" s="515"/>
      <c r="K365" s="510">
        <f>K355</f>
        <v>52193.52</v>
      </c>
      <c r="L365" s="510">
        <f>L355</f>
        <v>182284.761</v>
      </c>
      <c r="M365" s="485"/>
    </row>
    <row r="366" spans="1:13" ht="21.75" x14ac:dyDescent="0.5">
      <c r="A366" s="482" t="str">
        <f>IF('[1]กรอกรายการ วัสดุ'!A428&gt;0,'[1]กรอกรายการ วัสดุ'!A440,IF('[1]กรอกรายการ วัสดุ'!A440=0," "))</f>
        <v xml:space="preserve"> </v>
      </c>
      <c r="B366" s="698" t="str">
        <f>IF('[1]กรอกรายการ วัสดุ'!B170&gt;0,'[1]กรอกรายการ วัสดุ'!B170,IF('[1]กรอกรายการ วัสดุ'!B170=0,"-"))</f>
        <v>-</v>
      </c>
      <c r="C366" s="698"/>
      <c r="D366" s="698"/>
      <c r="E366" s="698"/>
      <c r="F366" s="483" t="str">
        <f>IF('[1]กรอกรายการ วัสดุ'!C170&gt;0,'[1]กรอกรายการ วัสดุ'!C170,IF('[1]กรอกรายการ วัสดุ'!C170=0,"-"))</f>
        <v>-</v>
      </c>
      <c r="G366" s="483" t="str">
        <f>IF('[1]กรอกรายการ วัสดุ'!D170&gt;0,'[1]กรอกรายการ วัสดุ'!D170,IF('[1]กรอกรายการ วัสดุ'!D170=0,"-"))</f>
        <v>-</v>
      </c>
      <c r="H366" s="483" t="str">
        <f>IF('[1]กรอกรายการ วัสดุ'!E170&gt;0,'[1]กรอกรายการ วัสดุ'!E170,IF('[1]กรอกรายการ วัสดุ'!E170=0,"-"))</f>
        <v>-</v>
      </c>
      <c r="I366" s="484" t="str">
        <f>IF('[1]กรอกรายการ วัสดุ'!F170&gt;0,'[1]กรอกรายการ วัสดุ'!F170,IF('[1]กรอกรายการ วัสดุ'!F170=0,"-"))</f>
        <v>-</v>
      </c>
      <c r="J366" s="483" t="str">
        <f>IF('[1]กรอกรายการ วัสดุ'!G170&gt;0,'[1]กรอกรายการ วัสดุ'!G170,IF('[1]กรอกรายการ วัสดุ'!G170=0,"-"))</f>
        <v>-</v>
      </c>
      <c r="K366" s="483" t="str">
        <f>IF('[1]กรอกรายการ วัสดุ'!H170&gt;0,'[1]กรอกรายการ วัสดุ'!H170,IF('[1]กรอกรายการ วัสดุ'!H170=0,"-"))</f>
        <v>-</v>
      </c>
      <c r="L366" s="484" t="str">
        <f>IF('[1]กรอกรายการ วัสดุ'!I170&gt;0,'[1]กรอกรายการ วัสดุ'!I170,IF('[1]กรอกรายการ วัสดุ'!I170=0,"-"))</f>
        <v>-</v>
      </c>
      <c r="M366" s="511"/>
    </row>
    <row r="367" spans="1:13" ht="21.75" x14ac:dyDescent="0.5">
      <c r="A367" s="486" t="str">
        <f>IF('[1]กรอกรายการ วัสดุ'!A429&gt;0,'[1]กรอกรายการ วัสดุ'!A441,IF('[1]กรอกรายการ วัสดุ'!A441=0," "))</f>
        <v xml:space="preserve"> </v>
      </c>
      <c r="B367" s="699" t="str">
        <f>IF('[1]กรอกรายการ วัสดุ'!B171&gt;0,'[1]กรอกรายการ วัสดุ'!B171,IF('[1]กรอกรายการ วัสดุ'!B171=0,"-"))</f>
        <v>-</v>
      </c>
      <c r="C367" s="699"/>
      <c r="D367" s="699"/>
      <c r="E367" s="699"/>
      <c r="F367" s="483" t="str">
        <f>IF('[1]กรอกรายการ วัสดุ'!C171&gt;0,'[1]กรอกรายการ วัสดุ'!C171,IF('[1]กรอกรายการ วัสดุ'!C171=0,"-"))</f>
        <v>-</v>
      </c>
      <c r="G367" s="483" t="str">
        <f>IF('[1]กรอกรายการ วัสดุ'!D171&gt;0,'[1]กรอกรายการ วัสดุ'!D171,IF('[1]กรอกรายการ วัสดุ'!D171=0,"-"))</f>
        <v>-</v>
      </c>
      <c r="H367" s="483" t="str">
        <f>IF('[1]กรอกรายการ วัสดุ'!E171&gt;0,'[1]กรอกรายการ วัสดุ'!E171,IF('[1]กรอกรายการ วัสดุ'!E171=0,"-"))</f>
        <v>-</v>
      </c>
      <c r="I367" s="484" t="str">
        <f>IF('[1]กรอกรายการ วัสดุ'!F171&gt;0,'[1]กรอกรายการ วัสดุ'!F171,IF('[1]กรอกรายการ วัสดุ'!F171=0,"-"))</f>
        <v>-</v>
      </c>
      <c r="J367" s="483" t="str">
        <f>IF('[1]กรอกรายการ วัสดุ'!G171&gt;0,'[1]กรอกรายการ วัสดุ'!G171,IF('[1]กรอกรายการ วัสดุ'!G171=0,"-"))</f>
        <v>-</v>
      </c>
      <c r="K367" s="483" t="str">
        <f>IF('[1]กรอกรายการ วัสดุ'!H171&gt;0,'[1]กรอกรายการ วัสดุ'!H171,IF('[1]กรอกรายการ วัสดุ'!H171=0,"-"))</f>
        <v>-</v>
      </c>
      <c r="L367" s="484" t="str">
        <f>IF('[1]กรอกรายการ วัสดุ'!I171&gt;0,'[1]กรอกรายการ วัสดุ'!I171,IF('[1]กรอกรายการ วัสดุ'!I171=0,"-"))</f>
        <v>-</v>
      </c>
      <c r="M367" s="511"/>
    </row>
    <row r="368" spans="1:13" ht="21.75" x14ac:dyDescent="0.5">
      <c r="A368" s="486" t="str">
        <f>IF('[1]กรอกรายการ วัสดุ'!A430&gt;0,'[1]กรอกรายการ วัสดุ'!A442,IF('[1]กรอกรายการ วัสดุ'!A442=0," "))</f>
        <v xml:space="preserve"> </v>
      </c>
      <c r="B368" s="699" t="str">
        <f>IF('[1]กรอกรายการ วัสดุ'!B172&gt;0,'[1]กรอกรายการ วัสดุ'!B172,IF('[1]กรอกรายการ วัสดุ'!B172=0,"-"))</f>
        <v>-</v>
      </c>
      <c r="C368" s="699"/>
      <c r="D368" s="699"/>
      <c r="E368" s="699"/>
      <c r="F368" s="483" t="str">
        <f>IF('[1]กรอกรายการ วัสดุ'!C172&gt;0,'[1]กรอกรายการ วัสดุ'!C172,IF('[1]กรอกรายการ วัสดุ'!C172=0,"-"))</f>
        <v>-</v>
      </c>
      <c r="G368" s="483" t="str">
        <f>IF('[1]กรอกรายการ วัสดุ'!D172&gt;0,'[1]กรอกรายการ วัสดุ'!D172,IF('[1]กรอกรายการ วัสดุ'!D172=0,"-"))</f>
        <v>-</v>
      </c>
      <c r="H368" s="483" t="str">
        <f>IF('[1]กรอกรายการ วัสดุ'!E172&gt;0,'[1]กรอกรายการ วัสดุ'!E172,IF('[1]กรอกรายการ วัสดุ'!E172=0,"-"))</f>
        <v>-</v>
      </c>
      <c r="I368" s="484" t="str">
        <f>IF('[1]กรอกรายการ วัสดุ'!F172&gt;0,'[1]กรอกรายการ วัสดุ'!F172,IF('[1]กรอกรายการ วัสดุ'!F172=0,"-"))</f>
        <v>-</v>
      </c>
      <c r="J368" s="483" t="str">
        <f>IF('[1]กรอกรายการ วัสดุ'!G172&gt;0,'[1]กรอกรายการ วัสดุ'!G172,IF('[1]กรอกรายการ วัสดุ'!G172=0,"-"))</f>
        <v>-</v>
      </c>
      <c r="K368" s="483" t="str">
        <f>IF('[1]กรอกรายการ วัสดุ'!H172&gt;0,'[1]กรอกรายการ วัสดุ'!H172,IF('[1]กรอกรายการ วัสดุ'!H172=0,"-"))</f>
        <v>-</v>
      </c>
      <c r="L368" s="484" t="str">
        <f>IF('[1]กรอกรายการ วัสดุ'!I172&gt;0,'[1]กรอกรายการ วัสดุ'!I172,IF('[1]กรอกรายการ วัสดุ'!I172=0,"-"))</f>
        <v>-</v>
      </c>
      <c r="M368" s="511"/>
    </row>
    <row r="369" spans="1:13" ht="21.75" x14ac:dyDescent="0.5">
      <c r="A369" s="486" t="str">
        <f>IF('[1]กรอกรายการ วัสดุ'!A431&gt;0,'[1]กรอกรายการ วัสดุ'!A443,IF('[1]กรอกรายการ วัสดุ'!A443=0," "))</f>
        <v xml:space="preserve"> </v>
      </c>
      <c r="B369" s="699" t="str">
        <f>IF('[1]กรอกรายการ วัสดุ'!B173&gt;0,'[1]กรอกรายการ วัสดุ'!B173,IF('[1]กรอกรายการ วัสดุ'!B173=0,"-"))</f>
        <v>-</v>
      </c>
      <c r="C369" s="699"/>
      <c r="D369" s="699"/>
      <c r="E369" s="699"/>
      <c r="F369" s="483" t="str">
        <f>IF('[1]กรอกรายการ วัสดุ'!C173&gt;0,'[1]กรอกรายการ วัสดุ'!C173,IF('[1]กรอกรายการ วัสดุ'!C173=0,"-"))</f>
        <v>-</v>
      </c>
      <c r="G369" s="483" t="str">
        <f>IF('[1]กรอกรายการ วัสดุ'!D173&gt;0,'[1]กรอกรายการ วัสดุ'!D173,IF('[1]กรอกรายการ วัสดุ'!D173=0,"-"))</f>
        <v>-</v>
      </c>
      <c r="H369" s="483" t="str">
        <f>IF('[1]กรอกรายการ วัสดุ'!E173&gt;0,'[1]กรอกรายการ วัสดุ'!E173,IF('[1]กรอกรายการ วัสดุ'!E173=0,"-"))</f>
        <v>-</v>
      </c>
      <c r="I369" s="484" t="str">
        <f>IF('[1]กรอกรายการ วัสดุ'!F173&gt;0,'[1]กรอกรายการ วัสดุ'!F173,IF('[1]กรอกรายการ วัสดุ'!F173=0,"-"))</f>
        <v>-</v>
      </c>
      <c r="J369" s="483" t="str">
        <f>IF('[1]กรอกรายการ วัสดุ'!G173&gt;0,'[1]กรอกรายการ วัสดุ'!G173,IF('[1]กรอกรายการ วัสดุ'!G173=0,"-"))</f>
        <v>-</v>
      </c>
      <c r="K369" s="483" t="str">
        <f>IF('[1]กรอกรายการ วัสดุ'!H173&gt;0,'[1]กรอกรายการ วัสดุ'!H173,IF('[1]กรอกรายการ วัสดุ'!H173=0,"-"))</f>
        <v>-</v>
      </c>
      <c r="L369" s="484" t="str">
        <f>IF('[1]กรอกรายการ วัสดุ'!I173&gt;0,'[1]กรอกรายการ วัสดุ'!I173,IF('[1]กรอกรายการ วัสดุ'!I173=0,"-"))</f>
        <v>-</v>
      </c>
      <c r="M369" s="511"/>
    </row>
    <row r="370" spans="1:13" ht="21.75" x14ac:dyDescent="0.5">
      <c r="A370" s="486" t="str">
        <f>IF('[1]กรอกรายการ วัสดุ'!A432&gt;0,'[1]กรอกรายการ วัสดุ'!A444,IF('[1]กรอกรายการ วัสดุ'!A444=0," "))</f>
        <v xml:space="preserve"> </v>
      </c>
      <c r="B370" s="699" t="str">
        <f>IF('[1]กรอกรายการ วัสดุ'!B174&gt;0,'[1]กรอกรายการ วัสดุ'!B174,IF('[1]กรอกรายการ วัสดุ'!B174=0,"-"))</f>
        <v>-</v>
      </c>
      <c r="C370" s="699"/>
      <c r="D370" s="699"/>
      <c r="E370" s="699"/>
      <c r="F370" s="483" t="str">
        <f>IF('[1]กรอกรายการ วัสดุ'!C174&gt;0,'[1]กรอกรายการ วัสดุ'!C174,IF('[1]กรอกรายการ วัสดุ'!C174=0,"-"))</f>
        <v>-</v>
      </c>
      <c r="G370" s="483" t="str">
        <f>IF('[1]กรอกรายการ วัสดุ'!D174&gt;0,'[1]กรอกรายการ วัสดุ'!D174,IF('[1]กรอกรายการ วัสดุ'!D174=0,"-"))</f>
        <v>-</v>
      </c>
      <c r="H370" s="483" t="str">
        <f>IF('[1]กรอกรายการ วัสดุ'!E174&gt;0,'[1]กรอกรายการ วัสดุ'!E174,IF('[1]กรอกรายการ วัสดุ'!E174=0,"-"))</f>
        <v>-</v>
      </c>
      <c r="I370" s="484" t="str">
        <f>IF('[1]กรอกรายการ วัสดุ'!F174&gt;0,'[1]กรอกรายการ วัสดุ'!F174,IF('[1]กรอกรายการ วัสดุ'!F174=0,"-"))</f>
        <v>-</v>
      </c>
      <c r="J370" s="483" t="str">
        <f>IF('[1]กรอกรายการ วัสดุ'!G174&gt;0,'[1]กรอกรายการ วัสดุ'!G174,IF('[1]กรอกรายการ วัสดุ'!G174=0,"-"))</f>
        <v>-</v>
      </c>
      <c r="K370" s="483" t="str">
        <f>IF('[1]กรอกรายการ วัสดุ'!H174&gt;0,'[1]กรอกรายการ วัสดุ'!H174,IF('[1]กรอกรายการ วัสดุ'!H174=0,"-"))</f>
        <v>-</v>
      </c>
      <c r="L370" s="484" t="str">
        <f>IF('[1]กรอกรายการ วัสดุ'!I174&gt;0,'[1]กรอกรายการ วัสดุ'!I174,IF('[1]กรอกรายการ วัสดุ'!I174=0,"-"))</f>
        <v>-</v>
      </c>
      <c r="M370" s="511"/>
    </row>
    <row r="371" spans="1:13" ht="21.75" x14ac:dyDescent="0.5">
      <c r="A371" s="486" t="str">
        <f>IF('[1]กรอกรายการ วัสดุ'!A433&gt;0,'[1]กรอกรายการ วัสดุ'!A445,IF('[1]กรอกรายการ วัสดุ'!A445=0," "))</f>
        <v xml:space="preserve"> </v>
      </c>
      <c r="B371" s="699" t="str">
        <f>IF('[1]กรอกรายการ วัสดุ'!B175&gt;0,'[1]กรอกรายการ วัสดุ'!B175,IF('[1]กรอกรายการ วัสดุ'!B175=0,"-"))</f>
        <v>-</v>
      </c>
      <c r="C371" s="699"/>
      <c r="D371" s="699"/>
      <c r="E371" s="699"/>
      <c r="F371" s="483" t="str">
        <f>IF('[1]กรอกรายการ วัสดุ'!C175&gt;0,'[1]กรอกรายการ วัสดุ'!C175,IF('[1]กรอกรายการ วัสดุ'!C175=0,"-"))</f>
        <v>-</v>
      </c>
      <c r="G371" s="483" t="str">
        <f>IF('[1]กรอกรายการ วัสดุ'!D175&gt;0,'[1]กรอกรายการ วัสดุ'!D175,IF('[1]กรอกรายการ วัสดุ'!D175=0,"-"))</f>
        <v>-</v>
      </c>
      <c r="H371" s="483" t="str">
        <f>IF('[1]กรอกรายการ วัสดุ'!E175&gt;0,'[1]กรอกรายการ วัสดุ'!E175,IF('[1]กรอกรายการ วัสดุ'!E175=0,"-"))</f>
        <v>-</v>
      </c>
      <c r="I371" s="484" t="str">
        <f>IF('[1]กรอกรายการ วัสดุ'!F175&gt;0,'[1]กรอกรายการ วัสดุ'!F175,IF('[1]กรอกรายการ วัสดุ'!F175=0,"-"))</f>
        <v>-</v>
      </c>
      <c r="J371" s="483" t="str">
        <f>IF('[1]กรอกรายการ วัสดุ'!G175&gt;0,'[1]กรอกรายการ วัสดุ'!G175,IF('[1]กรอกรายการ วัสดุ'!G175=0,"-"))</f>
        <v>-</v>
      </c>
      <c r="K371" s="483" t="str">
        <f>IF('[1]กรอกรายการ วัสดุ'!H175&gt;0,'[1]กรอกรายการ วัสดุ'!H175,IF('[1]กรอกรายการ วัสดุ'!H175=0,"-"))</f>
        <v>-</v>
      </c>
      <c r="L371" s="484" t="str">
        <f>IF('[1]กรอกรายการ วัสดุ'!I175&gt;0,'[1]กรอกรายการ วัสดุ'!I175,IF('[1]กรอกรายการ วัสดุ'!I175=0,"-"))</f>
        <v>-</v>
      </c>
      <c r="M371" s="511"/>
    </row>
    <row r="372" spans="1:13" ht="21.75" x14ac:dyDescent="0.5">
      <c r="A372" s="486" t="str">
        <f>IF('[1]กรอกรายการ วัสดุ'!A434&gt;0,'[1]กรอกรายการ วัสดุ'!A446,IF('[1]กรอกรายการ วัสดุ'!A446=0," "))</f>
        <v xml:space="preserve"> </v>
      </c>
      <c r="B372" s="699" t="str">
        <f>IF('[1]กรอกรายการ วัสดุ'!B176&gt;0,'[1]กรอกรายการ วัสดุ'!B176,IF('[1]กรอกรายการ วัสดุ'!B176=0,"-"))</f>
        <v>-</v>
      </c>
      <c r="C372" s="699"/>
      <c r="D372" s="699"/>
      <c r="E372" s="699"/>
      <c r="F372" s="483" t="str">
        <f>IF('[1]กรอกรายการ วัสดุ'!C176&gt;0,'[1]กรอกรายการ วัสดุ'!C176,IF('[1]กรอกรายการ วัสดุ'!C176=0,"-"))</f>
        <v>-</v>
      </c>
      <c r="G372" s="483" t="str">
        <f>IF('[1]กรอกรายการ วัสดุ'!D176&gt;0,'[1]กรอกรายการ วัสดุ'!D176,IF('[1]กรอกรายการ วัสดุ'!D176=0,"-"))</f>
        <v>-</v>
      </c>
      <c r="H372" s="483" t="str">
        <f>IF('[1]กรอกรายการ วัสดุ'!E176&gt;0,'[1]กรอกรายการ วัสดุ'!E176,IF('[1]กรอกรายการ วัสดุ'!E176=0,"-"))</f>
        <v>-</v>
      </c>
      <c r="I372" s="484" t="str">
        <f>IF('[1]กรอกรายการ วัสดุ'!F176&gt;0,'[1]กรอกรายการ วัสดุ'!F176,IF('[1]กรอกรายการ วัสดุ'!F176=0,"-"))</f>
        <v>-</v>
      </c>
      <c r="J372" s="483" t="str">
        <f>IF('[1]กรอกรายการ วัสดุ'!G176&gt;0,'[1]กรอกรายการ วัสดุ'!G176,IF('[1]กรอกรายการ วัสดุ'!G176=0,"-"))</f>
        <v>-</v>
      </c>
      <c r="K372" s="483" t="str">
        <f>IF('[1]กรอกรายการ วัสดุ'!H176&gt;0,'[1]กรอกรายการ วัสดุ'!H176,IF('[1]กรอกรายการ วัสดุ'!H176=0,"-"))</f>
        <v>-</v>
      </c>
      <c r="L372" s="484" t="str">
        <f>IF('[1]กรอกรายการ วัสดุ'!I176&gt;0,'[1]กรอกรายการ วัสดุ'!I176,IF('[1]กรอกรายการ วัสดุ'!I176=0,"-"))</f>
        <v>-</v>
      </c>
      <c r="M372" s="511"/>
    </row>
    <row r="373" spans="1:13" ht="21.75" x14ac:dyDescent="0.5">
      <c r="A373" s="486" t="str">
        <f>IF('[1]กรอกรายการ วัสดุ'!A435&gt;0,'[1]กรอกรายการ วัสดุ'!A447,IF('[1]กรอกรายการ วัสดุ'!A447=0," "))</f>
        <v xml:space="preserve"> </v>
      </c>
      <c r="B373" s="699" t="str">
        <f>IF('[1]กรอกรายการ วัสดุ'!B177&gt;0,'[1]กรอกรายการ วัสดุ'!B177,IF('[1]กรอกรายการ วัสดุ'!B177=0,"-"))</f>
        <v>-</v>
      </c>
      <c r="C373" s="699"/>
      <c r="D373" s="699"/>
      <c r="E373" s="699"/>
      <c r="F373" s="483" t="str">
        <f>IF('[1]กรอกรายการ วัสดุ'!C177&gt;0,'[1]กรอกรายการ วัสดุ'!C177,IF('[1]กรอกรายการ วัสดุ'!C177=0,"-"))</f>
        <v>-</v>
      </c>
      <c r="G373" s="483" t="str">
        <f>IF('[1]กรอกรายการ วัสดุ'!D177&gt;0,'[1]กรอกรายการ วัสดุ'!D177,IF('[1]กรอกรายการ วัสดุ'!D177=0,"-"))</f>
        <v>-</v>
      </c>
      <c r="H373" s="483" t="str">
        <f>IF('[1]กรอกรายการ วัสดุ'!E177&gt;0,'[1]กรอกรายการ วัสดุ'!E177,IF('[1]กรอกรายการ วัสดุ'!E177=0,"-"))</f>
        <v>-</v>
      </c>
      <c r="I373" s="484" t="str">
        <f>IF('[1]กรอกรายการ วัสดุ'!F177&gt;0,'[1]กรอกรายการ วัสดุ'!F177,IF('[1]กรอกรายการ วัสดุ'!F177=0,"-"))</f>
        <v>-</v>
      </c>
      <c r="J373" s="483" t="str">
        <f>IF('[1]กรอกรายการ วัสดุ'!G177&gt;0,'[1]กรอกรายการ วัสดุ'!G177,IF('[1]กรอกรายการ วัสดุ'!G177=0,"-"))</f>
        <v>-</v>
      </c>
      <c r="K373" s="483" t="str">
        <f>IF('[1]กรอกรายการ วัสดุ'!H177&gt;0,'[1]กรอกรายการ วัสดุ'!H177,IF('[1]กรอกรายการ วัสดุ'!H177=0,"-"))</f>
        <v>-</v>
      </c>
      <c r="L373" s="484" t="str">
        <f>IF('[1]กรอกรายการ วัสดุ'!I177&gt;0,'[1]กรอกรายการ วัสดุ'!I177,IF('[1]กรอกรายการ วัสดุ'!I177=0,"-"))</f>
        <v>-</v>
      </c>
      <c r="M373" s="511"/>
    </row>
    <row r="374" spans="1:13" ht="21.75" x14ac:dyDescent="0.5">
      <c r="A374" s="486" t="str">
        <f>IF('[1]กรอกรายการ วัสดุ'!A436&gt;0,'[1]กรอกรายการ วัสดุ'!A448,IF('[1]กรอกรายการ วัสดุ'!A448=0," "))</f>
        <v xml:space="preserve"> </v>
      </c>
      <c r="B374" s="699" t="str">
        <f>IF('[1]กรอกรายการ วัสดุ'!B178&gt;0,'[1]กรอกรายการ วัสดุ'!B178,IF('[1]กรอกรายการ วัสดุ'!B178=0,"-"))</f>
        <v>-</v>
      </c>
      <c r="C374" s="699"/>
      <c r="D374" s="699"/>
      <c r="E374" s="699"/>
      <c r="F374" s="483" t="str">
        <f>IF('[1]กรอกรายการ วัสดุ'!C178&gt;0,'[1]กรอกรายการ วัสดุ'!C178,IF('[1]กรอกรายการ วัสดุ'!C178=0,"-"))</f>
        <v>-</v>
      </c>
      <c r="G374" s="483" t="str">
        <f>IF('[1]กรอกรายการ วัสดุ'!D178&gt;0,'[1]กรอกรายการ วัสดุ'!D178,IF('[1]กรอกรายการ วัสดุ'!D178=0,"-"))</f>
        <v>-</v>
      </c>
      <c r="H374" s="483" t="str">
        <f>IF('[1]กรอกรายการ วัสดุ'!E178&gt;0,'[1]กรอกรายการ วัสดุ'!E178,IF('[1]กรอกรายการ วัสดุ'!E178=0,"-"))</f>
        <v>-</v>
      </c>
      <c r="I374" s="484" t="str">
        <f>IF('[1]กรอกรายการ วัสดุ'!F178&gt;0,'[1]กรอกรายการ วัสดุ'!F178,IF('[1]กรอกรายการ วัสดุ'!F178=0,"-"))</f>
        <v>-</v>
      </c>
      <c r="J374" s="483" t="str">
        <f>IF('[1]กรอกรายการ วัสดุ'!G178&gt;0,'[1]กรอกรายการ วัสดุ'!G178,IF('[1]กรอกรายการ วัสดุ'!G178=0,"-"))</f>
        <v>-</v>
      </c>
      <c r="K374" s="483" t="str">
        <f>IF('[1]กรอกรายการ วัสดุ'!H178&gt;0,'[1]กรอกรายการ วัสดุ'!H178,IF('[1]กรอกรายการ วัสดุ'!H178=0,"-"))</f>
        <v>-</v>
      </c>
      <c r="L374" s="484" t="str">
        <f>IF('[1]กรอกรายการ วัสดุ'!I178&gt;0,'[1]กรอกรายการ วัสดุ'!I178,IF('[1]กรอกรายการ วัสดุ'!I178=0,"-"))</f>
        <v>-</v>
      </c>
      <c r="M374" s="511"/>
    </row>
    <row r="375" spans="1:13" ht="22.5" thickBot="1" x14ac:dyDescent="0.55000000000000004">
      <c r="A375" s="501" t="str">
        <f>IF('[1]กรอกรายการ วัสดุ'!A437&gt;0,'[1]กรอกรายการ วัสดุ'!A449,IF('[1]กรอกรายการ วัสดุ'!A449=0," "))</f>
        <v xml:space="preserve"> </v>
      </c>
      <c r="B375" s="740" t="str">
        <f>IF('[1]กรอกรายการ วัสดุ'!B179&gt;0,'[1]กรอกรายการ วัสดุ'!B179,IF('[1]กรอกรายการ วัสดุ'!B179=0,"-"))</f>
        <v>-</v>
      </c>
      <c r="C375" s="740"/>
      <c r="D375" s="740"/>
      <c r="E375" s="740"/>
      <c r="F375" s="483" t="str">
        <f>IF('[1]กรอกรายการ วัสดุ'!C179&gt;0,'[1]กรอกรายการ วัสดุ'!C179,IF('[1]กรอกรายการ วัสดุ'!C179=0,"-"))</f>
        <v>-</v>
      </c>
      <c r="G375" s="483" t="str">
        <f>IF('[1]กรอกรายการ วัสดุ'!D179&gt;0,'[1]กรอกรายการ วัสดุ'!D179,IF('[1]กรอกรายการ วัสดุ'!D179=0,"-"))</f>
        <v>-</v>
      </c>
      <c r="H375" s="483" t="str">
        <f>IF('[1]กรอกรายการ วัสดุ'!E179&gt;0,'[1]กรอกรายการ วัสดุ'!E179,IF('[1]กรอกรายการ วัสดุ'!E179=0,"-"))</f>
        <v>-</v>
      </c>
      <c r="I375" s="484" t="str">
        <f>IF('[1]กรอกรายการ วัสดุ'!F179&gt;0,'[1]กรอกรายการ วัสดุ'!F179,IF('[1]กรอกรายการ วัสดุ'!F179=0,"-"))</f>
        <v>-</v>
      </c>
      <c r="J375" s="483" t="str">
        <f>IF('[1]กรอกรายการ วัสดุ'!G179&gt;0,'[1]กรอกรายการ วัสดุ'!G179,IF('[1]กรอกรายการ วัสดุ'!G179=0,"-"))</f>
        <v>-</v>
      </c>
      <c r="K375" s="483" t="str">
        <f>IF('[1]กรอกรายการ วัสดุ'!H179&gt;0,'[1]กรอกรายการ วัสดุ'!H179,IF('[1]กรอกรายการ วัสดุ'!H179=0,"-"))</f>
        <v>-</v>
      </c>
      <c r="L375" s="484" t="str">
        <f>IF('[1]กรอกรายการ วัสดุ'!I179&gt;0,'[1]กรอกรายการ วัสดุ'!I179,IF('[1]กรอกรายการ วัสดุ'!I179=0,"-"))</f>
        <v>-</v>
      </c>
      <c r="M375" s="514"/>
    </row>
    <row r="376" spans="1:13" ht="22.5" thickBot="1" x14ac:dyDescent="0.55000000000000004">
      <c r="A376" s="711" t="s">
        <v>141</v>
      </c>
      <c r="B376" s="712"/>
      <c r="C376" s="712"/>
      <c r="D376" s="712"/>
      <c r="E376" s="712"/>
      <c r="F376" s="712"/>
      <c r="G376" s="712"/>
      <c r="H376" s="713"/>
      <c r="I376" s="505">
        <f>SUM(I366:I375)</f>
        <v>0</v>
      </c>
      <c r="J376" s="502"/>
      <c r="K376" s="490">
        <f t="shared" ref="K376:L376" si="26">SUM(K366:K375)</f>
        <v>0</v>
      </c>
      <c r="L376" s="490">
        <f t="shared" si="26"/>
        <v>0</v>
      </c>
      <c r="M376" s="492"/>
    </row>
    <row r="377" spans="1:13" ht="22.5" thickBot="1" x14ac:dyDescent="0.55000000000000004">
      <c r="A377" s="711" t="s">
        <v>146</v>
      </c>
      <c r="B377" s="712"/>
      <c r="C377" s="712"/>
      <c r="D377" s="712"/>
      <c r="E377" s="712"/>
      <c r="F377" s="712"/>
      <c r="G377" s="712"/>
      <c r="H377" s="713"/>
      <c r="I377" s="505">
        <f>I376+I365</f>
        <v>130091.24099999998</v>
      </c>
      <c r="J377" s="516"/>
      <c r="K377" s="490">
        <f t="shared" ref="K377:L377" si="27">K376+K365</f>
        <v>52193.52</v>
      </c>
      <c r="L377" s="490">
        <f t="shared" si="27"/>
        <v>182284.761</v>
      </c>
      <c r="M377" s="492"/>
    </row>
    <row r="378" spans="1:13" ht="21.75" x14ac:dyDescent="0.5">
      <c r="A378" s="493"/>
      <c r="B378" s="493"/>
      <c r="C378" s="493"/>
      <c r="D378" s="493"/>
      <c r="E378" s="493"/>
      <c r="F378" s="493"/>
      <c r="G378" s="493"/>
      <c r="H378" s="493"/>
      <c r="I378" s="494"/>
      <c r="J378" s="494"/>
      <c r="K378" s="494"/>
      <c r="L378" s="494"/>
      <c r="M378" s="494"/>
    </row>
    <row r="379" spans="1:13" ht="24" x14ac:dyDescent="0.55000000000000004">
      <c r="A379" s="495" t="s">
        <v>28</v>
      </c>
      <c r="B379" s="495" t="s">
        <v>336</v>
      </c>
      <c r="C379" s="477"/>
      <c r="D379" s="477"/>
      <c r="E379" s="477" t="str">
        <f>[2]ปร55!$J$23</f>
        <v>ประธานกรรมการกำหนดราคากลาง</v>
      </c>
      <c r="F379" s="477"/>
      <c r="G379" s="477"/>
      <c r="H379" s="496" t="s">
        <v>28</v>
      </c>
      <c r="I379" s="495" t="s">
        <v>337</v>
      </c>
      <c r="J379" s="477"/>
      <c r="K379" s="477"/>
      <c r="L379" s="477"/>
      <c r="M379" s="477"/>
    </row>
    <row r="380" spans="1:13" ht="24" x14ac:dyDescent="0.55000000000000004">
      <c r="A380" s="480"/>
      <c r="B380" s="714" t="str">
        <f>'[1]กรอกข้อมูล รร.'!$C$29</f>
        <v>(นายวิเชียร  จันทร์แดง)</v>
      </c>
      <c r="C380" s="714"/>
      <c r="D380" s="714"/>
      <c r="E380" s="480"/>
      <c r="F380" s="477"/>
      <c r="G380" s="477"/>
      <c r="H380" s="496" t="s">
        <v>28</v>
      </c>
      <c r="I380" s="495" t="s">
        <v>338</v>
      </c>
      <c r="J380" s="477"/>
      <c r="K380" s="477"/>
      <c r="L380" s="477"/>
      <c r="M380" s="477"/>
    </row>
    <row r="381" spans="1:13" ht="24" x14ac:dyDescent="0.55000000000000004">
      <c r="A381" s="480"/>
      <c r="B381" s="495" t="str">
        <f>'[1]กรอกข้อมูล รร.'!$C$35</f>
        <v>ผู้อำนวยการโรงเรียนบ้านแม่แจ๋ม</v>
      </c>
      <c r="C381" s="495"/>
      <c r="D381" s="495"/>
      <c r="E381" s="495"/>
      <c r="F381" s="495"/>
      <c r="G381" s="477"/>
      <c r="H381" s="480"/>
      <c r="I381" s="480"/>
      <c r="J381" s="480"/>
      <c r="K381" s="480"/>
      <c r="L381" s="477"/>
      <c r="M381" s="477"/>
    </row>
    <row r="382" spans="1:13" ht="27.75" x14ac:dyDescent="0.65">
      <c r="A382" s="477"/>
      <c r="B382" s="477"/>
      <c r="C382" s="691" t="s">
        <v>23</v>
      </c>
      <c r="D382" s="691"/>
      <c r="E382" s="691"/>
      <c r="F382" s="691"/>
      <c r="G382" s="691"/>
      <c r="H382" s="691"/>
      <c r="I382" s="691"/>
      <c r="J382" s="691"/>
      <c r="K382" s="691"/>
      <c r="L382" s="506" t="s">
        <v>25</v>
      </c>
      <c r="M382" s="507"/>
    </row>
    <row r="383" spans="1:13" ht="24" x14ac:dyDescent="0.55000000000000004">
      <c r="A383" s="715" t="str">
        <f>A361</f>
        <v>สร้างรางระบายน้ำมีฝาเหล็ก ยาว 71 เมตร</v>
      </c>
      <c r="B383" s="715"/>
      <c r="C383" s="715"/>
      <c r="D383" s="692">
        <f>D339</f>
        <v>0</v>
      </c>
      <c r="E383" s="692"/>
      <c r="F383" s="692"/>
      <c r="G383" s="692"/>
      <c r="H383" s="692"/>
      <c r="I383" s="477" t="s">
        <v>26</v>
      </c>
      <c r="J383" s="479" t="str">
        <f>J361</f>
        <v>ลำปาง เขต  3</v>
      </c>
      <c r="K383" s="477"/>
      <c r="L383" s="477"/>
      <c r="M383" s="477" t="s">
        <v>147</v>
      </c>
    </row>
    <row r="384" spans="1:13" ht="24.75" thickBot="1" x14ac:dyDescent="0.6">
      <c r="A384" s="479" t="s">
        <v>0</v>
      </c>
      <c r="B384" s="477"/>
      <c r="C384" s="477"/>
      <c r="D384" s="692" t="str">
        <f>D340</f>
        <v>โรงเรียนร่องเคาะวิทยา</v>
      </c>
      <c r="E384" s="692"/>
      <c r="F384" s="692"/>
      <c r="G384" s="692"/>
      <c r="H384" s="692"/>
      <c r="I384" s="477"/>
      <c r="J384" s="477"/>
      <c r="K384" s="693"/>
      <c r="L384" s="693"/>
      <c r="M384" s="477"/>
    </row>
    <row r="385" spans="1:13" ht="24" customHeight="1" x14ac:dyDescent="0.2">
      <c r="A385" s="700" t="s">
        <v>2</v>
      </c>
      <c r="B385" s="702" t="s">
        <v>3</v>
      </c>
      <c r="C385" s="703"/>
      <c r="D385" s="703"/>
      <c r="E385" s="704"/>
      <c r="F385" s="694" t="s">
        <v>4</v>
      </c>
      <c r="G385" s="694" t="s">
        <v>5</v>
      </c>
      <c r="H385" s="694" t="s">
        <v>6</v>
      </c>
      <c r="I385" s="694"/>
      <c r="J385" s="694" t="s">
        <v>7</v>
      </c>
      <c r="K385" s="694"/>
      <c r="L385" s="694" t="s">
        <v>24</v>
      </c>
      <c r="M385" s="696" t="s">
        <v>9</v>
      </c>
    </row>
    <row r="386" spans="1:13" ht="48" x14ac:dyDescent="0.2">
      <c r="A386" s="701"/>
      <c r="B386" s="705"/>
      <c r="C386" s="706"/>
      <c r="D386" s="706"/>
      <c r="E386" s="707"/>
      <c r="F386" s="716"/>
      <c r="G386" s="716"/>
      <c r="H386" s="497" t="s">
        <v>10</v>
      </c>
      <c r="I386" s="497" t="s">
        <v>11</v>
      </c>
      <c r="J386" s="497" t="s">
        <v>10</v>
      </c>
      <c r="K386" s="497" t="s">
        <v>11</v>
      </c>
      <c r="L386" s="716"/>
      <c r="M386" s="697"/>
    </row>
    <row r="387" spans="1:13" ht="21.75" x14ac:dyDescent="0.5">
      <c r="A387" s="736" t="s">
        <v>148</v>
      </c>
      <c r="B387" s="737"/>
      <c r="C387" s="737"/>
      <c r="D387" s="737"/>
      <c r="E387" s="737"/>
      <c r="F387" s="737"/>
      <c r="G387" s="737"/>
      <c r="H387" s="738"/>
      <c r="I387" s="508">
        <f>I377</f>
        <v>130091.24099999998</v>
      </c>
      <c r="J387" s="515"/>
      <c r="K387" s="510">
        <f>K377</f>
        <v>52193.52</v>
      </c>
      <c r="L387" s="510">
        <f>L377</f>
        <v>182284.761</v>
      </c>
      <c r="M387" s="485"/>
    </row>
    <row r="388" spans="1:13" ht="21.75" x14ac:dyDescent="0.5">
      <c r="A388" s="482" t="str">
        <f>IF('[1]กรอกรายการ วัสดุ'!A450&gt;0,'[1]กรอกรายการ วัสดุ'!A462,IF('[1]กรอกรายการ วัสดุ'!A462=0," "))</f>
        <v xml:space="preserve"> </v>
      </c>
      <c r="B388" s="698" t="str">
        <f>IF('[1]กรอกรายการ วัสดุ'!B180&gt;0,'[1]กรอกรายการ วัสดุ'!B180,IF('[1]กรอกรายการ วัสดุ'!B180=0,"-"))</f>
        <v>-</v>
      </c>
      <c r="C388" s="698"/>
      <c r="D388" s="698"/>
      <c r="E388" s="698"/>
      <c r="F388" s="483" t="str">
        <f>IF('[1]กรอกรายการ วัสดุ'!C180&gt;0,'[1]กรอกรายการ วัสดุ'!C180,IF('[1]กรอกรายการ วัสดุ'!C180=0,"-"))</f>
        <v>-</v>
      </c>
      <c r="G388" s="483" t="str">
        <f>IF('[1]กรอกรายการ วัสดุ'!D180&gt;0,'[1]กรอกรายการ วัสดุ'!D180,IF('[1]กรอกรายการ วัสดุ'!D180=0,"-"))</f>
        <v>-</v>
      </c>
      <c r="H388" s="483" t="str">
        <f>IF('[1]กรอกรายการ วัสดุ'!E180&gt;0,'[1]กรอกรายการ วัสดุ'!E180,IF('[1]กรอกรายการ วัสดุ'!E180=0,"-"))</f>
        <v>-</v>
      </c>
      <c r="I388" s="484" t="str">
        <f>IF('[1]กรอกรายการ วัสดุ'!F180&gt;0,'[1]กรอกรายการ วัสดุ'!F180,IF('[1]กรอกรายการ วัสดุ'!F180=0,"-"))</f>
        <v>-</v>
      </c>
      <c r="J388" s="483" t="str">
        <f>IF('[1]กรอกรายการ วัสดุ'!G180&gt;0,'[1]กรอกรายการ วัสดุ'!G180,IF('[1]กรอกรายการ วัสดุ'!G180=0,"-"))</f>
        <v>-</v>
      </c>
      <c r="K388" s="483" t="str">
        <f>IF('[1]กรอกรายการ วัสดุ'!H180&gt;0,'[1]กรอกรายการ วัสดุ'!H180,IF('[1]กรอกรายการ วัสดุ'!H180=0,"-"))</f>
        <v>-</v>
      </c>
      <c r="L388" s="484" t="str">
        <f>IF('[1]กรอกรายการ วัสดุ'!I180&gt;0,'[1]กรอกรายการ วัสดุ'!I180,IF('[1]กรอกรายการ วัสดุ'!I180=0,"-"))</f>
        <v>-</v>
      </c>
      <c r="M388" s="511"/>
    </row>
    <row r="389" spans="1:13" ht="21.75" x14ac:dyDescent="0.5">
      <c r="A389" s="486" t="str">
        <f>IF('[1]กรอกรายการ วัสดุ'!A451&gt;0,'[1]กรอกรายการ วัสดุ'!A463,IF('[1]กรอกรายการ วัสดุ'!A463=0," "))</f>
        <v xml:space="preserve"> </v>
      </c>
      <c r="B389" s="699" t="str">
        <f>IF('[1]กรอกรายการ วัสดุ'!B181&gt;0,'[1]กรอกรายการ วัสดุ'!B181,IF('[1]กรอกรายการ วัสดุ'!B181=0,"-"))</f>
        <v>-</v>
      </c>
      <c r="C389" s="699"/>
      <c r="D389" s="699"/>
      <c r="E389" s="699"/>
      <c r="F389" s="483" t="str">
        <f>IF('[1]กรอกรายการ วัสดุ'!C181&gt;0,'[1]กรอกรายการ วัสดุ'!C181,IF('[1]กรอกรายการ วัสดุ'!C181=0,"-"))</f>
        <v>-</v>
      </c>
      <c r="G389" s="483" t="str">
        <f>IF('[1]กรอกรายการ วัสดุ'!D181&gt;0,'[1]กรอกรายการ วัสดุ'!D181,IF('[1]กรอกรายการ วัสดุ'!D181=0,"-"))</f>
        <v>-</v>
      </c>
      <c r="H389" s="483" t="str">
        <f>IF('[1]กรอกรายการ วัสดุ'!E181&gt;0,'[1]กรอกรายการ วัสดุ'!E181,IF('[1]กรอกรายการ วัสดุ'!E181=0,"-"))</f>
        <v>-</v>
      </c>
      <c r="I389" s="484" t="str">
        <f>IF('[1]กรอกรายการ วัสดุ'!F181&gt;0,'[1]กรอกรายการ วัสดุ'!F181,IF('[1]กรอกรายการ วัสดุ'!F181=0,"-"))</f>
        <v>-</v>
      </c>
      <c r="J389" s="483" t="str">
        <f>IF('[1]กรอกรายการ วัสดุ'!G181&gt;0,'[1]กรอกรายการ วัสดุ'!G181,IF('[1]กรอกรายการ วัสดุ'!G181=0,"-"))</f>
        <v>-</v>
      </c>
      <c r="K389" s="483" t="str">
        <f>IF('[1]กรอกรายการ วัสดุ'!H181&gt;0,'[1]กรอกรายการ วัสดุ'!H181,IF('[1]กรอกรายการ วัสดุ'!H181=0,"-"))</f>
        <v>-</v>
      </c>
      <c r="L389" s="484" t="str">
        <f>IF('[1]กรอกรายการ วัสดุ'!I181&gt;0,'[1]กรอกรายการ วัสดุ'!I181,IF('[1]กรอกรายการ วัสดุ'!I181=0,"-"))</f>
        <v>-</v>
      </c>
      <c r="M389" s="511"/>
    </row>
    <row r="390" spans="1:13" ht="21.75" x14ac:dyDescent="0.5">
      <c r="A390" s="486" t="str">
        <f>IF('[1]กรอกรายการ วัสดุ'!A452&gt;0,'[1]กรอกรายการ วัสดุ'!A464,IF('[1]กรอกรายการ วัสดุ'!A464=0," "))</f>
        <v xml:space="preserve"> </v>
      </c>
      <c r="B390" s="699" t="str">
        <f>IF('[1]กรอกรายการ วัสดุ'!B182&gt;0,'[1]กรอกรายการ วัสดุ'!B182,IF('[1]กรอกรายการ วัสดุ'!B182=0,"-"))</f>
        <v>-</v>
      </c>
      <c r="C390" s="699"/>
      <c r="D390" s="699"/>
      <c r="E390" s="699"/>
      <c r="F390" s="483" t="str">
        <f>IF('[1]กรอกรายการ วัสดุ'!C182&gt;0,'[1]กรอกรายการ วัสดุ'!C182,IF('[1]กรอกรายการ วัสดุ'!C182=0,"-"))</f>
        <v>-</v>
      </c>
      <c r="G390" s="483" t="str">
        <f>IF('[1]กรอกรายการ วัสดุ'!D182&gt;0,'[1]กรอกรายการ วัสดุ'!D182,IF('[1]กรอกรายการ วัสดุ'!D182=0,"-"))</f>
        <v>-</v>
      </c>
      <c r="H390" s="483" t="str">
        <f>IF('[1]กรอกรายการ วัสดุ'!E182&gt;0,'[1]กรอกรายการ วัสดุ'!E182,IF('[1]กรอกรายการ วัสดุ'!E182=0,"-"))</f>
        <v>-</v>
      </c>
      <c r="I390" s="484" t="str">
        <f>IF('[1]กรอกรายการ วัสดุ'!F182&gt;0,'[1]กรอกรายการ วัสดุ'!F182,IF('[1]กรอกรายการ วัสดุ'!F182=0,"-"))</f>
        <v>-</v>
      </c>
      <c r="J390" s="483" t="str">
        <f>IF('[1]กรอกรายการ วัสดุ'!G182&gt;0,'[1]กรอกรายการ วัสดุ'!G182,IF('[1]กรอกรายการ วัสดุ'!G182=0,"-"))</f>
        <v>-</v>
      </c>
      <c r="K390" s="483" t="str">
        <f>IF('[1]กรอกรายการ วัสดุ'!H182&gt;0,'[1]กรอกรายการ วัสดุ'!H182,IF('[1]กรอกรายการ วัสดุ'!H182=0,"-"))</f>
        <v>-</v>
      </c>
      <c r="L390" s="484" t="str">
        <f>IF('[1]กรอกรายการ วัสดุ'!I182&gt;0,'[1]กรอกรายการ วัสดุ'!I182,IF('[1]กรอกรายการ วัสดุ'!I182=0,"-"))</f>
        <v>-</v>
      </c>
      <c r="M390" s="511"/>
    </row>
    <row r="391" spans="1:13" ht="21.75" x14ac:dyDescent="0.5">
      <c r="A391" s="486" t="str">
        <f>IF('[1]กรอกรายการ วัสดุ'!A453&gt;0,'[1]กรอกรายการ วัสดุ'!A465,IF('[1]กรอกรายการ วัสดุ'!A465=0," "))</f>
        <v xml:space="preserve"> </v>
      </c>
      <c r="B391" s="699" t="str">
        <f>IF('[1]กรอกรายการ วัสดุ'!B183&gt;0,'[1]กรอกรายการ วัสดุ'!B183,IF('[1]กรอกรายการ วัสดุ'!B183=0,"-"))</f>
        <v>-</v>
      </c>
      <c r="C391" s="699"/>
      <c r="D391" s="699"/>
      <c r="E391" s="699"/>
      <c r="F391" s="483" t="str">
        <f>IF('[1]กรอกรายการ วัสดุ'!C183&gt;0,'[1]กรอกรายการ วัสดุ'!C183,IF('[1]กรอกรายการ วัสดุ'!C183=0,"-"))</f>
        <v>-</v>
      </c>
      <c r="G391" s="483" t="str">
        <f>IF('[1]กรอกรายการ วัสดุ'!D183&gt;0,'[1]กรอกรายการ วัสดุ'!D183,IF('[1]กรอกรายการ วัสดุ'!D183=0,"-"))</f>
        <v>-</v>
      </c>
      <c r="H391" s="483" t="str">
        <f>IF('[1]กรอกรายการ วัสดุ'!E183&gt;0,'[1]กรอกรายการ วัสดุ'!E183,IF('[1]กรอกรายการ วัสดุ'!E183=0,"-"))</f>
        <v>-</v>
      </c>
      <c r="I391" s="484" t="str">
        <f>IF('[1]กรอกรายการ วัสดุ'!F183&gt;0,'[1]กรอกรายการ วัสดุ'!F183,IF('[1]กรอกรายการ วัสดุ'!F183=0,"-"))</f>
        <v>-</v>
      </c>
      <c r="J391" s="483" t="str">
        <f>IF('[1]กรอกรายการ วัสดุ'!G183&gt;0,'[1]กรอกรายการ วัสดุ'!G183,IF('[1]กรอกรายการ วัสดุ'!G183=0,"-"))</f>
        <v>-</v>
      </c>
      <c r="K391" s="483" t="str">
        <f>IF('[1]กรอกรายการ วัสดุ'!H183&gt;0,'[1]กรอกรายการ วัสดุ'!H183,IF('[1]กรอกรายการ วัสดุ'!H183=0,"-"))</f>
        <v>-</v>
      </c>
      <c r="L391" s="484" t="str">
        <f>IF('[1]กรอกรายการ วัสดุ'!I183&gt;0,'[1]กรอกรายการ วัสดุ'!I183,IF('[1]กรอกรายการ วัสดุ'!I183=0,"-"))</f>
        <v>-</v>
      </c>
      <c r="M391" s="511"/>
    </row>
    <row r="392" spans="1:13" ht="21.75" x14ac:dyDescent="0.5">
      <c r="A392" s="486" t="str">
        <f>IF('[1]กรอกรายการ วัสดุ'!A454&gt;0,'[1]กรอกรายการ วัสดุ'!A466,IF('[1]กรอกรายการ วัสดุ'!A466=0," "))</f>
        <v xml:space="preserve"> </v>
      </c>
      <c r="B392" s="699" t="str">
        <f>IF('[1]กรอกรายการ วัสดุ'!B184&gt;0,'[1]กรอกรายการ วัสดุ'!B184,IF('[1]กรอกรายการ วัสดุ'!B184=0,"-"))</f>
        <v>-</v>
      </c>
      <c r="C392" s="699"/>
      <c r="D392" s="699"/>
      <c r="E392" s="699"/>
      <c r="F392" s="483" t="str">
        <f>IF('[1]กรอกรายการ วัสดุ'!C184&gt;0,'[1]กรอกรายการ วัสดุ'!C184,IF('[1]กรอกรายการ วัสดุ'!C184=0,"-"))</f>
        <v>-</v>
      </c>
      <c r="G392" s="483" t="str">
        <f>IF('[1]กรอกรายการ วัสดุ'!D184&gt;0,'[1]กรอกรายการ วัสดุ'!D184,IF('[1]กรอกรายการ วัสดุ'!D184=0,"-"))</f>
        <v>-</v>
      </c>
      <c r="H392" s="483" t="str">
        <f>IF('[1]กรอกรายการ วัสดุ'!E184&gt;0,'[1]กรอกรายการ วัสดุ'!E184,IF('[1]กรอกรายการ วัสดุ'!E184=0,"-"))</f>
        <v>-</v>
      </c>
      <c r="I392" s="484" t="str">
        <f>IF('[1]กรอกรายการ วัสดุ'!F184&gt;0,'[1]กรอกรายการ วัสดุ'!F184,IF('[1]กรอกรายการ วัสดุ'!F184=0,"-"))</f>
        <v>-</v>
      </c>
      <c r="J392" s="483" t="str">
        <f>IF('[1]กรอกรายการ วัสดุ'!G184&gt;0,'[1]กรอกรายการ วัสดุ'!G184,IF('[1]กรอกรายการ วัสดุ'!G184=0,"-"))</f>
        <v>-</v>
      </c>
      <c r="K392" s="483" t="str">
        <f>IF('[1]กรอกรายการ วัสดุ'!H184&gt;0,'[1]กรอกรายการ วัสดุ'!H184,IF('[1]กรอกรายการ วัสดุ'!H184=0,"-"))</f>
        <v>-</v>
      </c>
      <c r="L392" s="484" t="str">
        <f>IF('[1]กรอกรายการ วัสดุ'!I184&gt;0,'[1]กรอกรายการ วัสดุ'!I184,IF('[1]กรอกรายการ วัสดุ'!I184=0,"-"))</f>
        <v>-</v>
      </c>
      <c r="M392" s="511"/>
    </row>
    <row r="393" spans="1:13" ht="21.75" x14ac:dyDescent="0.5">
      <c r="A393" s="486" t="str">
        <f>IF('[1]กรอกรายการ วัสดุ'!A455&gt;0,'[1]กรอกรายการ วัสดุ'!A467,IF('[1]กรอกรายการ วัสดุ'!A467=0," "))</f>
        <v xml:space="preserve"> </v>
      </c>
      <c r="B393" s="699" t="str">
        <f>IF('[1]กรอกรายการ วัสดุ'!B185&gt;0,'[1]กรอกรายการ วัสดุ'!B185,IF('[1]กรอกรายการ วัสดุ'!B185=0,"-"))</f>
        <v>-</v>
      </c>
      <c r="C393" s="699"/>
      <c r="D393" s="699"/>
      <c r="E393" s="699"/>
      <c r="F393" s="483" t="str">
        <f>IF('[1]กรอกรายการ วัสดุ'!C185&gt;0,'[1]กรอกรายการ วัสดุ'!C185,IF('[1]กรอกรายการ วัสดุ'!C185=0,"-"))</f>
        <v>-</v>
      </c>
      <c r="G393" s="483" t="str">
        <f>IF('[1]กรอกรายการ วัสดุ'!D185&gt;0,'[1]กรอกรายการ วัสดุ'!D185,IF('[1]กรอกรายการ วัสดุ'!D185=0,"-"))</f>
        <v>-</v>
      </c>
      <c r="H393" s="483" t="str">
        <f>IF('[1]กรอกรายการ วัสดุ'!E185&gt;0,'[1]กรอกรายการ วัสดุ'!E185,IF('[1]กรอกรายการ วัสดุ'!E185=0,"-"))</f>
        <v>-</v>
      </c>
      <c r="I393" s="484" t="str">
        <f>IF('[1]กรอกรายการ วัสดุ'!F185&gt;0,'[1]กรอกรายการ วัสดุ'!F185,IF('[1]กรอกรายการ วัสดุ'!F185=0,"-"))</f>
        <v>-</v>
      </c>
      <c r="J393" s="483" t="str">
        <f>IF('[1]กรอกรายการ วัสดุ'!G185&gt;0,'[1]กรอกรายการ วัสดุ'!G185,IF('[1]กรอกรายการ วัสดุ'!G185=0,"-"))</f>
        <v>-</v>
      </c>
      <c r="K393" s="483" t="str">
        <f>IF('[1]กรอกรายการ วัสดุ'!H185&gt;0,'[1]กรอกรายการ วัสดุ'!H185,IF('[1]กรอกรายการ วัสดุ'!H185=0,"-"))</f>
        <v>-</v>
      </c>
      <c r="L393" s="484" t="str">
        <f>IF('[1]กรอกรายการ วัสดุ'!I185&gt;0,'[1]กรอกรายการ วัสดุ'!I185,IF('[1]กรอกรายการ วัสดุ'!I185=0,"-"))</f>
        <v>-</v>
      </c>
      <c r="M393" s="511"/>
    </row>
    <row r="394" spans="1:13" ht="21.75" x14ac:dyDescent="0.5">
      <c r="A394" s="486" t="str">
        <f>IF('[1]กรอกรายการ วัสดุ'!A456&gt;0,'[1]กรอกรายการ วัสดุ'!A468,IF('[1]กรอกรายการ วัสดุ'!A468=0," "))</f>
        <v xml:space="preserve"> </v>
      </c>
      <c r="B394" s="699" t="str">
        <f>IF('[1]กรอกรายการ วัสดุ'!B186&gt;0,'[1]กรอกรายการ วัสดุ'!B186,IF('[1]กรอกรายการ วัสดุ'!B186=0,"-"))</f>
        <v>-</v>
      </c>
      <c r="C394" s="699"/>
      <c r="D394" s="699"/>
      <c r="E394" s="699"/>
      <c r="F394" s="483" t="str">
        <f>IF('[1]กรอกรายการ วัสดุ'!C186&gt;0,'[1]กรอกรายการ วัสดุ'!C186,IF('[1]กรอกรายการ วัสดุ'!C186=0,"-"))</f>
        <v>-</v>
      </c>
      <c r="G394" s="483" t="str">
        <f>IF('[1]กรอกรายการ วัสดุ'!D186&gt;0,'[1]กรอกรายการ วัสดุ'!D186,IF('[1]กรอกรายการ วัสดุ'!D186=0,"-"))</f>
        <v>-</v>
      </c>
      <c r="H394" s="483" t="str">
        <f>IF('[1]กรอกรายการ วัสดุ'!E186&gt;0,'[1]กรอกรายการ วัสดุ'!E186,IF('[1]กรอกรายการ วัสดุ'!E186=0,"-"))</f>
        <v>-</v>
      </c>
      <c r="I394" s="484" t="str">
        <f>IF('[1]กรอกรายการ วัสดุ'!F186&gt;0,'[1]กรอกรายการ วัสดุ'!F186,IF('[1]กรอกรายการ วัสดุ'!F186=0,"-"))</f>
        <v>-</v>
      </c>
      <c r="J394" s="483" t="str">
        <f>IF('[1]กรอกรายการ วัสดุ'!G186&gt;0,'[1]กรอกรายการ วัสดุ'!G186,IF('[1]กรอกรายการ วัสดุ'!G186=0,"-"))</f>
        <v>-</v>
      </c>
      <c r="K394" s="483" t="str">
        <f>IF('[1]กรอกรายการ วัสดุ'!H186&gt;0,'[1]กรอกรายการ วัสดุ'!H186,IF('[1]กรอกรายการ วัสดุ'!H186=0,"-"))</f>
        <v>-</v>
      </c>
      <c r="L394" s="484" t="str">
        <f>IF('[1]กรอกรายการ วัสดุ'!I186&gt;0,'[1]กรอกรายการ วัสดุ'!I186,IF('[1]กรอกรายการ วัสดุ'!I186=0,"-"))</f>
        <v>-</v>
      </c>
      <c r="M394" s="511"/>
    </row>
    <row r="395" spans="1:13" ht="21.75" x14ac:dyDescent="0.5">
      <c r="A395" s="486" t="str">
        <f>IF('[1]กรอกรายการ วัสดุ'!A457&gt;0,'[1]กรอกรายการ วัสดุ'!A469,IF('[1]กรอกรายการ วัสดุ'!A469=0," "))</f>
        <v xml:space="preserve"> </v>
      </c>
      <c r="B395" s="699" t="str">
        <f>IF('[1]กรอกรายการ วัสดุ'!B187&gt;0,'[1]กรอกรายการ วัสดุ'!B187,IF('[1]กรอกรายการ วัสดุ'!B187=0,"-"))</f>
        <v>-</v>
      </c>
      <c r="C395" s="699"/>
      <c r="D395" s="699"/>
      <c r="E395" s="699"/>
      <c r="F395" s="483" t="str">
        <f>IF('[1]กรอกรายการ วัสดุ'!C187&gt;0,'[1]กรอกรายการ วัสดุ'!C187,IF('[1]กรอกรายการ วัสดุ'!C187=0,"-"))</f>
        <v>-</v>
      </c>
      <c r="G395" s="483" t="str">
        <f>IF('[1]กรอกรายการ วัสดุ'!D187&gt;0,'[1]กรอกรายการ วัสดุ'!D187,IF('[1]กรอกรายการ วัสดุ'!D187=0,"-"))</f>
        <v>-</v>
      </c>
      <c r="H395" s="483" t="str">
        <f>IF('[1]กรอกรายการ วัสดุ'!E187&gt;0,'[1]กรอกรายการ วัสดุ'!E187,IF('[1]กรอกรายการ วัสดุ'!E187=0,"-"))</f>
        <v>-</v>
      </c>
      <c r="I395" s="484" t="str">
        <f>IF('[1]กรอกรายการ วัสดุ'!F187&gt;0,'[1]กรอกรายการ วัสดุ'!F187,IF('[1]กรอกรายการ วัสดุ'!F187=0,"-"))</f>
        <v>-</v>
      </c>
      <c r="J395" s="483" t="str">
        <f>IF('[1]กรอกรายการ วัสดุ'!G187&gt;0,'[1]กรอกรายการ วัสดุ'!G187,IF('[1]กรอกรายการ วัสดุ'!G187=0,"-"))</f>
        <v>-</v>
      </c>
      <c r="K395" s="483" t="str">
        <f>IF('[1]กรอกรายการ วัสดุ'!H187&gt;0,'[1]กรอกรายการ วัสดุ'!H187,IF('[1]กรอกรายการ วัสดุ'!H187=0,"-"))</f>
        <v>-</v>
      </c>
      <c r="L395" s="484" t="str">
        <f>IF('[1]กรอกรายการ วัสดุ'!I187&gt;0,'[1]กรอกรายการ วัสดุ'!I187,IF('[1]กรอกรายการ วัสดุ'!I187=0,"-"))</f>
        <v>-</v>
      </c>
      <c r="M395" s="511"/>
    </row>
    <row r="396" spans="1:13" ht="21.75" x14ac:dyDescent="0.5">
      <c r="A396" s="486" t="str">
        <f>IF('[1]กรอกรายการ วัสดุ'!A458&gt;0,'[1]กรอกรายการ วัสดุ'!A470,IF('[1]กรอกรายการ วัสดุ'!A470=0," "))</f>
        <v xml:space="preserve"> </v>
      </c>
      <c r="B396" s="699" t="str">
        <f>IF('[1]กรอกรายการ วัสดุ'!B188&gt;0,'[1]กรอกรายการ วัสดุ'!B188,IF('[1]กรอกรายการ วัสดุ'!B188=0,"-"))</f>
        <v>-</v>
      </c>
      <c r="C396" s="699"/>
      <c r="D396" s="699"/>
      <c r="E396" s="699"/>
      <c r="F396" s="483" t="str">
        <f>IF('[1]กรอกรายการ วัสดุ'!C188&gt;0,'[1]กรอกรายการ วัสดุ'!C188,IF('[1]กรอกรายการ วัสดุ'!C188=0,"-"))</f>
        <v>-</v>
      </c>
      <c r="G396" s="483" t="str">
        <f>IF('[1]กรอกรายการ วัสดุ'!D188&gt;0,'[1]กรอกรายการ วัสดุ'!D188,IF('[1]กรอกรายการ วัสดุ'!D188=0,"-"))</f>
        <v>-</v>
      </c>
      <c r="H396" s="483" t="str">
        <f>IF('[1]กรอกรายการ วัสดุ'!E188&gt;0,'[1]กรอกรายการ วัสดุ'!E188,IF('[1]กรอกรายการ วัสดุ'!E188=0,"-"))</f>
        <v>-</v>
      </c>
      <c r="I396" s="484" t="str">
        <f>IF('[1]กรอกรายการ วัสดุ'!F188&gt;0,'[1]กรอกรายการ วัสดุ'!F188,IF('[1]กรอกรายการ วัสดุ'!F188=0,"-"))</f>
        <v>-</v>
      </c>
      <c r="J396" s="483" t="str">
        <f>IF('[1]กรอกรายการ วัสดุ'!G188&gt;0,'[1]กรอกรายการ วัสดุ'!G188,IF('[1]กรอกรายการ วัสดุ'!G188=0,"-"))</f>
        <v>-</v>
      </c>
      <c r="K396" s="483" t="str">
        <f>IF('[1]กรอกรายการ วัสดุ'!H188&gt;0,'[1]กรอกรายการ วัสดุ'!H188,IF('[1]กรอกรายการ วัสดุ'!H188=0,"-"))</f>
        <v>-</v>
      </c>
      <c r="L396" s="484" t="str">
        <f>IF('[1]กรอกรายการ วัสดุ'!I188&gt;0,'[1]กรอกรายการ วัสดุ'!I188,IF('[1]กรอกรายการ วัสดุ'!I188=0,"-"))</f>
        <v>-</v>
      </c>
      <c r="M396" s="511"/>
    </row>
    <row r="397" spans="1:13" ht="22.5" thickBot="1" x14ac:dyDescent="0.55000000000000004">
      <c r="A397" s="501" t="str">
        <f>IF('[1]กรอกรายการ วัสดุ'!A459&gt;0,'[1]กรอกรายการ วัสดุ'!A471,IF('[1]กรอกรายการ วัสดุ'!A471=0," "))</f>
        <v xml:space="preserve"> </v>
      </c>
      <c r="B397" s="740" t="str">
        <f>IF('[1]กรอกรายการ วัสดุ'!B189&gt;0,'[1]กรอกรายการ วัสดุ'!B189,IF('[1]กรอกรายการ วัสดุ'!B189=0,"-"))</f>
        <v>-</v>
      </c>
      <c r="C397" s="740"/>
      <c r="D397" s="740"/>
      <c r="E397" s="740"/>
      <c r="F397" s="483" t="str">
        <f>IF('[1]กรอกรายการ วัสดุ'!C189&gt;0,'[1]กรอกรายการ วัสดุ'!C189,IF('[1]กรอกรายการ วัสดุ'!C189=0,"-"))</f>
        <v>-</v>
      </c>
      <c r="G397" s="483" t="str">
        <f>IF('[1]กรอกรายการ วัสดุ'!D189&gt;0,'[1]กรอกรายการ วัสดุ'!D189,IF('[1]กรอกรายการ วัสดุ'!D189=0,"-"))</f>
        <v>-</v>
      </c>
      <c r="H397" s="483" t="str">
        <f>IF('[1]กรอกรายการ วัสดุ'!E189&gt;0,'[1]กรอกรายการ วัสดุ'!E189,IF('[1]กรอกรายการ วัสดุ'!E189=0,"-"))</f>
        <v>-</v>
      </c>
      <c r="I397" s="484" t="str">
        <f>IF('[1]กรอกรายการ วัสดุ'!F189&gt;0,'[1]กรอกรายการ วัสดุ'!F189,IF('[1]กรอกรายการ วัสดุ'!F189=0,"-"))</f>
        <v>-</v>
      </c>
      <c r="J397" s="483" t="str">
        <f>IF('[1]กรอกรายการ วัสดุ'!G189&gt;0,'[1]กรอกรายการ วัสดุ'!G189,IF('[1]กรอกรายการ วัสดุ'!G189=0,"-"))</f>
        <v>-</v>
      </c>
      <c r="K397" s="483" t="str">
        <f>IF('[1]กรอกรายการ วัสดุ'!H189&gt;0,'[1]กรอกรายการ วัสดุ'!H189,IF('[1]กรอกรายการ วัสดุ'!H189=0,"-"))</f>
        <v>-</v>
      </c>
      <c r="L397" s="484" t="str">
        <f>IF('[1]กรอกรายการ วัสดุ'!I189&gt;0,'[1]กรอกรายการ วัสดุ'!I189,IF('[1]กรอกรายการ วัสดุ'!I189=0,"-"))</f>
        <v>-</v>
      </c>
      <c r="M397" s="514"/>
    </row>
    <row r="398" spans="1:13" ht="22.5" thickBot="1" x14ac:dyDescent="0.55000000000000004">
      <c r="A398" s="711" t="s">
        <v>149</v>
      </c>
      <c r="B398" s="712"/>
      <c r="C398" s="712"/>
      <c r="D398" s="712"/>
      <c r="E398" s="712"/>
      <c r="F398" s="712"/>
      <c r="G398" s="712"/>
      <c r="H398" s="713"/>
      <c r="I398" s="505">
        <f>SUM(I388:I397)</f>
        <v>0</v>
      </c>
      <c r="J398" s="502"/>
      <c r="K398" s="490">
        <f t="shared" ref="K398:L398" si="28">SUM(K388:K397)</f>
        <v>0</v>
      </c>
      <c r="L398" s="490">
        <f t="shared" si="28"/>
        <v>0</v>
      </c>
      <c r="M398" s="492"/>
    </row>
    <row r="399" spans="1:13" ht="22.5" thickBot="1" x14ac:dyDescent="0.55000000000000004">
      <c r="A399" s="711" t="s">
        <v>150</v>
      </c>
      <c r="B399" s="712"/>
      <c r="C399" s="712"/>
      <c r="D399" s="712"/>
      <c r="E399" s="712"/>
      <c r="F399" s="712"/>
      <c r="G399" s="712"/>
      <c r="H399" s="713"/>
      <c r="I399" s="505">
        <f>I398+I387</f>
        <v>130091.24099999998</v>
      </c>
      <c r="J399" s="516"/>
      <c r="K399" s="490">
        <f t="shared" ref="K399:L399" si="29">K398+K387</f>
        <v>52193.52</v>
      </c>
      <c r="L399" s="490">
        <f t="shared" si="29"/>
        <v>182284.761</v>
      </c>
      <c r="M399" s="492"/>
    </row>
    <row r="400" spans="1:13" ht="21.75" x14ac:dyDescent="0.5">
      <c r="A400" s="493"/>
      <c r="B400" s="493"/>
      <c r="C400" s="493"/>
      <c r="D400" s="493"/>
      <c r="E400" s="493"/>
      <c r="F400" s="493"/>
      <c r="G400" s="493"/>
      <c r="H400" s="493"/>
      <c r="I400" s="494"/>
      <c r="J400" s="494"/>
      <c r="K400" s="494"/>
      <c r="L400" s="494"/>
      <c r="M400" s="494"/>
    </row>
    <row r="401" spans="1:13" ht="24" x14ac:dyDescent="0.55000000000000004">
      <c r="A401" s="495" t="s">
        <v>28</v>
      </c>
      <c r="B401" s="495" t="s">
        <v>336</v>
      </c>
      <c r="C401" s="477"/>
      <c r="D401" s="477"/>
      <c r="E401" s="477" t="str">
        <f>[2]ปร55!$J$23</f>
        <v>ประธานกรรมการกำหนดราคากลาง</v>
      </c>
      <c r="F401" s="477"/>
      <c r="G401" s="477"/>
      <c r="H401" s="496" t="s">
        <v>28</v>
      </c>
      <c r="I401" s="495" t="s">
        <v>337</v>
      </c>
      <c r="J401" s="477"/>
      <c r="K401" s="477"/>
      <c r="L401" s="477"/>
      <c r="M401" s="477"/>
    </row>
    <row r="402" spans="1:13" ht="24" x14ac:dyDescent="0.55000000000000004">
      <c r="A402" s="480"/>
      <c r="B402" s="714" t="str">
        <f>'[1]กรอกข้อมูล รร.'!$C$29</f>
        <v>(นายวิเชียร  จันทร์แดง)</v>
      </c>
      <c r="C402" s="714"/>
      <c r="D402" s="714"/>
      <c r="E402" s="480"/>
      <c r="F402" s="477"/>
      <c r="G402" s="477"/>
      <c r="H402" s="496" t="s">
        <v>28</v>
      </c>
      <c r="I402" s="495" t="s">
        <v>338</v>
      </c>
      <c r="J402" s="477"/>
      <c r="K402" s="477"/>
      <c r="L402" s="477"/>
      <c r="M402" s="477"/>
    </row>
    <row r="403" spans="1:13" ht="24" x14ac:dyDescent="0.55000000000000004">
      <c r="A403" s="480"/>
      <c r="B403" s="495" t="str">
        <f>'[1]กรอกข้อมูล รร.'!$C$35</f>
        <v>ผู้อำนวยการโรงเรียนบ้านแม่แจ๋ม</v>
      </c>
      <c r="C403" s="495"/>
      <c r="D403" s="495"/>
      <c r="E403" s="495"/>
      <c r="F403" s="495"/>
      <c r="G403" s="477"/>
      <c r="H403" s="480"/>
      <c r="I403" s="480"/>
      <c r="J403" s="480"/>
      <c r="K403" s="480"/>
      <c r="L403" s="477"/>
      <c r="M403" s="477"/>
    </row>
    <row r="404" spans="1:13" ht="27.75" x14ac:dyDescent="0.65">
      <c r="A404" s="477"/>
      <c r="B404" s="477"/>
      <c r="C404" s="691" t="s">
        <v>23</v>
      </c>
      <c r="D404" s="691"/>
      <c r="E404" s="691"/>
      <c r="F404" s="691"/>
      <c r="G404" s="691"/>
      <c r="H404" s="691"/>
      <c r="I404" s="691"/>
      <c r="J404" s="691"/>
      <c r="K404" s="691"/>
      <c r="L404" s="506" t="s">
        <v>25</v>
      </c>
      <c r="M404" s="507"/>
    </row>
    <row r="405" spans="1:13" ht="24" x14ac:dyDescent="0.55000000000000004">
      <c r="A405" s="715" t="str">
        <f>A383</f>
        <v>สร้างรางระบายน้ำมีฝาเหล็ก ยาว 71 เมตร</v>
      </c>
      <c r="B405" s="715"/>
      <c r="C405" s="715"/>
      <c r="D405" s="692">
        <f>D361</f>
        <v>0</v>
      </c>
      <c r="E405" s="692"/>
      <c r="F405" s="692"/>
      <c r="G405" s="692"/>
      <c r="H405" s="692"/>
      <c r="I405" s="477" t="s">
        <v>26</v>
      </c>
      <c r="J405" s="479" t="str">
        <f>J383</f>
        <v>ลำปาง เขต  3</v>
      </c>
      <c r="K405" s="477"/>
      <c r="L405" s="477"/>
      <c r="M405" s="477" t="s">
        <v>151</v>
      </c>
    </row>
    <row r="406" spans="1:13" ht="24.75" thickBot="1" x14ac:dyDescent="0.6">
      <c r="A406" s="479" t="s">
        <v>0</v>
      </c>
      <c r="B406" s="477"/>
      <c r="C406" s="477"/>
      <c r="D406" s="692" t="str">
        <f>D362</f>
        <v>โรงเรียนร่องเคาะวิทยา</v>
      </c>
      <c r="E406" s="692"/>
      <c r="F406" s="692"/>
      <c r="G406" s="692"/>
      <c r="H406" s="692"/>
      <c r="I406" s="477"/>
      <c r="J406" s="477"/>
      <c r="K406" s="693"/>
      <c r="L406" s="693"/>
      <c r="M406" s="477"/>
    </row>
    <row r="407" spans="1:13" ht="24" customHeight="1" x14ac:dyDescent="0.2">
      <c r="A407" s="700" t="s">
        <v>2</v>
      </c>
      <c r="B407" s="702" t="s">
        <v>3</v>
      </c>
      <c r="C407" s="703"/>
      <c r="D407" s="703"/>
      <c r="E407" s="704"/>
      <c r="F407" s="694" t="s">
        <v>4</v>
      </c>
      <c r="G407" s="694" t="s">
        <v>5</v>
      </c>
      <c r="H407" s="694" t="s">
        <v>6</v>
      </c>
      <c r="I407" s="694"/>
      <c r="J407" s="694" t="s">
        <v>7</v>
      </c>
      <c r="K407" s="694"/>
      <c r="L407" s="694" t="s">
        <v>24</v>
      </c>
      <c r="M407" s="696" t="s">
        <v>9</v>
      </c>
    </row>
    <row r="408" spans="1:13" ht="48" x14ac:dyDescent="0.2">
      <c r="A408" s="701"/>
      <c r="B408" s="705"/>
      <c r="C408" s="706"/>
      <c r="D408" s="706"/>
      <c r="E408" s="707"/>
      <c r="F408" s="716"/>
      <c r="G408" s="716"/>
      <c r="H408" s="497" t="s">
        <v>10</v>
      </c>
      <c r="I408" s="497" t="s">
        <v>11</v>
      </c>
      <c r="J408" s="497" t="s">
        <v>10</v>
      </c>
      <c r="K408" s="497" t="s">
        <v>11</v>
      </c>
      <c r="L408" s="716"/>
      <c r="M408" s="697"/>
    </row>
    <row r="409" spans="1:13" ht="21.75" x14ac:dyDescent="0.5">
      <c r="A409" s="736" t="s">
        <v>152</v>
      </c>
      <c r="B409" s="737"/>
      <c r="C409" s="737"/>
      <c r="D409" s="737"/>
      <c r="E409" s="737"/>
      <c r="F409" s="737"/>
      <c r="G409" s="737"/>
      <c r="H409" s="738"/>
      <c r="I409" s="508">
        <f>I399</f>
        <v>130091.24099999998</v>
      </c>
      <c r="J409" s="515"/>
      <c r="K409" s="510">
        <f>K399</f>
        <v>52193.52</v>
      </c>
      <c r="L409" s="510">
        <f>L399</f>
        <v>182284.761</v>
      </c>
      <c r="M409" s="485"/>
    </row>
    <row r="410" spans="1:13" ht="21.75" x14ac:dyDescent="0.5">
      <c r="A410" s="482" t="str">
        <f>IF('[1]กรอกรายการ วัสดุ'!A472&gt;0,'[1]กรอกรายการ วัสดุ'!A484,IF('[1]กรอกรายการ วัสดุ'!A484=0," "))</f>
        <v xml:space="preserve"> </v>
      </c>
      <c r="B410" s="698" t="str">
        <f>IF('[1]กรอกรายการ วัสดุ'!B190&gt;0,'[1]กรอกรายการ วัสดุ'!B190,IF('[1]กรอกรายการ วัสดุ'!B190=0,"-"))</f>
        <v>-</v>
      </c>
      <c r="C410" s="698"/>
      <c r="D410" s="698"/>
      <c r="E410" s="698"/>
      <c r="F410" s="483" t="str">
        <f>IF('[1]กรอกรายการ วัสดุ'!C190&gt;0,'[1]กรอกรายการ วัสดุ'!C190,IF('[1]กรอกรายการ วัสดุ'!C190=0,"-"))</f>
        <v>-</v>
      </c>
      <c r="G410" s="483" t="str">
        <f>IF('[1]กรอกรายการ วัสดุ'!D190&gt;0,'[1]กรอกรายการ วัสดุ'!D190,IF('[1]กรอกรายการ วัสดุ'!D190=0,"-"))</f>
        <v>-</v>
      </c>
      <c r="H410" s="483" t="str">
        <f>IF('[1]กรอกรายการ วัสดุ'!E190&gt;0,'[1]กรอกรายการ วัสดุ'!E190,IF('[1]กรอกรายการ วัสดุ'!E190=0,"-"))</f>
        <v>-</v>
      </c>
      <c r="I410" s="484" t="str">
        <f>IF('[1]กรอกรายการ วัสดุ'!F190&gt;0,'[1]กรอกรายการ วัสดุ'!F190,IF('[1]กรอกรายการ วัสดุ'!F190=0,"-"))</f>
        <v>-</v>
      </c>
      <c r="J410" s="483" t="str">
        <f>IF('[1]กรอกรายการ วัสดุ'!G190&gt;0,'[1]กรอกรายการ วัสดุ'!G190,IF('[1]กรอกรายการ วัสดุ'!G190=0,"-"))</f>
        <v>-</v>
      </c>
      <c r="K410" s="483" t="str">
        <f>IF('[1]กรอกรายการ วัสดุ'!H190&gt;0,'[1]กรอกรายการ วัสดุ'!H190,IF('[1]กรอกรายการ วัสดุ'!H190=0,"-"))</f>
        <v>-</v>
      </c>
      <c r="L410" s="484" t="str">
        <f>IF('[1]กรอกรายการ วัสดุ'!I190&gt;0,'[1]กรอกรายการ วัสดุ'!I190,IF('[1]กรอกรายการ วัสดุ'!I190=0,"-"))</f>
        <v>-</v>
      </c>
      <c r="M410" s="514"/>
    </row>
    <row r="411" spans="1:13" ht="21.75" x14ac:dyDescent="0.5">
      <c r="A411" s="486" t="str">
        <f>IF('[1]กรอกรายการ วัสดุ'!A473&gt;0,'[1]กรอกรายการ วัสดุ'!A485,IF('[1]กรอกรายการ วัสดุ'!A485=0," "))</f>
        <v xml:space="preserve"> </v>
      </c>
      <c r="B411" s="699" t="str">
        <f>IF('[1]กรอกรายการ วัสดุ'!B191&gt;0,'[1]กรอกรายการ วัสดุ'!B191,IF('[1]กรอกรายการ วัสดุ'!B191=0,"-"))</f>
        <v>-</v>
      </c>
      <c r="C411" s="699"/>
      <c r="D411" s="699"/>
      <c r="E411" s="699"/>
      <c r="F411" s="483" t="str">
        <f>IF('[1]กรอกรายการ วัสดุ'!C191&gt;0,'[1]กรอกรายการ วัสดุ'!C191,IF('[1]กรอกรายการ วัสดุ'!C191=0,"-"))</f>
        <v>-</v>
      </c>
      <c r="G411" s="483" t="str">
        <f>IF('[1]กรอกรายการ วัสดุ'!D191&gt;0,'[1]กรอกรายการ วัสดุ'!D191,IF('[1]กรอกรายการ วัสดุ'!D191=0,"-"))</f>
        <v>-</v>
      </c>
      <c r="H411" s="483" t="str">
        <f>IF('[1]กรอกรายการ วัสดุ'!E191&gt;0,'[1]กรอกรายการ วัสดุ'!E191,IF('[1]กรอกรายการ วัสดุ'!E191=0,"-"))</f>
        <v>-</v>
      </c>
      <c r="I411" s="484" t="str">
        <f>IF('[1]กรอกรายการ วัสดุ'!F191&gt;0,'[1]กรอกรายการ วัสดุ'!F191,IF('[1]กรอกรายการ วัสดุ'!F191=0,"-"))</f>
        <v>-</v>
      </c>
      <c r="J411" s="483" t="str">
        <f>IF('[1]กรอกรายการ วัสดุ'!G191&gt;0,'[1]กรอกรายการ วัสดุ'!G191,IF('[1]กรอกรายการ วัสดุ'!G191=0,"-"))</f>
        <v>-</v>
      </c>
      <c r="K411" s="483" t="str">
        <f>IF('[1]กรอกรายการ วัสดุ'!H191&gt;0,'[1]กรอกรายการ วัสดุ'!H191,IF('[1]กรอกรายการ วัสดุ'!H191=0,"-"))</f>
        <v>-</v>
      </c>
      <c r="L411" s="484" t="str">
        <f>IF('[1]กรอกรายการ วัสดุ'!I191&gt;0,'[1]กรอกรายการ วัสดุ'!I191,IF('[1]กรอกรายการ วัสดุ'!I191=0,"-"))</f>
        <v>-</v>
      </c>
      <c r="M411" s="511"/>
    </row>
    <row r="412" spans="1:13" ht="21.75" x14ac:dyDescent="0.5">
      <c r="A412" s="486" t="str">
        <f>IF('[1]กรอกรายการ วัสดุ'!A474&gt;0,'[1]กรอกรายการ วัสดุ'!A486,IF('[1]กรอกรายการ วัสดุ'!A486=0," "))</f>
        <v xml:space="preserve"> </v>
      </c>
      <c r="B412" s="699" t="str">
        <f>IF('[1]กรอกรายการ วัสดุ'!B192&gt;0,'[1]กรอกรายการ วัสดุ'!B192,IF('[1]กรอกรายการ วัสดุ'!B192=0,"-"))</f>
        <v>-</v>
      </c>
      <c r="C412" s="699"/>
      <c r="D412" s="699"/>
      <c r="E412" s="699"/>
      <c r="F412" s="483" t="str">
        <f>IF('[1]กรอกรายการ วัสดุ'!C192&gt;0,'[1]กรอกรายการ วัสดุ'!C192,IF('[1]กรอกรายการ วัสดุ'!C192=0,"-"))</f>
        <v>-</v>
      </c>
      <c r="G412" s="483" t="str">
        <f>IF('[1]กรอกรายการ วัสดุ'!D192&gt;0,'[1]กรอกรายการ วัสดุ'!D192,IF('[1]กรอกรายการ วัสดุ'!D192=0,"-"))</f>
        <v>-</v>
      </c>
      <c r="H412" s="483" t="str">
        <f>IF('[1]กรอกรายการ วัสดุ'!E192&gt;0,'[1]กรอกรายการ วัสดุ'!E192,IF('[1]กรอกรายการ วัสดุ'!E192=0,"-"))</f>
        <v>-</v>
      </c>
      <c r="I412" s="484" t="str">
        <f>IF('[1]กรอกรายการ วัสดุ'!F192&gt;0,'[1]กรอกรายการ วัสดุ'!F192,IF('[1]กรอกรายการ วัสดุ'!F192=0,"-"))</f>
        <v>-</v>
      </c>
      <c r="J412" s="483" t="str">
        <f>IF('[1]กรอกรายการ วัสดุ'!G192&gt;0,'[1]กรอกรายการ วัสดุ'!G192,IF('[1]กรอกรายการ วัสดุ'!G192=0,"-"))</f>
        <v>-</v>
      </c>
      <c r="K412" s="483" t="str">
        <f>IF('[1]กรอกรายการ วัสดุ'!H192&gt;0,'[1]กรอกรายการ วัสดุ'!H192,IF('[1]กรอกรายการ วัสดุ'!H192=0,"-"))</f>
        <v>-</v>
      </c>
      <c r="L412" s="484" t="str">
        <f>IF('[1]กรอกรายการ วัสดุ'!I192&gt;0,'[1]กรอกรายการ วัสดุ'!I192,IF('[1]กรอกรายการ วัสดุ'!I192=0,"-"))</f>
        <v>-</v>
      </c>
      <c r="M412" s="511"/>
    </row>
    <row r="413" spans="1:13" ht="21.75" x14ac:dyDescent="0.5">
      <c r="A413" s="486" t="str">
        <f>IF('[1]กรอกรายการ วัสดุ'!A475&gt;0,'[1]กรอกรายการ วัสดุ'!A487,IF('[1]กรอกรายการ วัสดุ'!A487=0," "))</f>
        <v xml:space="preserve"> </v>
      </c>
      <c r="B413" s="699" t="str">
        <f>IF('[1]กรอกรายการ วัสดุ'!B193&gt;0,'[1]กรอกรายการ วัสดุ'!B193,IF('[1]กรอกรายการ วัสดุ'!B193=0,"-"))</f>
        <v>-</v>
      </c>
      <c r="C413" s="699"/>
      <c r="D413" s="699"/>
      <c r="E413" s="699"/>
      <c r="F413" s="483" t="str">
        <f>IF('[1]กรอกรายการ วัสดุ'!C193&gt;0,'[1]กรอกรายการ วัสดุ'!C193,IF('[1]กรอกรายการ วัสดุ'!C193=0,"-"))</f>
        <v>-</v>
      </c>
      <c r="G413" s="483" t="str">
        <f>IF('[1]กรอกรายการ วัสดุ'!D193&gt;0,'[1]กรอกรายการ วัสดุ'!D193,IF('[1]กรอกรายการ วัสดุ'!D193=0,"-"))</f>
        <v>-</v>
      </c>
      <c r="H413" s="483" t="str">
        <f>IF('[1]กรอกรายการ วัสดุ'!E193&gt;0,'[1]กรอกรายการ วัสดุ'!E193,IF('[1]กรอกรายการ วัสดุ'!E193=0,"-"))</f>
        <v>-</v>
      </c>
      <c r="I413" s="484" t="str">
        <f>IF('[1]กรอกรายการ วัสดุ'!F193&gt;0,'[1]กรอกรายการ วัสดุ'!F193,IF('[1]กรอกรายการ วัสดุ'!F193=0,"-"))</f>
        <v>-</v>
      </c>
      <c r="J413" s="483" t="str">
        <f>IF('[1]กรอกรายการ วัสดุ'!G193&gt;0,'[1]กรอกรายการ วัสดุ'!G193,IF('[1]กรอกรายการ วัสดุ'!G193=0,"-"))</f>
        <v>-</v>
      </c>
      <c r="K413" s="483" t="str">
        <f>IF('[1]กรอกรายการ วัสดุ'!H193&gt;0,'[1]กรอกรายการ วัสดุ'!H193,IF('[1]กรอกรายการ วัสดุ'!H193=0,"-"))</f>
        <v>-</v>
      </c>
      <c r="L413" s="484" t="str">
        <f>IF('[1]กรอกรายการ วัสดุ'!I193&gt;0,'[1]กรอกรายการ วัสดุ'!I193,IF('[1]กรอกรายการ วัสดุ'!I193=0,"-"))</f>
        <v>-</v>
      </c>
      <c r="M413" s="511"/>
    </row>
    <row r="414" spans="1:13" ht="21.75" x14ac:dyDescent="0.5">
      <c r="A414" s="486" t="str">
        <f>IF('[1]กรอกรายการ วัสดุ'!A476&gt;0,'[1]กรอกรายการ วัสดุ'!A488,IF('[1]กรอกรายการ วัสดุ'!A488=0," "))</f>
        <v xml:space="preserve"> </v>
      </c>
      <c r="B414" s="699" t="str">
        <f>IF('[1]กรอกรายการ วัสดุ'!B194&gt;0,'[1]กรอกรายการ วัสดุ'!B194,IF('[1]กรอกรายการ วัสดุ'!B194=0,"-"))</f>
        <v>-</v>
      </c>
      <c r="C414" s="699"/>
      <c r="D414" s="699"/>
      <c r="E414" s="699"/>
      <c r="F414" s="483" t="str">
        <f>IF('[1]กรอกรายการ วัสดุ'!C194&gt;0,'[1]กรอกรายการ วัสดุ'!C194,IF('[1]กรอกรายการ วัสดุ'!C194=0,"-"))</f>
        <v>-</v>
      </c>
      <c r="G414" s="483" t="str">
        <f>IF('[1]กรอกรายการ วัสดุ'!D194&gt;0,'[1]กรอกรายการ วัสดุ'!D194,IF('[1]กรอกรายการ วัสดุ'!D194=0,"-"))</f>
        <v>-</v>
      </c>
      <c r="H414" s="483" t="str">
        <f>IF('[1]กรอกรายการ วัสดุ'!E194&gt;0,'[1]กรอกรายการ วัสดุ'!E194,IF('[1]กรอกรายการ วัสดุ'!E194=0,"-"))</f>
        <v>-</v>
      </c>
      <c r="I414" s="484" t="str">
        <f>IF('[1]กรอกรายการ วัสดุ'!F194&gt;0,'[1]กรอกรายการ วัสดุ'!F194,IF('[1]กรอกรายการ วัสดุ'!F194=0,"-"))</f>
        <v>-</v>
      </c>
      <c r="J414" s="483" t="str">
        <f>IF('[1]กรอกรายการ วัสดุ'!G194&gt;0,'[1]กรอกรายการ วัสดุ'!G194,IF('[1]กรอกรายการ วัสดุ'!G194=0,"-"))</f>
        <v>-</v>
      </c>
      <c r="K414" s="483" t="str">
        <f>IF('[1]กรอกรายการ วัสดุ'!H194&gt;0,'[1]กรอกรายการ วัสดุ'!H194,IF('[1]กรอกรายการ วัสดุ'!H194=0,"-"))</f>
        <v>-</v>
      </c>
      <c r="L414" s="484" t="str">
        <f>IF('[1]กรอกรายการ วัสดุ'!I194&gt;0,'[1]กรอกรายการ วัสดุ'!I194,IF('[1]กรอกรายการ วัสดุ'!I194=0,"-"))</f>
        <v>-</v>
      </c>
      <c r="M414" s="511"/>
    </row>
    <row r="415" spans="1:13" ht="21.75" x14ac:dyDescent="0.5">
      <c r="A415" s="486" t="str">
        <f>IF('[1]กรอกรายการ วัสดุ'!A477&gt;0,'[1]กรอกรายการ วัสดุ'!A489,IF('[1]กรอกรายการ วัสดุ'!A489=0," "))</f>
        <v xml:space="preserve"> </v>
      </c>
      <c r="B415" s="699" t="str">
        <f>IF('[1]กรอกรายการ วัสดุ'!B195&gt;0,'[1]กรอกรายการ วัสดุ'!B195,IF('[1]กรอกรายการ วัสดุ'!B195=0,"-"))</f>
        <v>-</v>
      </c>
      <c r="C415" s="699"/>
      <c r="D415" s="699"/>
      <c r="E415" s="699"/>
      <c r="F415" s="483" t="str">
        <f>IF('[1]กรอกรายการ วัสดุ'!C195&gt;0,'[1]กรอกรายการ วัสดุ'!C195,IF('[1]กรอกรายการ วัสดุ'!C195=0,"-"))</f>
        <v>-</v>
      </c>
      <c r="G415" s="483" t="str">
        <f>IF('[1]กรอกรายการ วัสดุ'!D195&gt;0,'[1]กรอกรายการ วัสดุ'!D195,IF('[1]กรอกรายการ วัสดุ'!D195=0,"-"))</f>
        <v>-</v>
      </c>
      <c r="H415" s="483" t="str">
        <f>IF('[1]กรอกรายการ วัสดุ'!E195&gt;0,'[1]กรอกรายการ วัสดุ'!E195,IF('[1]กรอกรายการ วัสดุ'!E195=0,"-"))</f>
        <v>-</v>
      </c>
      <c r="I415" s="484" t="str">
        <f>IF('[1]กรอกรายการ วัสดุ'!F195&gt;0,'[1]กรอกรายการ วัสดุ'!F195,IF('[1]กรอกรายการ วัสดุ'!F195=0,"-"))</f>
        <v>-</v>
      </c>
      <c r="J415" s="483" t="str">
        <f>IF('[1]กรอกรายการ วัสดุ'!G195&gt;0,'[1]กรอกรายการ วัสดุ'!G195,IF('[1]กรอกรายการ วัสดุ'!G195=0,"-"))</f>
        <v>-</v>
      </c>
      <c r="K415" s="483" t="str">
        <f>IF('[1]กรอกรายการ วัสดุ'!H195&gt;0,'[1]กรอกรายการ วัสดุ'!H195,IF('[1]กรอกรายการ วัสดุ'!H195=0,"-"))</f>
        <v>-</v>
      </c>
      <c r="L415" s="484" t="str">
        <f>IF('[1]กรอกรายการ วัสดุ'!I195&gt;0,'[1]กรอกรายการ วัสดุ'!I195,IF('[1]กรอกรายการ วัสดุ'!I195=0,"-"))</f>
        <v>-</v>
      </c>
      <c r="M415" s="511"/>
    </row>
    <row r="416" spans="1:13" ht="21.75" x14ac:dyDescent="0.5">
      <c r="A416" s="486" t="str">
        <f>IF('[1]กรอกรายการ วัสดุ'!A478&gt;0,'[1]กรอกรายการ วัสดุ'!A490,IF('[1]กรอกรายการ วัสดุ'!A490=0," "))</f>
        <v xml:space="preserve"> </v>
      </c>
      <c r="B416" s="699" t="str">
        <f>IF('[1]กรอกรายการ วัสดุ'!B196&gt;0,'[1]กรอกรายการ วัสดุ'!B196,IF('[1]กรอกรายการ วัสดุ'!B196=0,"-"))</f>
        <v>-</v>
      </c>
      <c r="C416" s="699"/>
      <c r="D416" s="699"/>
      <c r="E416" s="699"/>
      <c r="F416" s="483" t="str">
        <f>IF('[1]กรอกรายการ วัสดุ'!C196&gt;0,'[1]กรอกรายการ วัสดุ'!C196,IF('[1]กรอกรายการ วัสดุ'!C196=0,"-"))</f>
        <v>-</v>
      </c>
      <c r="G416" s="483" t="str">
        <f>IF('[1]กรอกรายการ วัสดุ'!D196&gt;0,'[1]กรอกรายการ วัสดุ'!D196,IF('[1]กรอกรายการ วัสดุ'!D196=0,"-"))</f>
        <v>-</v>
      </c>
      <c r="H416" s="483" t="str">
        <f>IF('[1]กรอกรายการ วัสดุ'!E196&gt;0,'[1]กรอกรายการ วัสดุ'!E196,IF('[1]กรอกรายการ วัสดุ'!E196=0,"-"))</f>
        <v>-</v>
      </c>
      <c r="I416" s="484" t="str">
        <f>IF('[1]กรอกรายการ วัสดุ'!F196&gt;0,'[1]กรอกรายการ วัสดุ'!F196,IF('[1]กรอกรายการ วัสดุ'!F196=0,"-"))</f>
        <v>-</v>
      </c>
      <c r="J416" s="483" t="str">
        <f>IF('[1]กรอกรายการ วัสดุ'!G196&gt;0,'[1]กรอกรายการ วัสดุ'!G196,IF('[1]กรอกรายการ วัสดุ'!G196=0,"-"))</f>
        <v>-</v>
      </c>
      <c r="K416" s="483" t="str">
        <f>IF('[1]กรอกรายการ วัสดุ'!H196&gt;0,'[1]กรอกรายการ วัสดุ'!H196,IF('[1]กรอกรายการ วัสดุ'!H196=0,"-"))</f>
        <v>-</v>
      </c>
      <c r="L416" s="484" t="str">
        <f>IF('[1]กรอกรายการ วัสดุ'!I196&gt;0,'[1]กรอกรายการ วัสดุ'!I196,IF('[1]กรอกรายการ วัสดุ'!I196=0,"-"))</f>
        <v>-</v>
      </c>
      <c r="M416" s="511"/>
    </row>
    <row r="417" spans="1:13" ht="21.75" x14ac:dyDescent="0.5">
      <c r="A417" s="486" t="str">
        <f>IF('[1]กรอกรายการ วัสดุ'!A479&gt;0,'[1]กรอกรายการ วัสดุ'!A491,IF('[1]กรอกรายการ วัสดุ'!A491=0," "))</f>
        <v xml:space="preserve"> </v>
      </c>
      <c r="B417" s="699" t="str">
        <f>IF('[1]กรอกรายการ วัสดุ'!B197&gt;0,'[1]กรอกรายการ วัสดุ'!B197,IF('[1]กรอกรายการ วัสดุ'!B197=0,"-"))</f>
        <v>-</v>
      </c>
      <c r="C417" s="699"/>
      <c r="D417" s="699"/>
      <c r="E417" s="699"/>
      <c r="F417" s="483" t="str">
        <f>IF('[1]กรอกรายการ วัสดุ'!C197&gt;0,'[1]กรอกรายการ วัสดุ'!C197,IF('[1]กรอกรายการ วัสดุ'!C197=0,"-"))</f>
        <v>-</v>
      </c>
      <c r="G417" s="483" t="str">
        <f>IF('[1]กรอกรายการ วัสดุ'!D197&gt;0,'[1]กรอกรายการ วัสดุ'!D197,IF('[1]กรอกรายการ วัสดุ'!D197=0,"-"))</f>
        <v>-</v>
      </c>
      <c r="H417" s="483" t="str">
        <f>IF('[1]กรอกรายการ วัสดุ'!E197&gt;0,'[1]กรอกรายการ วัสดุ'!E197,IF('[1]กรอกรายการ วัสดุ'!E197=0,"-"))</f>
        <v>-</v>
      </c>
      <c r="I417" s="484" t="str">
        <f>IF('[1]กรอกรายการ วัสดุ'!F197&gt;0,'[1]กรอกรายการ วัสดุ'!F197,IF('[1]กรอกรายการ วัสดุ'!F197=0,"-"))</f>
        <v>-</v>
      </c>
      <c r="J417" s="483" t="str">
        <f>IF('[1]กรอกรายการ วัสดุ'!G197&gt;0,'[1]กรอกรายการ วัสดุ'!G197,IF('[1]กรอกรายการ วัสดุ'!G197=0,"-"))</f>
        <v>-</v>
      </c>
      <c r="K417" s="483" t="str">
        <f>IF('[1]กรอกรายการ วัสดุ'!H197&gt;0,'[1]กรอกรายการ วัสดุ'!H197,IF('[1]กรอกรายการ วัสดุ'!H197=0,"-"))</f>
        <v>-</v>
      </c>
      <c r="L417" s="484" t="str">
        <f>IF('[1]กรอกรายการ วัสดุ'!I197&gt;0,'[1]กรอกรายการ วัสดุ'!I197,IF('[1]กรอกรายการ วัสดุ'!I197=0,"-"))</f>
        <v>-</v>
      </c>
      <c r="M417" s="511"/>
    </row>
    <row r="418" spans="1:13" ht="21.75" x14ac:dyDescent="0.5">
      <c r="A418" s="486" t="str">
        <f>IF('[1]กรอกรายการ วัสดุ'!A480&gt;0,'[1]กรอกรายการ วัสดุ'!A492,IF('[1]กรอกรายการ วัสดุ'!A492=0," "))</f>
        <v xml:space="preserve"> </v>
      </c>
      <c r="B418" s="699" t="str">
        <f>IF('[1]กรอกรายการ วัสดุ'!B198&gt;0,'[1]กรอกรายการ วัสดุ'!B198,IF('[1]กรอกรายการ วัสดุ'!B198=0,"-"))</f>
        <v>-</v>
      </c>
      <c r="C418" s="699"/>
      <c r="D418" s="699"/>
      <c r="E418" s="699"/>
      <c r="F418" s="483" t="str">
        <f>IF('[1]กรอกรายการ วัสดุ'!C198&gt;0,'[1]กรอกรายการ วัสดุ'!C198,IF('[1]กรอกรายการ วัสดุ'!C198=0,"-"))</f>
        <v>-</v>
      </c>
      <c r="G418" s="483" t="str">
        <f>IF('[1]กรอกรายการ วัสดุ'!D198&gt;0,'[1]กรอกรายการ วัสดุ'!D198,IF('[1]กรอกรายการ วัสดุ'!D198=0,"-"))</f>
        <v>-</v>
      </c>
      <c r="H418" s="483" t="str">
        <f>IF('[1]กรอกรายการ วัสดุ'!E198&gt;0,'[1]กรอกรายการ วัสดุ'!E198,IF('[1]กรอกรายการ วัสดุ'!E198=0,"-"))</f>
        <v>-</v>
      </c>
      <c r="I418" s="484" t="str">
        <f>IF('[1]กรอกรายการ วัสดุ'!F198&gt;0,'[1]กรอกรายการ วัสดุ'!F198,IF('[1]กรอกรายการ วัสดุ'!F198=0,"-"))</f>
        <v>-</v>
      </c>
      <c r="J418" s="483" t="str">
        <f>IF('[1]กรอกรายการ วัสดุ'!G198&gt;0,'[1]กรอกรายการ วัสดุ'!G198,IF('[1]กรอกรายการ วัสดุ'!G198=0,"-"))</f>
        <v>-</v>
      </c>
      <c r="K418" s="483" t="str">
        <f>IF('[1]กรอกรายการ วัสดุ'!H198&gt;0,'[1]กรอกรายการ วัสดุ'!H198,IF('[1]กรอกรายการ วัสดุ'!H198=0,"-"))</f>
        <v>-</v>
      </c>
      <c r="L418" s="484" t="str">
        <f>IF('[1]กรอกรายการ วัสดุ'!I198&gt;0,'[1]กรอกรายการ วัสดุ'!I198,IF('[1]กรอกรายการ วัสดุ'!I198=0,"-"))</f>
        <v>-</v>
      </c>
      <c r="M418" s="511"/>
    </row>
    <row r="419" spans="1:13" ht="22.5" thickBot="1" x14ac:dyDescent="0.55000000000000004">
      <c r="A419" s="501" t="str">
        <f>IF('[1]กรอกรายการ วัสดุ'!A481&gt;0,'[1]กรอกรายการ วัสดุ'!A493,IF('[1]กรอกรายการ วัสดุ'!A493=0," "))</f>
        <v xml:space="preserve"> </v>
      </c>
      <c r="B419" s="740" t="str">
        <f>IF('[1]กรอกรายการ วัสดุ'!B199&gt;0,'[1]กรอกรายการ วัสดุ'!B199,IF('[1]กรอกรายการ วัสดุ'!B199=0,"-"))</f>
        <v>-</v>
      </c>
      <c r="C419" s="740"/>
      <c r="D419" s="740"/>
      <c r="E419" s="740"/>
      <c r="F419" s="483" t="str">
        <f>IF('[1]กรอกรายการ วัสดุ'!C199&gt;0,'[1]กรอกรายการ วัสดุ'!C199,IF('[1]กรอกรายการ วัสดุ'!C199=0,"-"))</f>
        <v>-</v>
      </c>
      <c r="G419" s="483" t="str">
        <f>IF('[1]กรอกรายการ วัสดุ'!D199&gt;0,'[1]กรอกรายการ วัสดุ'!D199,IF('[1]กรอกรายการ วัสดุ'!D199=0,"-"))</f>
        <v>-</v>
      </c>
      <c r="H419" s="483" t="str">
        <f>IF('[1]กรอกรายการ วัสดุ'!E199&gt;0,'[1]กรอกรายการ วัสดุ'!E199,IF('[1]กรอกรายการ วัสดุ'!E199=0,"-"))</f>
        <v>-</v>
      </c>
      <c r="I419" s="484" t="str">
        <f>IF('[1]กรอกรายการ วัสดุ'!F199&gt;0,'[1]กรอกรายการ วัสดุ'!F199,IF('[1]กรอกรายการ วัสดุ'!F199=0,"-"))</f>
        <v>-</v>
      </c>
      <c r="J419" s="483" t="str">
        <f>IF('[1]กรอกรายการ วัสดุ'!G199&gt;0,'[1]กรอกรายการ วัสดุ'!G199,IF('[1]กรอกรายการ วัสดุ'!G199=0,"-"))</f>
        <v>-</v>
      </c>
      <c r="K419" s="483" t="str">
        <f>IF('[1]กรอกรายการ วัสดุ'!H199&gt;0,'[1]กรอกรายการ วัสดุ'!H199,IF('[1]กรอกรายการ วัสดุ'!H199=0,"-"))</f>
        <v>-</v>
      </c>
      <c r="L419" s="484" t="str">
        <f>IF('[1]กรอกรายการ วัสดุ'!I199&gt;0,'[1]กรอกรายการ วัสดุ'!I199,IF('[1]กรอกรายการ วัสดุ'!I199=0,"-"))</f>
        <v>-</v>
      </c>
      <c r="M419" s="514"/>
    </row>
    <row r="420" spans="1:13" ht="22.5" thickBot="1" x14ac:dyDescent="0.55000000000000004">
      <c r="A420" s="711" t="s">
        <v>153</v>
      </c>
      <c r="B420" s="712"/>
      <c r="C420" s="712"/>
      <c r="D420" s="712"/>
      <c r="E420" s="712"/>
      <c r="F420" s="712"/>
      <c r="G420" s="712"/>
      <c r="H420" s="713"/>
      <c r="I420" s="505">
        <f>SUM(I410:I419)</f>
        <v>0</v>
      </c>
      <c r="J420" s="502"/>
      <c r="K420" s="490">
        <f t="shared" ref="K420:L420" si="30">SUM(K410:K419)</f>
        <v>0</v>
      </c>
      <c r="L420" s="490">
        <f t="shared" si="30"/>
        <v>0</v>
      </c>
      <c r="M420" s="492"/>
    </row>
    <row r="421" spans="1:13" ht="22.5" thickBot="1" x14ac:dyDescent="0.55000000000000004">
      <c r="A421" s="711" t="s">
        <v>154</v>
      </c>
      <c r="B421" s="712"/>
      <c r="C421" s="712"/>
      <c r="D421" s="712"/>
      <c r="E421" s="712"/>
      <c r="F421" s="712"/>
      <c r="G421" s="712"/>
      <c r="H421" s="713"/>
      <c r="I421" s="505">
        <f>I420+I409</f>
        <v>130091.24099999998</v>
      </c>
      <c r="J421" s="516"/>
      <c r="K421" s="490">
        <f t="shared" ref="K421:L421" si="31">K420+K409</f>
        <v>52193.52</v>
      </c>
      <c r="L421" s="490">
        <f t="shared" si="31"/>
        <v>182284.761</v>
      </c>
      <c r="M421" s="492"/>
    </row>
    <row r="422" spans="1:13" ht="21.75" x14ac:dyDescent="0.5">
      <c r="A422" s="493"/>
      <c r="B422" s="493"/>
      <c r="C422" s="493"/>
      <c r="D422" s="493"/>
      <c r="E422" s="493"/>
      <c r="F422" s="493"/>
      <c r="G422" s="493"/>
      <c r="H422" s="493"/>
      <c r="I422" s="494"/>
      <c r="J422" s="494"/>
      <c r="K422" s="494"/>
      <c r="L422" s="494"/>
      <c r="M422" s="494"/>
    </row>
    <row r="423" spans="1:13" ht="24" x14ac:dyDescent="0.55000000000000004">
      <c r="A423" s="495" t="s">
        <v>28</v>
      </c>
      <c r="B423" s="495" t="s">
        <v>336</v>
      </c>
      <c r="C423" s="477"/>
      <c r="D423" s="477"/>
      <c r="E423" s="477" t="str">
        <f>[2]ปร55!$J$23</f>
        <v>ประธานกรรมการกำหนดราคากลาง</v>
      </c>
      <c r="F423" s="477"/>
      <c r="G423" s="477"/>
      <c r="H423" s="496" t="s">
        <v>28</v>
      </c>
      <c r="I423" s="495" t="s">
        <v>337</v>
      </c>
      <c r="J423" s="477"/>
      <c r="K423" s="477"/>
      <c r="L423" s="477"/>
      <c r="M423" s="477"/>
    </row>
    <row r="424" spans="1:13" ht="24" x14ac:dyDescent="0.55000000000000004">
      <c r="A424" s="480"/>
      <c r="B424" s="714" t="str">
        <f>'[1]กรอกข้อมูล รร.'!$C$29</f>
        <v>(นายวิเชียร  จันทร์แดง)</v>
      </c>
      <c r="C424" s="714"/>
      <c r="D424" s="714"/>
      <c r="E424" s="480"/>
      <c r="F424" s="477"/>
      <c r="G424" s="477"/>
      <c r="H424" s="496" t="s">
        <v>28</v>
      </c>
      <c r="I424" s="495" t="s">
        <v>338</v>
      </c>
      <c r="J424" s="477"/>
      <c r="K424" s="477"/>
      <c r="L424" s="477"/>
      <c r="M424" s="477"/>
    </row>
    <row r="425" spans="1:13" ht="24" x14ac:dyDescent="0.55000000000000004">
      <c r="A425" s="480"/>
      <c r="B425" s="495" t="str">
        <f>'[1]กรอกข้อมูล รร.'!$C$35</f>
        <v>ผู้อำนวยการโรงเรียนบ้านแม่แจ๋ม</v>
      </c>
      <c r="C425" s="495"/>
      <c r="D425" s="495"/>
      <c r="E425" s="495"/>
      <c r="F425" s="495"/>
      <c r="G425" s="477"/>
      <c r="H425" s="480"/>
      <c r="I425" s="480"/>
      <c r="J425" s="480"/>
      <c r="K425" s="480"/>
      <c r="L425" s="477"/>
      <c r="M425" s="477"/>
    </row>
    <row r="426" spans="1:13" ht="27.75" x14ac:dyDescent="0.65">
      <c r="A426" s="477"/>
      <c r="B426" s="477"/>
      <c r="C426" s="691" t="s">
        <v>23</v>
      </c>
      <c r="D426" s="691"/>
      <c r="E426" s="691"/>
      <c r="F426" s="691"/>
      <c r="G426" s="691"/>
      <c r="H426" s="691"/>
      <c r="I426" s="691"/>
      <c r="J426" s="691"/>
      <c r="K426" s="691"/>
      <c r="L426" s="506" t="s">
        <v>25</v>
      </c>
      <c r="M426" s="507"/>
    </row>
    <row r="427" spans="1:13" ht="24" x14ac:dyDescent="0.55000000000000004">
      <c r="A427" s="715" t="str">
        <f>A405</f>
        <v>สร้างรางระบายน้ำมีฝาเหล็ก ยาว 71 เมตร</v>
      </c>
      <c r="B427" s="715"/>
      <c r="C427" s="715"/>
      <c r="D427" s="692">
        <f>D383</f>
        <v>0</v>
      </c>
      <c r="E427" s="692"/>
      <c r="F427" s="692"/>
      <c r="G427" s="692"/>
      <c r="H427" s="692"/>
      <c r="I427" s="477" t="s">
        <v>26</v>
      </c>
      <c r="J427" s="479" t="str">
        <f>J405</f>
        <v>ลำปาง เขต  3</v>
      </c>
      <c r="K427" s="477"/>
      <c r="L427" s="477"/>
      <c r="M427" s="477" t="s">
        <v>155</v>
      </c>
    </row>
    <row r="428" spans="1:13" ht="24.75" thickBot="1" x14ac:dyDescent="0.6">
      <c r="A428" s="479" t="s">
        <v>0</v>
      </c>
      <c r="B428" s="477"/>
      <c r="C428" s="477"/>
      <c r="D428" s="692" t="str">
        <f>D384</f>
        <v>โรงเรียนร่องเคาะวิทยา</v>
      </c>
      <c r="E428" s="692"/>
      <c r="F428" s="692"/>
      <c r="G428" s="692"/>
      <c r="H428" s="692"/>
      <c r="I428" s="477"/>
      <c r="J428" s="477"/>
      <c r="K428" s="693"/>
      <c r="L428" s="693"/>
      <c r="M428" s="477"/>
    </row>
    <row r="429" spans="1:13" ht="24" customHeight="1" x14ac:dyDescent="0.2">
      <c r="A429" s="700" t="s">
        <v>2</v>
      </c>
      <c r="B429" s="702" t="s">
        <v>3</v>
      </c>
      <c r="C429" s="703"/>
      <c r="D429" s="703"/>
      <c r="E429" s="704"/>
      <c r="F429" s="694" t="s">
        <v>4</v>
      </c>
      <c r="G429" s="694" t="s">
        <v>5</v>
      </c>
      <c r="H429" s="694" t="s">
        <v>6</v>
      </c>
      <c r="I429" s="694"/>
      <c r="J429" s="694" t="s">
        <v>7</v>
      </c>
      <c r="K429" s="694"/>
      <c r="L429" s="694" t="s">
        <v>24</v>
      </c>
      <c r="M429" s="696" t="s">
        <v>9</v>
      </c>
    </row>
    <row r="430" spans="1:13" ht="48" x14ac:dyDescent="0.2">
      <c r="A430" s="701"/>
      <c r="B430" s="705"/>
      <c r="C430" s="706"/>
      <c r="D430" s="706"/>
      <c r="E430" s="707"/>
      <c r="F430" s="716"/>
      <c r="G430" s="716"/>
      <c r="H430" s="497" t="s">
        <v>10</v>
      </c>
      <c r="I430" s="497" t="s">
        <v>11</v>
      </c>
      <c r="J430" s="497" t="s">
        <v>10</v>
      </c>
      <c r="K430" s="497" t="s">
        <v>11</v>
      </c>
      <c r="L430" s="716"/>
      <c r="M430" s="697"/>
    </row>
    <row r="431" spans="1:13" ht="21.75" x14ac:dyDescent="0.5">
      <c r="A431" s="736" t="s">
        <v>156</v>
      </c>
      <c r="B431" s="737"/>
      <c r="C431" s="737"/>
      <c r="D431" s="737"/>
      <c r="E431" s="737"/>
      <c r="F431" s="737"/>
      <c r="G431" s="737"/>
      <c r="H431" s="738"/>
      <c r="I431" s="508">
        <f>I421</f>
        <v>130091.24099999998</v>
      </c>
      <c r="J431" s="515"/>
      <c r="K431" s="510">
        <f>K421</f>
        <v>52193.52</v>
      </c>
      <c r="L431" s="510">
        <f>L421</f>
        <v>182284.761</v>
      </c>
      <c r="M431" s="485"/>
    </row>
    <row r="432" spans="1:13" ht="21.75" x14ac:dyDescent="0.5">
      <c r="A432" s="482" t="str">
        <f>IF('[1]กรอกรายการ วัสดุ'!A494&gt;0,'[1]กรอกรายการ วัสดุ'!A506,IF('[1]กรอกรายการ วัสดุ'!A506=0," "))</f>
        <v xml:space="preserve"> </v>
      </c>
      <c r="B432" s="698" t="str">
        <f>IF('[1]กรอกรายการ วัสดุ'!B200&gt;0,'[1]กรอกรายการ วัสดุ'!B200,IF('[1]กรอกรายการ วัสดุ'!B200=0,"-"))</f>
        <v>-</v>
      </c>
      <c r="C432" s="698"/>
      <c r="D432" s="698"/>
      <c r="E432" s="698"/>
      <c r="F432" s="483" t="str">
        <f>IF('[1]กรอกรายการ วัสดุ'!C200&gt;0,'[1]กรอกรายการ วัสดุ'!C200,IF('[1]กรอกรายการ วัสดุ'!C200=0,"-"))</f>
        <v>-</v>
      </c>
      <c r="G432" s="483" t="str">
        <f>IF('[1]กรอกรายการ วัสดุ'!D200&gt;0,'[1]กรอกรายการ วัสดุ'!D200,IF('[1]กรอกรายการ วัสดุ'!D200=0,"-"))</f>
        <v>-</v>
      </c>
      <c r="H432" s="483" t="str">
        <f>IF('[1]กรอกรายการ วัสดุ'!E200&gt;0,'[1]กรอกรายการ วัสดุ'!E200,IF('[1]กรอกรายการ วัสดุ'!E200=0,"-"))</f>
        <v>-</v>
      </c>
      <c r="I432" s="484" t="str">
        <f>IF('[1]กรอกรายการ วัสดุ'!F200&gt;0,'[1]กรอกรายการ วัสดุ'!F200,IF('[1]กรอกรายการ วัสดุ'!F200=0,"-"))</f>
        <v>-</v>
      </c>
      <c r="J432" s="483" t="str">
        <f>IF('[1]กรอกรายการ วัสดุ'!G200&gt;0,'[1]กรอกรายการ วัสดุ'!G200,IF('[1]กรอกรายการ วัสดุ'!G200=0,"-"))</f>
        <v>-</v>
      </c>
      <c r="K432" s="483" t="str">
        <f>IF('[1]กรอกรายการ วัสดุ'!H200&gt;0,'[1]กรอกรายการ วัสดุ'!H200,IF('[1]กรอกรายการ วัสดุ'!H200=0,"-"))</f>
        <v>-</v>
      </c>
      <c r="L432" s="484" t="str">
        <f>IF('[1]กรอกรายการ วัสดุ'!I200&gt;0,'[1]กรอกรายการ วัสดุ'!I200,IF('[1]กรอกรายการ วัสดุ'!I200=0,"-"))</f>
        <v>-</v>
      </c>
      <c r="M432" s="514"/>
    </row>
    <row r="433" spans="1:13" ht="21.75" x14ac:dyDescent="0.5">
      <c r="A433" s="486" t="str">
        <f>IF('[1]กรอกรายการ วัสดุ'!A495&gt;0,'[1]กรอกรายการ วัสดุ'!A507,IF('[1]กรอกรายการ วัสดุ'!A507=0," "))</f>
        <v xml:space="preserve"> </v>
      </c>
      <c r="B433" s="699" t="str">
        <f>IF('[1]กรอกรายการ วัสดุ'!B201&gt;0,'[1]กรอกรายการ วัสดุ'!B201,IF('[1]กรอกรายการ วัสดุ'!B201=0,"-"))</f>
        <v>-</v>
      </c>
      <c r="C433" s="699"/>
      <c r="D433" s="699"/>
      <c r="E433" s="699"/>
      <c r="F433" s="483" t="str">
        <f>IF('[1]กรอกรายการ วัสดุ'!C201&gt;0,'[1]กรอกรายการ วัสดุ'!C201,IF('[1]กรอกรายการ วัสดุ'!C201=0,"-"))</f>
        <v>-</v>
      </c>
      <c r="G433" s="483" t="str">
        <f>IF('[1]กรอกรายการ วัสดุ'!D201&gt;0,'[1]กรอกรายการ วัสดุ'!D201,IF('[1]กรอกรายการ วัสดุ'!D201=0,"-"))</f>
        <v>-</v>
      </c>
      <c r="H433" s="483" t="str">
        <f>IF('[1]กรอกรายการ วัสดุ'!E201&gt;0,'[1]กรอกรายการ วัสดุ'!E201,IF('[1]กรอกรายการ วัสดุ'!E201=0,"-"))</f>
        <v>-</v>
      </c>
      <c r="I433" s="484" t="str">
        <f>IF('[1]กรอกรายการ วัสดุ'!F201&gt;0,'[1]กรอกรายการ วัสดุ'!F201,IF('[1]กรอกรายการ วัสดุ'!F201=0,"-"))</f>
        <v>-</v>
      </c>
      <c r="J433" s="483" t="str">
        <f>IF('[1]กรอกรายการ วัสดุ'!G201&gt;0,'[1]กรอกรายการ วัสดุ'!G201,IF('[1]กรอกรายการ วัสดุ'!G201=0,"-"))</f>
        <v>-</v>
      </c>
      <c r="K433" s="483" t="str">
        <f>IF('[1]กรอกรายการ วัสดุ'!H201&gt;0,'[1]กรอกรายการ วัสดุ'!H201,IF('[1]กรอกรายการ วัสดุ'!H201=0,"-"))</f>
        <v>-</v>
      </c>
      <c r="L433" s="484" t="str">
        <f>IF('[1]กรอกรายการ วัสดุ'!I201&gt;0,'[1]กรอกรายการ วัสดุ'!I201,IF('[1]กรอกรายการ วัสดุ'!I201=0,"-"))</f>
        <v>-</v>
      </c>
      <c r="M433" s="511"/>
    </row>
    <row r="434" spans="1:13" ht="21.75" x14ac:dyDescent="0.5">
      <c r="A434" s="486" t="str">
        <f>IF('[1]กรอกรายการ วัสดุ'!A496&gt;0,'[1]กรอกรายการ วัสดุ'!A508,IF('[1]กรอกรายการ วัสดุ'!A508=0," "))</f>
        <v xml:space="preserve"> </v>
      </c>
      <c r="B434" s="699" t="str">
        <f>IF('[1]กรอกรายการ วัสดุ'!B202&gt;0,'[1]กรอกรายการ วัสดุ'!B202,IF('[1]กรอกรายการ วัสดุ'!B202=0,"-"))</f>
        <v>-</v>
      </c>
      <c r="C434" s="699"/>
      <c r="D434" s="699"/>
      <c r="E434" s="699"/>
      <c r="F434" s="483" t="str">
        <f>IF('[1]กรอกรายการ วัสดุ'!C202&gt;0,'[1]กรอกรายการ วัสดุ'!C202,IF('[1]กรอกรายการ วัสดุ'!C202=0,"-"))</f>
        <v>-</v>
      </c>
      <c r="G434" s="483" t="str">
        <f>IF('[1]กรอกรายการ วัสดุ'!D202&gt;0,'[1]กรอกรายการ วัสดุ'!D202,IF('[1]กรอกรายการ วัสดุ'!D202=0,"-"))</f>
        <v>-</v>
      </c>
      <c r="H434" s="483" t="str">
        <f>IF('[1]กรอกรายการ วัสดุ'!E202&gt;0,'[1]กรอกรายการ วัสดุ'!E202,IF('[1]กรอกรายการ วัสดุ'!E202=0,"-"))</f>
        <v>-</v>
      </c>
      <c r="I434" s="484" t="str">
        <f>IF('[1]กรอกรายการ วัสดุ'!F202&gt;0,'[1]กรอกรายการ วัสดุ'!F202,IF('[1]กรอกรายการ วัสดุ'!F202=0,"-"))</f>
        <v>-</v>
      </c>
      <c r="J434" s="483" t="str">
        <f>IF('[1]กรอกรายการ วัสดุ'!G202&gt;0,'[1]กรอกรายการ วัสดุ'!G202,IF('[1]กรอกรายการ วัสดุ'!G202=0,"-"))</f>
        <v>-</v>
      </c>
      <c r="K434" s="483" t="str">
        <f>IF('[1]กรอกรายการ วัสดุ'!H202&gt;0,'[1]กรอกรายการ วัสดุ'!H202,IF('[1]กรอกรายการ วัสดุ'!H202=0,"-"))</f>
        <v>-</v>
      </c>
      <c r="L434" s="484" t="str">
        <f>IF('[1]กรอกรายการ วัสดุ'!I202&gt;0,'[1]กรอกรายการ วัสดุ'!I202,IF('[1]กรอกรายการ วัสดุ'!I202=0,"-"))</f>
        <v>-</v>
      </c>
      <c r="M434" s="511"/>
    </row>
    <row r="435" spans="1:13" ht="21.75" x14ac:dyDescent="0.5">
      <c r="A435" s="486" t="str">
        <f>IF('[1]กรอกรายการ วัสดุ'!A497&gt;0,'[1]กรอกรายการ วัสดุ'!A509,IF('[1]กรอกรายการ วัสดุ'!A509=0," "))</f>
        <v xml:space="preserve"> </v>
      </c>
      <c r="B435" s="699" t="str">
        <f>IF('[1]กรอกรายการ วัสดุ'!B203&gt;0,'[1]กรอกรายการ วัสดุ'!B203,IF('[1]กรอกรายการ วัสดุ'!B203=0,"-"))</f>
        <v>-</v>
      </c>
      <c r="C435" s="699"/>
      <c r="D435" s="699"/>
      <c r="E435" s="699"/>
      <c r="F435" s="483" t="str">
        <f>IF('[1]กรอกรายการ วัสดุ'!C203&gt;0,'[1]กรอกรายการ วัสดุ'!C203,IF('[1]กรอกรายการ วัสดุ'!C203=0,"-"))</f>
        <v>-</v>
      </c>
      <c r="G435" s="483" t="str">
        <f>IF('[1]กรอกรายการ วัสดุ'!D203&gt;0,'[1]กรอกรายการ วัสดุ'!D203,IF('[1]กรอกรายการ วัสดุ'!D203=0,"-"))</f>
        <v>-</v>
      </c>
      <c r="H435" s="483" t="str">
        <f>IF('[1]กรอกรายการ วัสดุ'!E203&gt;0,'[1]กรอกรายการ วัสดุ'!E203,IF('[1]กรอกรายการ วัสดุ'!E203=0,"-"))</f>
        <v>-</v>
      </c>
      <c r="I435" s="484" t="str">
        <f>IF('[1]กรอกรายการ วัสดุ'!F203&gt;0,'[1]กรอกรายการ วัสดุ'!F203,IF('[1]กรอกรายการ วัสดุ'!F203=0,"-"))</f>
        <v>-</v>
      </c>
      <c r="J435" s="483" t="str">
        <f>IF('[1]กรอกรายการ วัสดุ'!G203&gt;0,'[1]กรอกรายการ วัสดุ'!G203,IF('[1]กรอกรายการ วัสดุ'!G203=0,"-"))</f>
        <v>-</v>
      </c>
      <c r="K435" s="483" t="str">
        <f>IF('[1]กรอกรายการ วัสดุ'!H203&gt;0,'[1]กรอกรายการ วัสดุ'!H203,IF('[1]กรอกรายการ วัสดุ'!H203=0,"-"))</f>
        <v>-</v>
      </c>
      <c r="L435" s="484" t="str">
        <f>IF('[1]กรอกรายการ วัสดุ'!I203&gt;0,'[1]กรอกรายการ วัสดุ'!I203,IF('[1]กรอกรายการ วัสดุ'!I203=0,"-"))</f>
        <v>-</v>
      </c>
      <c r="M435" s="511"/>
    </row>
    <row r="436" spans="1:13" ht="21.75" x14ac:dyDescent="0.5">
      <c r="A436" s="486" t="str">
        <f>IF('[1]กรอกรายการ วัสดุ'!A498&gt;0,'[1]กรอกรายการ วัสดุ'!A510,IF('[1]กรอกรายการ วัสดุ'!A510=0," "))</f>
        <v xml:space="preserve"> </v>
      </c>
      <c r="B436" s="699" t="str">
        <f>IF('[1]กรอกรายการ วัสดุ'!B204&gt;0,'[1]กรอกรายการ วัสดุ'!B204,IF('[1]กรอกรายการ วัสดุ'!B204=0,"-"))</f>
        <v>-</v>
      </c>
      <c r="C436" s="699"/>
      <c r="D436" s="699"/>
      <c r="E436" s="699"/>
      <c r="F436" s="483" t="str">
        <f>IF('[1]กรอกรายการ วัสดุ'!C204&gt;0,'[1]กรอกรายการ วัสดุ'!C204,IF('[1]กรอกรายการ วัสดุ'!C204=0,"-"))</f>
        <v>-</v>
      </c>
      <c r="G436" s="483" t="str">
        <f>IF('[1]กรอกรายการ วัสดุ'!D204&gt;0,'[1]กรอกรายการ วัสดุ'!D204,IF('[1]กรอกรายการ วัสดุ'!D204=0,"-"))</f>
        <v>-</v>
      </c>
      <c r="H436" s="483" t="str">
        <f>IF('[1]กรอกรายการ วัสดุ'!E204&gt;0,'[1]กรอกรายการ วัสดุ'!E204,IF('[1]กรอกรายการ วัสดุ'!E204=0,"-"))</f>
        <v>-</v>
      </c>
      <c r="I436" s="484" t="str">
        <f>IF('[1]กรอกรายการ วัสดุ'!F204&gt;0,'[1]กรอกรายการ วัสดุ'!F204,IF('[1]กรอกรายการ วัสดุ'!F204=0,"-"))</f>
        <v>-</v>
      </c>
      <c r="J436" s="483" t="str">
        <f>IF('[1]กรอกรายการ วัสดุ'!G204&gt;0,'[1]กรอกรายการ วัสดุ'!G204,IF('[1]กรอกรายการ วัสดุ'!G204=0,"-"))</f>
        <v>-</v>
      </c>
      <c r="K436" s="483" t="str">
        <f>IF('[1]กรอกรายการ วัสดุ'!H204&gt;0,'[1]กรอกรายการ วัสดุ'!H204,IF('[1]กรอกรายการ วัสดุ'!H204=0,"-"))</f>
        <v>-</v>
      </c>
      <c r="L436" s="484" t="str">
        <f>IF('[1]กรอกรายการ วัสดุ'!I204&gt;0,'[1]กรอกรายการ วัสดุ'!I204,IF('[1]กรอกรายการ วัสดุ'!I204=0,"-"))</f>
        <v>-</v>
      </c>
      <c r="M436" s="511"/>
    </row>
    <row r="437" spans="1:13" ht="21.75" x14ac:dyDescent="0.5">
      <c r="A437" s="486" t="str">
        <f>IF('[1]กรอกรายการ วัสดุ'!A499&gt;0,'[1]กรอกรายการ วัสดุ'!A511,IF('[1]กรอกรายการ วัสดุ'!A511=0," "))</f>
        <v xml:space="preserve"> </v>
      </c>
      <c r="B437" s="699" t="str">
        <f>IF('[1]กรอกรายการ วัสดุ'!B205&gt;0,'[1]กรอกรายการ วัสดุ'!B205,IF('[1]กรอกรายการ วัสดุ'!B205=0,"-"))</f>
        <v>-</v>
      </c>
      <c r="C437" s="699"/>
      <c r="D437" s="699"/>
      <c r="E437" s="699"/>
      <c r="F437" s="483" t="str">
        <f>IF('[1]กรอกรายการ วัสดุ'!C205&gt;0,'[1]กรอกรายการ วัสดุ'!C205,IF('[1]กรอกรายการ วัสดุ'!C205=0,"-"))</f>
        <v>-</v>
      </c>
      <c r="G437" s="483" t="str">
        <f>IF('[1]กรอกรายการ วัสดุ'!D205&gt;0,'[1]กรอกรายการ วัสดุ'!D205,IF('[1]กรอกรายการ วัสดุ'!D205=0,"-"))</f>
        <v>-</v>
      </c>
      <c r="H437" s="483" t="str">
        <f>IF('[1]กรอกรายการ วัสดุ'!E205&gt;0,'[1]กรอกรายการ วัสดุ'!E205,IF('[1]กรอกรายการ วัสดุ'!E205=0,"-"))</f>
        <v>-</v>
      </c>
      <c r="I437" s="484" t="str">
        <f>IF('[1]กรอกรายการ วัสดุ'!F205&gt;0,'[1]กรอกรายการ วัสดุ'!F205,IF('[1]กรอกรายการ วัสดุ'!F205=0,"-"))</f>
        <v>-</v>
      </c>
      <c r="J437" s="483" t="str">
        <f>IF('[1]กรอกรายการ วัสดุ'!G205&gt;0,'[1]กรอกรายการ วัสดุ'!G205,IF('[1]กรอกรายการ วัสดุ'!G205=0,"-"))</f>
        <v>-</v>
      </c>
      <c r="K437" s="483" t="str">
        <f>IF('[1]กรอกรายการ วัสดุ'!H205&gt;0,'[1]กรอกรายการ วัสดุ'!H205,IF('[1]กรอกรายการ วัสดุ'!H205=0,"-"))</f>
        <v>-</v>
      </c>
      <c r="L437" s="484" t="str">
        <f>IF('[1]กรอกรายการ วัสดุ'!I205&gt;0,'[1]กรอกรายการ วัสดุ'!I205,IF('[1]กรอกรายการ วัสดุ'!I205=0,"-"))</f>
        <v>-</v>
      </c>
      <c r="M437" s="511"/>
    </row>
    <row r="438" spans="1:13" ht="21.75" x14ac:dyDescent="0.5">
      <c r="A438" s="486" t="str">
        <f>IF('[1]กรอกรายการ วัสดุ'!A500&gt;0,'[1]กรอกรายการ วัสดุ'!A512,IF('[1]กรอกรายการ วัสดุ'!A512=0," "))</f>
        <v xml:space="preserve"> </v>
      </c>
      <c r="B438" s="699" t="str">
        <f>IF('[1]กรอกรายการ วัสดุ'!B206&gt;0,'[1]กรอกรายการ วัสดุ'!B206,IF('[1]กรอกรายการ วัสดุ'!B206=0,"-"))</f>
        <v>-</v>
      </c>
      <c r="C438" s="699"/>
      <c r="D438" s="699"/>
      <c r="E438" s="699"/>
      <c r="F438" s="483" t="str">
        <f>IF('[1]กรอกรายการ วัสดุ'!C206&gt;0,'[1]กรอกรายการ วัสดุ'!C206,IF('[1]กรอกรายการ วัสดุ'!C206=0,"-"))</f>
        <v>-</v>
      </c>
      <c r="G438" s="483" t="str">
        <f>IF('[1]กรอกรายการ วัสดุ'!D206&gt;0,'[1]กรอกรายการ วัสดุ'!D206,IF('[1]กรอกรายการ วัสดุ'!D206=0,"-"))</f>
        <v>-</v>
      </c>
      <c r="H438" s="483" t="str">
        <f>IF('[1]กรอกรายการ วัสดุ'!E206&gt;0,'[1]กรอกรายการ วัสดุ'!E206,IF('[1]กรอกรายการ วัสดุ'!E206=0,"-"))</f>
        <v>-</v>
      </c>
      <c r="I438" s="484" t="str">
        <f>IF('[1]กรอกรายการ วัสดุ'!F206&gt;0,'[1]กรอกรายการ วัสดุ'!F206,IF('[1]กรอกรายการ วัสดุ'!F206=0,"-"))</f>
        <v>-</v>
      </c>
      <c r="J438" s="483" t="str">
        <f>IF('[1]กรอกรายการ วัสดุ'!G206&gt;0,'[1]กรอกรายการ วัสดุ'!G206,IF('[1]กรอกรายการ วัสดุ'!G206=0,"-"))</f>
        <v>-</v>
      </c>
      <c r="K438" s="483" t="str">
        <f>IF('[1]กรอกรายการ วัสดุ'!H206&gt;0,'[1]กรอกรายการ วัสดุ'!H206,IF('[1]กรอกรายการ วัสดุ'!H206=0,"-"))</f>
        <v>-</v>
      </c>
      <c r="L438" s="484" t="str">
        <f>IF('[1]กรอกรายการ วัสดุ'!I206&gt;0,'[1]กรอกรายการ วัสดุ'!I206,IF('[1]กรอกรายการ วัสดุ'!I206=0,"-"))</f>
        <v>-</v>
      </c>
      <c r="M438" s="511"/>
    </row>
    <row r="439" spans="1:13" ht="21.75" x14ac:dyDescent="0.5">
      <c r="A439" s="486" t="str">
        <f>IF('[1]กรอกรายการ วัสดุ'!A501&gt;0,'[1]กรอกรายการ วัสดุ'!A513,IF('[1]กรอกรายการ วัสดุ'!A513=0," "))</f>
        <v xml:space="preserve"> </v>
      </c>
      <c r="B439" s="699" t="str">
        <f>IF('[1]กรอกรายการ วัสดุ'!B207&gt;0,'[1]กรอกรายการ วัสดุ'!B207,IF('[1]กรอกรายการ วัสดุ'!B207=0,"-"))</f>
        <v>-</v>
      </c>
      <c r="C439" s="699"/>
      <c r="D439" s="699"/>
      <c r="E439" s="699"/>
      <c r="F439" s="483" t="str">
        <f>IF('[1]กรอกรายการ วัสดุ'!C207&gt;0,'[1]กรอกรายการ วัสดุ'!C207,IF('[1]กรอกรายการ วัสดุ'!C207=0,"-"))</f>
        <v>-</v>
      </c>
      <c r="G439" s="483" t="str">
        <f>IF('[1]กรอกรายการ วัสดุ'!D207&gt;0,'[1]กรอกรายการ วัสดุ'!D207,IF('[1]กรอกรายการ วัสดุ'!D207=0,"-"))</f>
        <v>-</v>
      </c>
      <c r="H439" s="483" t="str">
        <f>IF('[1]กรอกรายการ วัสดุ'!E207&gt;0,'[1]กรอกรายการ วัสดุ'!E207,IF('[1]กรอกรายการ วัสดุ'!E207=0,"-"))</f>
        <v>-</v>
      </c>
      <c r="I439" s="484" t="str">
        <f>IF('[1]กรอกรายการ วัสดุ'!F207&gt;0,'[1]กรอกรายการ วัสดุ'!F207,IF('[1]กรอกรายการ วัสดุ'!F207=0,"-"))</f>
        <v>-</v>
      </c>
      <c r="J439" s="483" t="str">
        <f>IF('[1]กรอกรายการ วัสดุ'!G207&gt;0,'[1]กรอกรายการ วัสดุ'!G207,IF('[1]กรอกรายการ วัสดุ'!G207=0,"-"))</f>
        <v>-</v>
      </c>
      <c r="K439" s="483" t="str">
        <f>IF('[1]กรอกรายการ วัสดุ'!H207&gt;0,'[1]กรอกรายการ วัสดุ'!H207,IF('[1]กรอกรายการ วัสดุ'!H207=0,"-"))</f>
        <v>-</v>
      </c>
      <c r="L439" s="484" t="str">
        <f>IF('[1]กรอกรายการ วัสดุ'!I207&gt;0,'[1]กรอกรายการ วัสดุ'!I207,IF('[1]กรอกรายการ วัสดุ'!I207=0,"-"))</f>
        <v>-</v>
      </c>
      <c r="M439" s="511"/>
    </row>
    <row r="440" spans="1:13" ht="21.75" x14ac:dyDescent="0.5">
      <c r="A440" s="486" t="str">
        <f>IF('[1]กรอกรายการ วัสดุ'!A502&gt;0,'[1]กรอกรายการ วัสดุ'!A514,IF('[1]กรอกรายการ วัสดุ'!A514=0," "))</f>
        <v xml:space="preserve"> </v>
      </c>
      <c r="B440" s="699" t="str">
        <f>IF('[1]กรอกรายการ วัสดุ'!B208&gt;0,'[1]กรอกรายการ วัสดุ'!B208,IF('[1]กรอกรายการ วัสดุ'!B208=0,"-"))</f>
        <v>-</v>
      </c>
      <c r="C440" s="699"/>
      <c r="D440" s="699"/>
      <c r="E440" s="699"/>
      <c r="F440" s="483" t="str">
        <f>IF('[1]กรอกรายการ วัสดุ'!C208&gt;0,'[1]กรอกรายการ วัสดุ'!C208,IF('[1]กรอกรายการ วัสดุ'!C208=0,"-"))</f>
        <v>-</v>
      </c>
      <c r="G440" s="483" t="str">
        <f>IF('[1]กรอกรายการ วัสดุ'!D208&gt;0,'[1]กรอกรายการ วัสดุ'!D208,IF('[1]กรอกรายการ วัสดุ'!D208=0,"-"))</f>
        <v>-</v>
      </c>
      <c r="H440" s="483" t="str">
        <f>IF('[1]กรอกรายการ วัสดุ'!E208&gt;0,'[1]กรอกรายการ วัสดุ'!E208,IF('[1]กรอกรายการ วัสดุ'!E208=0,"-"))</f>
        <v>-</v>
      </c>
      <c r="I440" s="484" t="str">
        <f>IF('[1]กรอกรายการ วัสดุ'!F208&gt;0,'[1]กรอกรายการ วัสดุ'!F208,IF('[1]กรอกรายการ วัสดุ'!F208=0,"-"))</f>
        <v>-</v>
      </c>
      <c r="J440" s="483" t="str">
        <f>IF('[1]กรอกรายการ วัสดุ'!G208&gt;0,'[1]กรอกรายการ วัสดุ'!G208,IF('[1]กรอกรายการ วัสดุ'!G208=0,"-"))</f>
        <v>-</v>
      </c>
      <c r="K440" s="483" t="str">
        <f>IF('[1]กรอกรายการ วัสดุ'!H208&gt;0,'[1]กรอกรายการ วัสดุ'!H208,IF('[1]กรอกรายการ วัสดุ'!H208=0,"-"))</f>
        <v>-</v>
      </c>
      <c r="L440" s="484" t="str">
        <f>IF('[1]กรอกรายการ วัสดุ'!I208&gt;0,'[1]กรอกรายการ วัสดุ'!I208,IF('[1]กรอกรายการ วัสดุ'!I208=0,"-"))</f>
        <v>-</v>
      </c>
      <c r="M440" s="511"/>
    </row>
    <row r="441" spans="1:13" ht="22.5" thickBot="1" x14ac:dyDescent="0.55000000000000004">
      <c r="A441" s="501" t="str">
        <f>IF('[1]กรอกรายการ วัสดุ'!A503&gt;0,'[1]กรอกรายการ วัสดุ'!A515,IF('[1]กรอกรายการ วัสดุ'!A515=0," "))</f>
        <v xml:space="preserve"> </v>
      </c>
      <c r="B441" s="740" t="str">
        <f>IF('[1]กรอกรายการ วัสดุ'!B209&gt;0,'[1]กรอกรายการ วัสดุ'!B209,IF('[1]กรอกรายการ วัสดุ'!B209=0,"-"))</f>
        <v>-</v>
      </c>
      <c r="C441" s="740"/>
      <c r="D441" s="740"/>
      <c r="E441" s="740"/>
      <c r="F441" s="483" t="str">
        <f>IF('[1]กรอกรายการ วัสดุ'!C209&gt;0,'[1]กรอกรายการ วัสดุ'!C209,IF('[1]กรอกรายการ วัสดุ'!C209=0,"-"))</f>
        <v>-</v>
      </c>
      <c r="G441" s="483" t="str">
        <f>IF('[1]กรอกรายการ วัสดุ'!D209&gt;0,'[1]กรอกรายการ วัสดุ'!D209,IF('[1]กรอกรายการ วัสดุ'!D209=0,"-"))</f>
        <v>-</v>
      </c>
      <c r="H441" s="483" t="str">
        <f>IF('[1]กรอกรายการ วัสดุ'!E209&gt;0,'[1]กรอกรายการ วัสดุ'!E209,IF('[1]กรอกรายการ วัสดุ'!E209=0,"-"))</f>
        <v>-</v>
      </c>
      <c r="I441" s="484" t="str">
        <f>IF('[1]กรอกรายการ วัสดุ'!F209&gt;0,'[1]กรอกรายการ วัสดุ'!F209,IF('[1]กรอกรายการ วัสดุ'!F209=0,"-"))</f>
        <v>-</v>
      </c>
      <c r="J441" s="483" t="str">
        <f>IF('[1]กรอกรายการ วัสดุ'!G209&gt;0,'[1]กรอกรายการ วัสดุ'!G209,IF('[1]กรอกรายการ วัสดุ'!G209=0,"-"))</f>
        <v>-</v>
      </c>
      <c r="K441" s="483" t="str">
        <f>IF('[1]กรอกรายการ วัสดุ'!H209&gt;0,'[1]กรอกรายการ วัสดุ'!H209,IF('[1]กรอกรายการ วัสดุ'!H209=0,"-"))</f>
        <v>-</v>
      </c>
      <c r="L441" s="484" t="str">
        <f>IF('[1]กรอกรายการ วัสดุ'!I209&gt;0,'[1]กรอกรายการ วัสดุ'!I209,IF('[1]กรอกรายการ วัสดุ'!I209=0,"-"))</f>
        <v>-</v>
      </c>
      <c r="M441" s="514"/>
    </row>
    <row r="442" spans="1:13" ht="22.5" thickBot="1" x14ac:dyDescent="0.55000000000000004">
      <c r="A442" s="711" t="s">
        <v>157</v>
      </c>
      <c r="B442" s="712"/>
      <c r="C442" s="712"/>
      <c r="D442" s="712"/>
      <c r="E442" s="712"/>
      <c r="F442" s="712"/>
      <c r="G442" s="712"/>
      <c r="H442" s="713"/>
      <c r="I442" s="505">
        <f>SUM(I432:I441)</f>
        <v>0</v>
      </c>
      <c r="J442" s="502"/>
      <c r="K442" s="490">
        <f t="shared" ref="K442:L442" si="32">SUM(K432:K441)</f>
        <v>0</v>
      </c>
      <c r="L442" s="490">
        <f t="shared" si="32"/>
        <v>0</v>
      </c>
      <c r="M442" s="492"/>
    </row>
    <row r="443" spans="1:13" ht="22.5" thickBot="1" x14ac:dyDescent="0.55000000000000004">
      <c r="A443" s="711" t="s">
        <v>158</v>
      </c>
      <c r="B443" s="712"/>
      <c r="C443" s="712"/>
      <c r="D443" s="712"/>
      <c r="E443" s="712"/>
      <c r="F443" s="712"/>
      <c r="G443" s="712"/>
      <c r="H443" s="713"/>
      <c r="I443" s="505">
        <f>I442+I431</f>
        <v>130091.24099999998</v>
      </c>
      <c r="J443" s="516"/>
      <c r="K443" s="490">
        <f t="shared" ref="K443:L443" si="33">K442+K431</f>
        <v>52193.52</v>
      </c>
      <c r="L443" s="490">
        <f t="shared" si="33"/>
        <v>182284.761</v>
      </c>
      <c r="M443" s="492"/>
    </row>
    <row r="444" spans="1:13" ht="21.75" x14ac:dyDescent="0.5">
      <c r="A444" s="493"/>
      <c r="B444" s="493"/>
      <c r="C444" s="493"/>
      <c r="D444" s="493"/>
      <c r="E444" s="493"/>
      <c r="F444" s="493"/>
      <c r="G444" s="493"/>
      <c r="H444" s="493"/>
      <c r="I444" s="494"/>
      <c r="J444" s="494"/>
      <c r="K444" s="494"/>
      <c r="L444" s="494"/>
      <c r="M444" s="494"/>
    </row>
    <row r="445" spans="1:13" ht="24" x14ac:dyDescent="0.55000000000000004">
      <c r="A445" s="495" t="s">
        <v>28</v>
      </c>
      <c r="B445" s="495" t="s">
        <v>336</v>
      </c>
      <c r="C445" s="477"/>
      <c r="D445" s="477"/>
      <c r="E445" s="477" t="str">
        <f>[2]ปร55!$J$23</f>
        <v>ประธานกรรมการกำหนดราคากลาง</v>
      </c>
      <c r="F445" s="477"/>
      <c r="G445" s="477"/>
      <c r="H445" s="496" t="s">
        <v>28</v>
      </c>
      <c r="I445" s="495" t="s">
        <v>337</v>
      </c>
      <c r="J445" s="477"/>
      <c r="K445" s="477"/>
      <c r="L445" s="477"/>
      <c r="M445" s="477"/>
    </row>
    <row r="446" spans="1:13" ht="24" x14ac:dyDescent="0.55000000000000004">
      <c r="A446" s="480"/>
      <c r="B446" s="714" t="str">
        <f>'[1]กรอกข้อมูล รร.'!$C$29</f>
        <v>(นายวิเชียร  จันทร์แดง)</v>
      </c>
      <c r="C446" s="714"/>
      <c r="D446" s="714"/>
      <c r="E446" s="480"/>
      <c r="F446" s="477"/>
      <c r="G446" s="477"/>
      <c r="H446" s="496" t="s">
        <v>28</v>
      </c>
      <c r="I446" s="495" t="s">
        <v>338</v>
      </c>
      <c r="J446" s="477"/>
      <c r="K446" s="477"/>
      <c r="L446" s="477"/>
      <c r="M446" s="477"/>
    </row>
    <row r="447" spans="1:13" ht="24" x14ac:dyDescent="0.55000000000000004">
      <c r="A447" s="480"/>
      <c r="B447" s="495" t="str">
        <f>'[1]กรอกข้อมูล รร.'!$C$35</f>
        <v>ผู้อำนวยการโรงเรียนบ้านแม่แจ๋ม</v>
      </c>
      <c r="C447" s="495"/>
      <c r="D447" s="495"/>
      <c r="E447" s="495"/>
      <c r="F447" s="495"/>
      <c r="G447" s="477"/>
      <c r="H447" s="480"/>
      <c r="I447" s="480"/>
      <c r="J447" s="480"/>
      <c r="K447" s="480"/>
      <c r="L447" s="477"/>
      <c r="M447" s="477"/>
    </row>
    <row r="448" spans="1:13" ht="27.75" x14ac:dyDescent="0.65">
      <c r="A448" s="477"/>
      <c r="B448" s="477"/>
      <c r="C448" s="691" t="s">
        <v>23</v>
      </c>
      <c r="D448" s="691"/>
      <c r="E448" s="691"/>
      <c r="F448" s="691"/>
      <c r="G448" s="691"/>
      <c r="H448" s="691"/>
      <c r="I448" s="691"/>
      <c r="J448" s="691"/>
      <c r="K448" s="691"/>
      <c r="L448" s="506" t="s">
        <v>25</v>
      </c>
      <c r="M448" s="507"/>
    </row>
    <row r="449" spans="1:13" ht="24" x14ac:dyDescent="0.55000000000000004">
      <c r="A449" s="715" t="str">
        <f>A427</f>
        <v>สร้างรางระบายน้ำมีฝาเหล็ก ยาว 71 เมตร</v>
      </c>
      <c r="B449" s="715"/>
      <c r="C449" s="715"/>
      <c r="D449" s="692">
        <f>D405</f>
        <v>0</v>
      </c>
      <c r="E449" s="692"/>
      <c r="F449" s="692"/>
      <c r="G449" s="692"/>
      <c r="H449" s="692"/>
      <c r="I449" s="477" t="s">
        <v>26</v>
      </c>
      <c r="J449" s="479" t="str">
        <f>J427</f>
        <v>ลำปาง เขต  3</v>
      </c>
      <c r="K449" s="477"/>
      <c r="L449" s="477"/>
      <c r="M449" s="477" t="s">
        <v>159</v>
      </c>
    </row>
    <row r="450" spans="1:13" ht="24.75" thickBot="1" x14ac:dyDescent="0.6">
      <c r="A450" s="479" t="s">
        <v>0</v>
      </c>
      <c r="B450" s="477"/>
      <c r="C450" s="477"/>
      <c r="D450" s="692" t="str">
        <f>D406</f>
        <v>โรงเรียนร่องเคาะวิทยา</v>
      </c>
      <c r="E450" s="692"/>
      <c r="F450" s="692"/>
      <c r="G450" s="692"/>
      <c r="H450" s="692"/>
      <c r="I450" s="477"/>
      <c r="J450" s="477"/>
      <c r="K450" s="693"/>
      <c r="L450" s="693"/>
      <c r="M450" s="477"/>
    </row>
    <row r="451" spans="1:13" ht="24" customHeight="1" x14ac:dyDescent="0.2">
      <c r="A451" s="700" t="s">
        <v>2</v>
      </c>
      <c r="B451" s="702" t="s">
        <v>3</v>
      </c>
      <c r="C451" s="703"/>
      <c r="D451" s="703"/>
      <c r="E451" s="704"/>
      <c r="F451" s="694" t="s">
        <v>4</v>
      </c>
      <c r="G451" s="694" t="s">
        <v>5</v>
      </c>
      <c r="H451" s="694" t="s">
        <v>6</v>
      </c>
      <c r="I451" s="694"/>
      <c r="J451" s="694" t="s">
        <v>7</v>
      </c>
      <c r="K451" s="694"/>
      <c r="L451" s="694" t="s">
        <v>24</v>
      </c>
      <c r="M451" s="696" t="s">
        <v>9</v>
      </c>
    </row>
    <row r="452" spans="1:13" ht="48" x14ac:dyDescent="0.2">
      <c r="A452" s="701"/>
      <c r="B452" s="705"/>
      <c r="C452" s="706"/>
      <c r="D452" s="706"/>
      <c r="E452" s="707"/>
      <c r="F452" s="716"/>
      <c r="G452" s="716"/>
      <c r="H452" s="497" t="s">
        <v>10</v>
      </c>
      <c r="I452" s="497" t="s">
        <v>11</v>
      </c>
      <c r="J452" s="497" t="s">
        <v>10</v>
      </c>
      <c r="K452" s="497" t="s">
        <v>11</v>
      </c>
      <c r="L452" s="716"/>
      <c r="M452" s="697"/>
    </row>
    <row r="453" spans="1:13" ht="21.75" x14ac:dyDescent="0.5">
      <c r="A453" s="736" t="s">
        <v>160</v>
      </c>
      <c r="B453" s="737"/>
      <c r="C453" s="737"/>
      <c r="D453" s="737"/>
      <c r="E453" s="737"/>
      <c r="F453" s="737"/>
      <c r="G453" s="737"/>
      <c r="H453" s="738"/>
      <c r="I453" s="508">
        <f>I443</f>
        <v>130091.24099999998</v>
      </c>
      <c r="J453" s="515"/>
      <c r="K453" s="510">
        <f>K443</f>
        <v>52193.52</v>
      </c>
      <c r="L453" s="510">
        <f>L443</f>
        <v>182284.761</v>
      </c>
      <c r="M453" s="485"/>
    </row>
    <row r="454" spans="1:13" ht="21.75" x14ac:dyDescent="0.5">
      <c r="A454" s="482" t="str">
        <f>IF('[1]กรอกรายการ วัสดุ'!A516&gt;0,'[1]กรอกรายการ วัสดุ'!A528,IF('[1]กรอกรายการ วัสดุ'!A528=0," "))</f>
        <v xml:space="preserve"> </v>
      </c>
      <c r="B454" s="698" t="str">
        <f>IF('[1]กรอกรายการ วัสดุ'!B210&gt;0,'[1]กรอกรายการ วัสดุ'!B210,IF('[1]กรอกรายการ วัสดุ'!B210=0,"-"))</f>
        <v>-</v>
      </c>
      <c r="C454" s="698"/>
      <c r="D454" s="698"/>
      <c r="E454" s="698"/>
      <c r="F454" s="483" t="str">
        <f>IF('[1]กรอกรายการ วัสดุ'!C210&gt;0,'[1]กรอกรายการ วัสดุ'!C210,IF('[1]กรอกรายการ วัสดุ'!C210=0,"-"))</f>
        <v>-</v>
      </c>
      <c r="G454" s="483" t="str">
        <f>IF('[1]กรอกรายการ วัสดุ'!D210&gt;0,'[1]กรอกรายการ วัสดุ'!D210,IF('[1]กรอกรายการ วัสดุ'!D210=0,"-"))</f>
        <v>-</v>
      </c>
      <c r="H454" s="483" t="str">
        <f>IF('[1]กรอกรายการ วัสดุ'!E210&gt;0,'[1]กรอกรายการ วัสดุ'!E210,IF('[1]กรอกรายการ วัสดุ'!E210=0,"-"))</f>
        <v>-</v>
      </c>
      <c r="I454" s="484" t="str">
        <f>IF('[1]กรอกรายการ วัสดุ'!F210&gt;0,'[1]กรอกรายการ วัสดุ'!F210,IF('[1]กรอกรายการ วัสดุ'!F210=0,"-"))</f>
        <v>-</v>
      </c>
      <c r="J454" s="483" t="str">
        <f>IF('[1]กรอกรายการ วัสดุ'!G210&gt;0,'[1]กรอกรายการ วัสดุ'!G210,IF('[1]กรอกรายการ วัสดุ'!G210=0,"-"))</f>
        <v>-</v>
      </c>
      <c r="K454" s="483" t="str">
        <f>IF('[1]กรอกรายการ วัสดุ'!H210&gt;0,'[1]กรอกรายการ วัสดุ'!H210,IF('[1]กรอกรายการ วัสดุ'!H210=0,"-"))</f>
        <v>-</v>
      </c>
      <c r="L454" s="484" t="str">
        <f>IF('[1]กรอกรายการ วัสดุ'!I210&gt;0,'[1]กรอกรายการ วัสดุ'!I210,IF('[1]กรอกรายการ วัสดุ'!I210=0,"-"))</f>
        <v>-</v>
      </c>
      <c r="M454" s="511"/>
    </row>
    <row r="455" spans="1:13" ht="21.75" x14ac:dyDescent="0.5">
      <c r="A455" s="486" t="str">
        <f>IF('[1]กรอกรายการ วัสดุ'!A517&gt;0,'[1]กรอกรายการ วัสดุ'!A529,IF('[1]กรอกรายการ วัสดุ'!A529=0," "))</f>
        <v xml:space="preserve"> </v>
      </c>
      <c r="B455" s="699" t="str">
        <f>IF('[1]กรอกรายการ วัสดุ'!B211&gt;0,'[1]กรอกรายการ วัสดุ'!B211,IF('[1]กรอกรายการ วัสดุ'!B211=0,"-"))</f>
        <v>-</v>
      </c>
      <c r="C455" s="699"/>
      <c r="D455" s="699"/>
      <c r="E455" s="699"/>
      <c r="F455" s="483" t="str">
        <f>IF('[1]กรอกรายการ วัสดุ'!C211&gt;0,'[1]กรอกรายการ วัสดุ'!C211,IF('[1]กรอกรายการ วัสดุ'!C211=0,"-"))</f>
        <v>-</v>
      </c>
      <c r="G455" s="483" t="str">
        <f>IF('[1]กรอกรายการ วัสดุ'!D211&gt;0,'[1]กรอกรายการ วัสดุ'!D211,IF('[1]กรอกรายการ วัสดุ'!D211=0,"-"))</f>
        <v>-</v>
      </c>
      <c r="H455" s="483" t="str">
        <f>IF('[1]กรอกรายการ วัสดุ'!E211&gt;0,'[1]กรอกรายการ วัสดุ'!E211,IF('[1]กรอกรายการ วัสดุ'!E211=0,"-"))</f>
        <v>-</v>
      </c>
      <c r="I455" s="484" t="str">
        <f>IF('[1]กรอกรายการ วัสดุ'!F211&gt;0,'[1]กรอกรายการ วัสดุ'!F211,IF('[1]กรอกรายการ วัสดุ'!F211=0,"-"))</f>
        <v>-</v>
      </c>
      <c r="J455" s="483" t="str">
        <f>IF('[1]กรอกรายการ วัสดุ'!G211&gt;0,'[1]กรอกรายการ วัสดุ'!G211,IF('[1]กรอกรายการ วัสดุ'!G211=0,"-"))</f>
        <v>-</v>
      </c>
      <c r="K455" s="483" t="str">
        <f>IF('[1]กรอกรายการ วัสดุ'!H211&gt;0,'[1]กรอกรายการ วัสดุ'!H211,IF('[1]กรอกรายการ วัสดุ'!H211=0,"-"))</f>
        <v>-</v>
      </c>
      <c r="L455" s="484" t="str">
        <f>IF('[1]กรอกรายการ วัสดุ'!I211&gt;0,'[1]กรอกรายการ วัสดุ'!I211,IF('[1]กรอกรายการ วัสดุ'!I211=0,"-"))</f>
        <v>-</v>
      </c>
      <c r="M455" s="511"/>
    </row>
    <row r="456" spans="1:13" ht="21.75" x14ac:dyDescent="0.5">
      <c r="A456" s="486" t="str">
        <f>IF('[1]กรอกรายการ วัสดุ'!A518&gt;0,'[1]กรอกรายการ วัสดุ'!A530,IF('[1]กรอกรายการ วัสดุ'!A530=0," "))</f>
        <v xml:space="preserve"> </v>
      </c>
      <c r="B456" s="699" t="str">
        <f>IF('[1]กรอกรายการ วัสดุ'!B212&gt;0,'[1]กรอกรายการ วัสดุ'!B212,IF('[1]กรอกรายการ วัสดุ'!B212=0,"-"))</f>
        <v>-</v>
      </c>
      <c r="C456" s="699"/>
      <c r="D456" s="699"/>
      <c r="E456" s="699"/>
      <c r="F456" s="483" t="str">
        <f>IF('[1]กรอกรายการ วัสดุ'!C212&gt;0,'[1]กรอกรายการ วัสดุ'!C212,IF('[1]กรอกรายการ วัสดุ'!C212=0,"-"))</f>
        <v>-</v>
      </c>
      <c r="G456" s="483" t="str">
        <f>IF('[1]กรอกรายการ วัสดุ'!D212&gt;0,'[1]กรอกรายการ วัสดุ'!D212,IF('[1]กรอกรายการ วัสดุ'!D212=0,"-"))</f>
        <v>-</v>
      </c>
      <c r="H456" s="483" t="str">
        <f>IF('[1]กรอกรายการ วัสดุ'!E212&gt;0,'[1]กรอกรายการ วัสดุ'!E212,IF('[1]กรอกรายการ วัสดุ'!E212=0,"-"))</f>
        <v>-</v>
      </c>
      <c r="I456" s="484" t="str">
        <f>IF('[1]กรอกรายการ วัสดุ'!F212&gt;0,'[1]กรอกรายการ วัสดุ'!F212,IF('[1]กรอกรายการ วัสดุ'!F212=0,"-"))</f>
        <v>-</v>
      </c>
      <c r="J456" s="483" t="str">
        <f>IF('[1]กรอกรายการ วัสดุ'!G212&gt;0,'[1]กรอกรายการ วัสดุ'!G212,IF('[1]กรอกรายการ วัสดุ'!G212=0,"-"))</f>
        <v>-</v>
      </c>
      <c r="K456" s="483" t="str">
        <f>IF('[1]กรอกรายการ วัสดุ'!H212&gt;0,'[1]กรอกรายการ วัสดุ'!H212,IF('[1]กรอกรายการ วัสดุ'!H212=0,"-"))</f>
        <v>-</v>
      </c>
      <c r="L456" s="484" t="str">
        <f>IF('[1]กรอกรายการ วัสดุ'!I212&gt;0,'[1]กรอกรายการ วัสดุ'!I212,IF('[1]กรอกรายการ วัสดุ'!I212=0,"-"))</f>
        <v>-</v>
      </c>
      <c r="M456" s="511"/>
    </row>
    <row r="457" spans="1:13" ht="21.75" x14ac:dyDescent="0.5">
      <c r="A457" s="486" t="str">
        <f>IF('[1]กรอกรายการ วัสดุ'!A519&gt;0,'[1]กรอกรายการ วัสดุ'!A531,IF('[1]กรอกรายการ วัสดุ'!A531=0," "))</f>
        <v xml:space="preserve"> </v>
      </c>
      <c r="B457" s="699" t="str">
        <f>IF('[1]กรอกรายการ วัสดุ'!B213&gt;0,'[1]กรอกรายการ วัสดุ'!B213,IF('[1]กรอกรายการ วัสดุ'!B213=0,"-"))</f>
        <v>-</v>
      </c>
      <c r="C457" s="699"/>
      <c r="D457" s="699"/>
      <c r="E457" s="699"/>
      <c r="F457" s="483" t="str">
        <f>IF('[1]กรอกรายการ วัสดุ'!C213&gt;0,'[1]กรอกรายการ วัสดุ'!C213,IF('[1]กรอกรายการ วัสดุ'!C213=0,"-"))</f>
        <v>-</v>
      </c>
      <c r="G457" s="483" t="str">
        <f>IF('[1]กรอกรายการ วัสดุ'!D213&gt;0,'[1]กรอกรายการ วัสดุ'!D213,IF('[1]กรอกรายการ วัสดุ'!D213=0,"-"))</f>
        <v>-</v>
      </c>
      <c r="H457" s="483" t="str">
        <f>IF('[1]กรอกรายการ วัสดุ'!E213&gt;0,'[1]กรอกรายการ วัสดุ'!E213,IF('[1]กรอกรายการ วัสดุ'!E213=0,"-"))</f>
        <v>-</v>
      </c>
      <c r="I457" s="484" t="str">
        <f>IF('[1]กรอกรายการ วัสดุ'!F213&gt;0,'[1]กรอกรายการ วัสดุ'!F213,IF('[1]กรอกรายการ วัสดุ'!F213=0,"-"))</f>
        <v>-</v>
      </c>
      <c r="J457" s="483" t="str">
        <f>IF('[1]กรอกรายการ วัสดุ'!G213&gt;0,'[1]กรอกรายการ วัสดุ'!G213,IF('[1]กรอกรายการ วัสดุ'!G213=0,"-"))</f>
        <v>-</v>
      </c>
      <c r="K457" s="483" t="str">
        <f>IF('[1]กรอกรายการ วัสดุ'!H213&gt;0,'[1]กรอกรายการ วัสดุ'!H213,IF('[1]กรอกรายการ วัสดุ'!H213=0,"-"))</f>
        <v>-</v>
      </c>
      <c r="L457" s="484" t="str">
        <f>IF('[1]กรอกรายการ วัสดุ'!I213&gt;0,'[1]กรอกรายการ วัสดุ'!I213,IF('[1]กรอกรายการ วัสดุ'!I213=0,"-"))</f>
        <v>-</v>
      </c>
      <c r="M457" s="511"/>
    </row>
    <row r="458" spans="1:13" ht="21.75" x14ac:dyDescent="0.5">
      <c r="A458" s="486" t="str">
        <f>IF('[1]กรอกรายการ วัสดุ'!A520&gt;0,'[1]กรอกรายการ วัสดุ'!A532,IF('[1]กรอกรายการ วัสดุ'!A532=0," "))</f>
        <v xml:space="preserve"> </v>
      </c>
      <c r="B458" s="699" t="str">
        <f>IF('[1]กรอกรายการ วัสดุ'!B214&gt;0,'[1]กรอกรายการ วัสดุ'!B214,IF('[1]กรอกรายการ วัสดุ'!B214=0,"-"))</f>
        <v>-</v>
      </c>
      <c r="C458" s="699"/>
      <c r="D458" s="699"/>
      <c r="E458" s="699"/>
      <c r="F458" s="483" t="str">
        <f>IF('[1]กรอกรายการ วัสดุ'!C214&gt;0,'[1]กรอกรายการ วัสดุ'!C214,IF('[1]กรอกรายการ วัสดุ'!C214=0,"-"))</f>
        <v>-</v>
      </c>
      <c r="G458" s="483" t="str">
        <f>IF('[1]กรอกรายการ วัสดุ'!D214&gt;0,'[1]กรอกรายการ วัสดุ'!D214,IF('[1]กรอกรายการ วัสดุ'!D214=0,"-"))</f>
        <v>-</v>
      </c>
      <c r="H458" s="483" t="str">
        <f>IF('[1]กรอกรายการ วัสดุ'!E214&gt;0,'[1]กรอกรายการ วัสดุ'!E214,IF('[1]กรอกรายการ วัสดุ'!E214=0,"-"))</f>
        <v>-</v>
      </c>
      <c r="I458" s="484" t="str">
        <f>IF('[1]กรอกรายการ วัสดุ'!F214&gt;0,'[1]กรอกรายการ วัสดุ'!F214,IF('[1]กรอกรายการ วัสดุ'!F214=0,"-"))</f>
        <v>-</v>
      </c>
      <c r="J458" s="483" t="str">
        <f>IF('[1]กรอกรายการ วัสดุ'!G214&gt;0,'[1]กรอกรายการ วัสดุ'!G214,IF('[1]กรอกรายการ วัสดุ'!G214=0,"-"))</f>
        <v>-</v>
      </c>
      <c r="K458" s="483" t="str">
        <f>IF('[1]กรอกรายการ วัสดุ'!H214&gt;0,'[1]กรอกรายการ วัสดุ'!H214,IF('[1]กรอกรายการ วัสดุ'!H214=0,"-"))</f>
        <v>-</v>
      </c>
      <c r="L458" s="484" t="str">
        <f>IF('[1]กรอกรายการ วัสดุ'!I214&gt;0,'[1]กรอกรายการ วัสดุ'!I214,IF('[1]กรอกรายการ วัสดุ'!I214=0,"-"))</f>
        <v>-</v>
      </c>
      <c r="M458" s="511"/>
    </row>
    <row r="459" spans="1:13" ht="21.75" x14ac:dyDescent="0.5">
      <c r="A459" s="486" t="str">
        <f>IF('[1]กรอกรายการ วัสดุ'!A521&gt;0,'[1]กรอกรายการ วัสดุ'!A533,IF('[1]กรอกรายการ วัสดุ'!A533=0," "))</f>
        <v xml:space="preserve"> </v>
      </c>
      <c r="B459" s="699" t="str">
        <f>IF('[1]กรอกรายการ วัสดุ'!B215&gt;0,'[1]กรอกรายการ วัสดุ'!B215,IF('[1]กรอกรายการ วัสดุ'!B215=0,"-"))</f>
        <v>-</v>
      </c>
      <c r="C459" s="699"/>
      <c r="D459" s="699"/>
      <c r="E459" s="699"/>
      <c r="F459" s="483" t="str">
        <f>IF('[1]กรอกรายการ วัสดุ'!C215&gt;0,'[1]กรอกรายการ วัสดุ'!C215,IF('[1]กรอกรายการ วัสดุ'!C215=0,"-"))</f>
        <v>-</v>
      </c>
      <c r="G459" s="483" t="str">
        <f>IF('[1]กรอกรายการ วัสดุ'!D215&gt;0,'[1]กรอกรายการ วัสดุ'!D215,IF('[1]กรอกรายการ วัสดุ'!D215=0,"-"))</f>
        <v>-</v>
      </c>
      <c r="H459" s="483" t="str">
        <f>IF('[1]กรอกรายการ วัสดุ'!E215&gt;0,'[1]กรอกรายการ วัสดุ'!E215,IF('[1]กรอกรายการ วัสดุ'!E215=0,"-"))</f>
        <v>-</v>
      </c>
      <c r="I459" s="484" t="str">
        <f>IF('[1]กรอกรายการ วัสดุ'!F215&gt;0,'[1]กรอกรายการ วัสดุ'!F215,IF('[1]กรอกรายการ วัสดุ'!F215=0,"-"))</f>
        <v>-</v>
      </c>
      <c r="J459" s="483" t="str">
        <f>IF('[1]กรอกรายการ วัสดุ'!G215&gt;0,'[1]กรอกรายการ วัสดุ'!G215,IF('[1]กรอกรายการ วัสดุ'!G215=0,"-"))</f>
        <v>-</v>
      </c>
      <c r="K459" s="483" t="str">
        <f>IF('[1]กรอกรายการ วัสดุ'!H215&gt;0,'[1]กรอกรายการ วัสดุ'!H215,IF('[1]กรอกรายการ วัสดุ'!H215=0,"-"))</f>
        <v>-</v>
      </c>
      <c r="L459" s="484" t="str">
        <f>IF('[1]กรอกรายการ วัสดุ'!I215&gt;0,'[1]กรอกรายการ วัสดุ'!I215,IF('[1]กรอกรายการ วัสดุ'!I215=0,"-"))</f>
        <v>-</v>
      </c>
      <c r="M459" s="511"/>
    </row>
    <row r="460" spans="1:13" ht="21.75" x14ac:dyDescent="0.5">
      <c r="A460" s="486" t="str">
        <f>IF('[1]กรอกรายการ วัสดุ'!A522&gt;0,'[1]กรอกรายการ วัสดุ'!A534,IF('[1]กรอกรายการ วัสดุ'!A534=0," "))</f>
        <v xml:space="preserve"> </v>
      </c>
      <c r="B460" s="699" t="str">
        <f>IF('[1]กรอกรายการ วัสดุ'!B216&gt;0,'[1]กรอกรายการ วัสดุ'!B216,IF('[1]กรอกรายการ วัสดุ'!B216=0,"-"))</f>
        <v>-</v>
      </c>
      <c r="C460" s="699"/>
      <c r="D460" s="699"/>
      <c r="E460" s="699"/>
      <c r="F460" s="483" t="str">
        <f>IF('[1]กรอกรายการ วัสดุ'!C216&gt;0,'[1]กรอกรายการ วัสดุ'!C216,IF('[1]กรอกรายการ วัสดุ'!C216=0,"-"))</f>
        <v>-</v>
      </c>
      <c r="G460" s="483" t="str">
        <f>IF('[1]กรอกรายการ วัสดุ'!D216&gt;0,'[1]กรอกรายการ วัสดุ'!D216,IF('[1]กรอกรายการ วัสดุ'!D216=0,"-"))</f>
        <v>-</v>
      </c>
      <c r="H460" s="483" t="str">
        <f>IF('[1]กรอกรายการ วัสดุ'!E216&gt;0,'[1]กรอกรายการ วัสดุ'!E216,IF('[1]กรอกรายการ วัสดุ'!E216=0,"-"))</f>
        <v>-</v>
      </c>
      <c r="I460" s="484" t="str">
        <f>IF('[1]กรอกรายการ วัสดุ'!F216&gt;0,'[1]กรอกรายการ วัสดุ'!F216,IF('[1]กรอกรายการ วัสดุ'!F216=0,"-"))</f>
        <v>-</v>
      </c>
      <c r="J460" s="483" t="str">
        <f>IF('[1]กรอกรายการ วัสดุ'!G216&gt;0,'[1]กรอกรายการ วัสดุ'!G216,IF('[1]กรอกรายการ วัสดุ'!G216=0,"-"))</f>
        <v>-</v>
      </c>
      <c r="K460" s="483" t="str">
        <f>IF('[1]กรอกรายการ วัสดุ'!H216&gt;0,'[1]กรอกรายการ วัสดุ'!H216,IF('[1]กรอกรายการ วัสดุ'!H216=0,"-"))</f>
        <v>-</v>
      </c>
      <c r="L460" s="484" t="str">
        <f>IF('[1]กรอกรายการ วัสดุ'!I216&gt;0,'[1]กรอกรายการ วัสดุ'!I216,IF('[1]กรอกรายการ วัสดุ'!I216=0,"-"))</f>
        <v>-</v>
      </c>
      <c r="M460" s="511"/>
    </row>
    <row r="461" spans="1:13" ht="21.75" x14ac:dyDescent="0.5">
      <c r="A461" s="486" t="str">
        <f>IF('[1]กรอกรายการ วัสดุ'!A523&gt;0,'[1]กรอกรายการ วัสดุ'!A535,IF('[1]กรอกรายการ วัสดุ'!A535=0," "))</f>
        <v xml:space="preserve"> </v>
      </c>
      <c r="B461" s="699" t="str">
        <f>IF('[1]กรอกรายการ วัสดุ'!B217&gt;0,'[1]กรอกรายการ วัสดุ'!B217,IF('[1]กรอกรายการ วัสดุ'!B217=0,"-"))</f>
        <v>-</v>
      </c>
      <c r="C461" s="699"/>
      <c r="D461" s="699"/>
      <c r="E461" s="699"/>
      <c r="F461" s="483" t="str">
        <f>IF('[1]กรอกรายการ วัสดุ'!C217&gt;0,'[1]กรอกรายการ วัสดุ'!C217,IF('[1]กรอกรายการ วัสดุ'!C217=0,"-"))</f>
        <v>-</v>
      </c>
      <c r="G461" s="483" t="str">
        <f>IF('[1]กรอกรายการ วัสดุ'!D217&gt;0,'[1]กรอกรายการ วัสดุ'!D217,IF('[1]กรอกรายการ วัสดุ'!D217=0,"-"))</f>
        <v>-</v>
      </c>
      <c r="H461" s="483" t="str">
        <f>IF('[1]กรอกรายการ วัสดุ'!E217&gt;0,'[1]กรอกรายการ วัสดุ'!E217,IF('[1]กรอกรายการ วัสดุ'!E217=0,"-"))</f>
        <v>-</v>
      </c>
      <c r="I461" s="484" t="str">
        <f>IF('[1]กรอกรายการ วัสดุ'!F217&gt;0,'[1]กรอกรายการ วัสดุ'!F217,IF('[1]กรอกรายการ วัสดุ'!F217=0,"-"))</f>
        <v>-</v>
      </c>
      <c r="J461" s="483" t="str">
        <f>IF('[1]กรอกรายการ วัสดุ'!G217&gt;0,'[1]กรอกรายการ วัสดุ'!G217,IF('[1]กรอกรายการ วัสดุ'!G217=0,"-"))</f>
        <v>-</v>
      </c>
      <c r="K461" s="483" t="str">
        <f>IF('[1]กรอกรายการ วัสดุ'!H217&gt;0,'[1]กรอกรายการ วัสดุ'!H217,IF('[1]กรอกรายการ วัสดุ'!H217=0,"-"))</f>
        <v>-</v>
      </c>
      <c r="L461" s="484" t="str">
        <f>IF('[1]กรอกรายการ วัสดุ'!I217&gt;0,'[1]กรอกรายการ วัสดุ'!I217,IF('[1]กรอกรายการ วัสดุ'!I217=0,"-"))</f>
        <v>-</v>
      </c>
      <c r="M461" s="511"/>
    </row>
    <row r="462" spans="1:13" ht="21.75" x14ac:dyDescent="0.5">
      <c r="A462" s="486" t="str">
        <f>IF('[1]กรอกรายการ วัสดุ'!A524&gt;0,'[1]กรอกรายการ วัสดุ'!A536,IF('[1]กรอกรายการ วัสดุ'!A536=0," "))</f>
        <v xml:space="preserve"> </v>
      </c>
      <c r="B462" s="699" t="str">
        <f>IF('[1]กรอกรายการ วัสดุ'!B218&gt;0,'[1]กรอกรายการ วัสดุ'!B218,IF('[1]กรอกรายการ วัสดุ'!B218=0,"-"))</f>
        <v>-</v>
      </c>
      <c r="C462" s="699"/>
      <c r="D462" s="699"/>
      <c r="E462" s="699"/>
      <c r="F462" s="483" t="str">
        <f>IF('[1]กรอกรายการ วัสดุ'!C218&gt;0,'[1]กรอกรายการ วัสดุ'!C218,IF('[1]กรอกรายการ วัสดุ'!C218=0,"-"))</f>
        <v>-</v>
      </c>
      <c r="G462" s="483" t="str">
        <f>IF('[1]กรอกรายการ วัสดุ'!D218&gt;0,'[1]กรอกรายการ วัสดุ'!D218,IF('[1]กรอกรายการ วัสดุ'!D218=0,"-"))</f>
        <v>-</v>
      </c>
      <c r="H462" s="483" t="str">
        <f>IF('[1]กรอกรายการ วัสดุ'!E218&gt;0,'[1]กรอกรายการ วัสดุ'!E218,IF('[1]กรอกรายการ วัสดุ'!E218=0,"-"))</f>
        <v>-</v>
      </c>
      <c r="I462" s="484" t="str">
        <f>IF('[1]กรอกรายการ วัสดุ'!F218&gt;0,'[1]กรอกรายการ วัสดุ'!F218,IF('[1]กรอกรายการ วัสดุ'!F218=0,"-"))</f>
        <v>-</v>
      </c>
      <c r="J462" s="483" t="str">
        <f>IF('[1]กรอกรายการ วัสดุ'!G218&gt;0,'[1]กรอกรายการ วัสดุ'!G218,IF('[1]กรอกรายการ วัสดุ'!G218=0,"-"))</f>
        <v>-</v>
      </c>
      <c r="K462" s="483" t="str">
        <f>IF('[1]กรอกรายการ วัสดุ'!H218&gt;0,'[1]กรอกรายการ วัสดุ'!H218,IF('[1]กรอกรายการ วัสดุ'!H218=0,"-"))</f>
        <v>-</v>
      </c>
      <c r="L462" s="484" t="str">
        <f>IF('[1]กรอกรายการ วัสดุ'!I218&gt;0,'[1]กรอกรายการ วัสดุ'!I218,IF('[1]กรอกรายการ วัสดุ'!I218=0,"-"))</f>
        <v>-</v>
      </c>
      <c r="M462" s="511"/>
    </row>
    <row r="463" spans="1:13" ht="22.5" thickBot="1" x14ac:dyDescent="0.55000000000000004">
      <c r="A463" s="501" t="str">
        <f>IF('[1]กรอกรายการ วัสดุ'!A525&gt;0,'[1]กรอกรายการ วัสดุ'!A537,IF('[1]กรอกรายการ วัสดุ'!A537=0," "))</f>
        <v xml:space="preserve"> </v>
      </c>
      <c r="B463" s="740" t="str">
        <f>IF('[1]กรอกรายการ วัสดุ'!B219&gt;0,'[1]กรอกรายการ วัสดุ'!B219,IF('[1]กรอกรายการ วัสดุ'!B219=0,"-"))</f>
        <v>-</v>
      </c>
      <c r="C463" s="740"/>
      <c r="D463" s="740"/>
      <c r="E463" s="740"/>
      <c r="F463" s="483" t="str">
        <f>IF('[1]กรอกรายการ วัสดุ'!C219&gt;0,'[1]กรอกรายการ วัสดุ'!C219,IF('[1]กรอกรายการ วัสดุ'!C219=0,"-"))</f>
        <v>-</v>
      </c>
      <c r="G463" s="483" t="str">
        <f>IF('[1]กรอกรายการ วัสดุ'!D219&gt;0,'[1]กรอกรายการ วัสดุ'!D219,IF('[1]กรอกรายการ วัสดุ'!D219=0,"-"))</f>
        <v>-</v>
      </c>
      <c r="H463" s="483" t="str">
        <f>IF('[1]กรอกรายการ วัสดุ'!E219&gt;0,'[1]กรอกรายการ วัสดุ'!E219,IF('[1]กรอกรายการ วัสดุ'!E219=0,"-"))</f>
        <v>-</v>
      </c>
      <c r="I463" s="484" t="str">
        <f>IF('[1]กรอกรายการ วัสดุ'!F219&gt;0,'[1]กรอกรายการ วัสดุ'!F219,IF('[1]กรอกรายการ วัสดุ'!F219=0,"-"))</f>
        <v>-</v>
      </c>
      <c r="J463" s="483" t="str">
        <f>IF('[1]กรอกรายการ วัสดุ'!G219&gt;0,'[1]กรอกรายการ วัสดุ'!G219,IF('[1]กรอกรายการ วัสดุ'!G219=0,"-"))</f>
        <v>-</v>
      </c>
      <c r="K463" s="483" t="str">
        <f>IF('[1]กรอกรายการ วัสดุ'!H219&gt;0,'[1]กรอกรายการ วัสดุ'!H219,IF('[1]กรอกรายการ วัสดุ'!H219=0,"-"))</f>
        <v>-</v>
      </c>
      <c r="L463" s="484" t="str">
        <f>IF('[1]กรอกรายการ วัสดุ'!I219&gt;0,'[1]กรอกรายการ วัสดุ'!I219,IF('[1]กรอกรายการ วัสดุ'!I219=0,"-"))</f>
        <v>-</v>
      </c>
      <c r="M463" s="514"/>
    </row>
    <row r="464" spans="1:13" ht="22.5" thickBot="1" x14ac:dyDescent="0.55000000000000004">
      <c r="A464" s="711" t="s">
        <v>161</v>
      </c>
      <c r="B464" s="712"/>
      <c r="C464" s="712"/>
      <c r="D464" s="712"/>
      <c r="E464" s="712"/>
      <c r="F464" s="712"/>
      <c r="G464" s="712"/>
      <c r="H464" s="713"/>
      <c r="I464" s="505">
        <f>SUM(I454:I463)</f>
        <v>0</v>
      </c>
      <c r="J464" s="502"/>
      <c r="K464" s="490">
        <f t="shared" ref="K464:L464" si="34">SUM(K454:K463)</f>
        <v>0</v>
      </c>
      <c r="L464" s="490">
        <f t="shared" si="34"/>
        <v>0</v>
      </c>
      <c r="M464" s="492"/>
    </row>
    <row r="465" spans="1:13" ht="22.5" thickBot="1" x14ac:dyDescent="0.55000000000000004">
      <c r="A465" s="711" t="s">
        <v>162</v>
      </c>
      <c r="B465" s="712"/>
      <c r="C465" s="712"/>
      <c r="D465" s="712"/>
      <c r="E465" s="712"/>
      <c r="F465" s="712"/>
      <c r="G465" s="712"/>
      <c r="H465" s="713"/>
      <c r="I465" s="505">
        <f>I464+I453</f>
        <v>130091.24099999998</v>
      </c>
      <c r="J465" s="516"/>
      <c r="K465" s="490">
        <f t="shared" ref="K465:L465" si="35">K464+K453</f>
        <v>52193.52</v>
      </c>
      <c r="L465" s="490">
        <f t="shared" si="35"/>
        <v>182284.761</v>
      </c>
      <c r="M465" s="492"/>
    </row>
    <row r="466" spans="1:13" ht="21.75" x14ac:dyDescent="0.5">
      <c r="A466" s="493"/>
      <c r="B466" s="493"/>
      <c r="C466" s="493"/>
      <c r="D466" s="493"/>
      <c r="E466" s="493"/>
      <c r="F466" s="493"/>
      <c r="G466" s="493"/>
      <c r="H466" s="493"/>
      <c r="I466" s="494"/>
      <c r="J466" s="494"/>
      <c r="K466" s="494"/>
      <c r="L466" s="494"/>
      <c r="M466" s="494"/>
    </row>
    <row r="467" spans="1:13" ht="24" x14ac:dyDescent="0.55000000000000004">
      <c r="A467" s="495" t="s">
        <v>28</v>
      </c>
      <c r="B467" s="495" t="s">
        <v>336</v>
      </c>
      <c r="C467" s="477"/>
      <c r="D467" s="477"/>
      <c r="E467" s="477" t="str">
        <f>[2]ปร55!$J$23</f>
        <v>ประธานกรรมการกำหนดราคากลาง</v>
      </c>
      <c r="F467" s="477"/>
      <c r="G467" s="477"/>
      <c r="H467" s="496" t="s">
        <v>28</v>
      </c>
      <c r="I467" s="495" t="s">
        <v>337</v>
      </c>
      <c r="J467" s="477"/>
      <c r="K467" s="477"/>
      <c r="L467" s="477"/>
      <c r="M467" s="477"/>
    </row>
    <row r="468" spans="1:13" ht="24" x14ac:dyDescent="0.55000000000000004">
      <c r="A468" s="480"/>
      <c r="B468" s="714" t="str">
        <f>'[1]กรอกข้อมูล รร.'!$C$29</f>
        <v>(นายวิเชียร  จันทร์แดง)</v>
      </c>
      <c r="C468" s="714"/>
      <c r="D468" s="714"/>
      <c r="E468" s="480"/>
      <c r="F468" s="477"/>
      <c r="G468" s="477"/>
      <c r="H468" s="496" t="s">
        <v>28</v>
      </c>
      <c r="I468" s="495" t="s">
        <v>338</v>
      </c>
      <c r="J468" s="477"/>
      <c r="K468" s="477"/>
      <c r="L468" s="477"/>
      <c r="M468" s="477"/>
    </row>
    <row r="469" spans="1:13" ht="24" x14ac:dyDescent="0.55000000000000004">
      <c r="A469" s="480"/>
      <c r="B469" s="495" t="str">
        <f>'[1]กรอกข้อมูล รร.'!$C$35</f>
        <v>ผู้อำนวยการโรงเรียนบ้านแม่แจ๋ม</v>
      </c>
      <c r="C469" s="495"/>
      <c r="D469" s="495"/>
      <c r="E469" s="495"/>
      <c r="F469" s="495"/>
      <c r="G469" s="477"/>
      <c r="H469" s="480"/>
      <c r="I469" s="480"/>
      <c r="J469" s="480"/>
      <c r="K469" s="480"/>
      <c r="L469" s="477"/>
      <c r="M469" s="477"/>
    </row>
    <row r="470" spans="1:13" ht="27.75" x14ac:dyDescent="0.65">
      <c r="A470" s="477"/>
      <c r="B470" s="477"/>
      <c r="C470" s="691" t="s">
        <v>23</v>
      </c>
      <c r="D470" s="691"/>
      <c r="E470" s="691"/>
      <c r="F470" s="691"/>
      <c r="G470" s="691"/>
      <c r="H470" s="691"/>
      <c r="I470" s="691"/>
      <c r="J470" s="691"/>
      <c r="K470" s="691"/>
      <c r="L470" s="506" t="s">
        <v>25</v>
      </c>
      <c r="M470" s="507"/>
    </row>
    <row r="471" spans="1:13" ht="24" x14ac:dyDescent="0.55000000000000004">
      <c r="A471" s="715" t="str">
        <f>A449</f>
        <v>สร้างรางระบายน้ำมีฝาเหล็ก ยาว 71 เมตร</v>
      </c>
      <c r="B471" s="715"/>
      <c r="C471" s="715"/>
      <c r="D471" s="692">
        <f>D427</f>
        <v>0</v>
      </c>
      <c r="E471" s="692"/>
      <c r="F471" s="692"/>
      <c r="G471" s="692"/>
      <c r="H471" s="692"/>
      <c r="I471" s="477" t="s">
        <v>26</v>
      </c>
      <c r="J471" s="479" t="str">
        <f>J449</f>
        <v>ลำปาง เขต  3</v>
      </c>
      <c r="K471" s="477"/>
      <c r="L471" s="477"/>
      <c r="M471" s="477" t="s">
        <v>163</v>
      </c>
    </row>
    <row r="472" spans="1:13" ht="24.75" thickBot="1" x14ac:dyDescent="0.6">
      <c r="A472" s="479" t="s">
        <v>0</v>
      </c>
      <c r="B472" s="477"/>
      <c r="C472" s="477"/>
      <c r="D472" s="692" t="str">
        <f>D428</f>
        <v>โรงเรียนร่องเคาะวิทยา</v>
      </c>
      <c r="E472" s="692"/>
      <c r="F472" s="692"/>
      <c r="G472" s="692"/>
      <c r="H472" s="692"/>
      <c r="I472" s="477"/>
      <c r="J472" s="477"/>
      <c r="K472" s="693"/>
      <c r="L472" s="693"/>
      <c r="M472" s="477"/>
    </row>
    <row r="473" spans="1:13" ht="24" customHeight="1" x14ac:dyDescent="0.2">
      <c r="A473" s="700" t="s">
        <v>2</v>
      </c>
      <c r="B473" s="702" t="s">
        <v>3</v>
      </c>
      <c r="C473" s="703"/>
      <c r="D473" s="703"/>
      <c r="E473" s="704"/>
      <c r="F473" s="694" t="s">
        <v>4</v>
      </c>
      <c r="G473" s="694" t="s">
        <v>5</v>
      </c>
      <c r="H473" s="694" t="s">
        <v>6</v>
      </c>
      <c r="I473" s="694"/>
      <c r="J473" s="694" t="s">
        <v>7</v>
      </c>
      <c r="K473" s="694"/>
      <c r="L473" s="694" t="s">
        <v>24</v>
      </c>
      <c r="M473" s="696" t="s">
        <v>9</v>
      </c>
    </row>
    <row r="474" spans="1:13" ht="48" x14ac:dyDescent="0.2">
      <c r="A474" s="701"/>
      <c r="B474" s="705"/>
      <c r="C474" s="706"/>
      <c r="D474" s="706"/>
      <c r="E474" s="707"/>
      <c r="F474" s="716"/>
      <c r="G474" s="716"/>
      <c r="H474" s="497" t="s">
        <v>10</v>
      </c>
      <c r="I474" s="497" t="s">
        <v>11</v>
      </c>
      <c r="J474" s="497" t="s">
        <v>10</v>
      </c>
      <c r="K474" s="497" t="s">
        <v>11</v>
      </c>
      <c r="L474" s="716"/>
      <c r="M474" s="697"/>
    </row>
    <row r="475" spans="1:13" ht="21.75" x14ac:dyDescent="0.5">
      <c r="A475" s="736" t="s">
        <v>164</v>
      </c>
      <c r="B475" s="737"/>
      <c r="C475" s="737"/>
      <c r="D475" s="737"/>
      <c r="E475" s="737"/>
      <c r="F475" s="737"/>
      <c r="G475" s="737"/>
      <c r="H475" s="738"/>
      <c r="I475" s="508">
        <f>I465</f>
        <v>130091.24099999998</v>
      </c>
      <c r="J475" s="515"/>
      <c r="K475" s="510">
        <f>K465</f>
        <v>52193.52</v>
      </c>
      <c r="L475" s="510">
        <f>L465</f>
        <v>182284.761</v>
      </c>
      <c r="M475" s="485"/>
    </row>
    <row r="476" spans="1:13" ht="21.75" x14ac:dyDescent="0.5">
      <c r="A476" s="482" t="str">
        <f>IF('[1]กรอกรายการ วัสดุ'!A538&gt;0,'[1]กรอกรายการ วัสดุ'!A550,IF('[1]กรอกรายการ วัสดุ'!A550=0," "))</f>
        <v xml:space="preserve"> </v>
      </c>
      <c r="B476" s="698" t="str">
        <f>IF('[1]กรอกรายการ วัสดุ'!B220&gt;0,'[1]กรอกรายการ วัสดุ'!B220,IF('[1]กรอกรายการ วัสดุ'!B220=0,"-"))</f>
        <v>-</v>
      </c>
      <c r="C476" s="698"/>
      <c r="D476" s="698"/>
      <c r="E476" s="698"/>
      <c r="F476" s="483" t="str">
        <f>IF('[1]กรอกรายการ วัสดุ'!C220&gt;0,'[1]กรอกรายการ วัสดุ'!C220,IF('[1]กรอกรายการ วัสดุ'!C220=0,"-"))</f>
        <v>-</v>
      </c>
      <c r="G476" s="483" t="str">
        <f>IF('[1]กรอกรายการ วัสดุ'!D220&gt;0,'[1]กรอกรายการ วัสดุ'!D220,IF('[1]กรอกรายการ วัสดุ'!D220=0,"-"))</f>
        <v>-</v>
      </c>
      <c r="H476" s="483" t="str">
        <f>IF('[1]กรอกรายการ วัสดุ'!E220&gt;0,'[1]กรอกรายการ วัสดุ'!E220,IF('[1]กรอกรายการ วัสดุ'!E220=0,"-"))</f>
        <v>-</v>
      </c>
      <c r="I476" s="484" t="str">
        <f>IF('[1]กรอกรายการ วัสดุ'!F220&gt;0,'[1]กรอกรายการ วัสดุ'!F220,IF('[1]กรอกรายการ วัสดุ'!F220=0,"-"))</f>
        <v>-</v>
      </c>
      <c r="J476" s="483" t="str">
        <f>IF('[1]กรอกรายการ วัสดุ'!G220&gt;0,'[1]กรอกรายการ วัสดุ'!G220,IF('[1]กรอกรายการ วัสดุ'!G220=0,"-"))</f>
        <v>-</v>
      </c>
      <c r="K476" s="483" t="str">
        <f>IF('[1]กรอกรายการ วัสดุ'!H220&gt;0,'[1]กรอกรายการ วัสดุ'!H220,IF('[1]กรอกรายการ วัสดุ'!H220=0,"-"))</f>
        <v>-</v>
      </c>
      <c r="L476" s="484" t="str">
        <f>IF('[1]กรอกรายการ วัสดุ'!I220&gt;0,'[1]กรอกรายการ วัสดุ'!I220,IF('[1]กรอกรายการ วัสดุ'!I220=0,"-"))</f>
        <v>-</v>
      </c>
      <c r="M476" s="511"/>
    </row>
    <row r="477" spans="1:13" ht="21.75" x14ac:dyDescent="0.5">
      <c r="A477" s="486" t="str">
        <f>IF('[1]กรอกรายการ วัสดุ'!A539&gt;0,'[1]กรอกรายการ วัสดุ'!A551,IF('[1]กรอกรายการ วัสดุ'!A551=0," "))</f>
        <v xml:space="preserve"> </v>
      </c>
      <c r="B477" s="699" t="str">
        <f>IF('[1]กรอกรายการ วัสดุ'!B221&gt;0,'[1]กรอกรายการ วัสดุ'!B221,IF('[1]กรอกรายการ วัสดุ'!B221=0,"-"))</f>
        <v>-</v>
      </c>
      <c r="C477" s="699"/>
      <c r="D477" s="699"/>
      <c r="E477" s="699"/>
      <c r="F477" s="483" t="str">
        <f>IF('[1]กรอกรายการ วัสดุ'!C221&gt;0,'[1]กรอกรายการ วัสดุ'!C221,IF('[1]กรอกรายการ วัสดุ'!C221=0,"-"))</f>
        <v>-</v>
      </c>
      <c r="G477" s="483" t="str">
        <f>IF('[1]กรอกรายการ วัสดุ'!D221&gt;0,'[1]กรอกรายการ วัสดุ'!D221,IF('[1]กรอกรายการ วัสดุ'!D221=0,"-"))</f>
        <v>-</v>
      </c>
      <c r="H477" s="483" t="str">
        <f>IF('[1]กรอกรายการ วัสดุ'!E221&gt;0,'[1]กรอกรายการ วัสดุ'!E221,IF('[1]กรอกรายการ วัสดุ'!E221=0,"-"))</f>
        <v>-</v>
      </c>
      <c r="I477" s="484" t="str">
        <f>IF('[1]กรอกรายการ วัสดุ'!F221&gt;0,'[1]กรอกรายการ วัสดุ'!F221,IF('[1]กรอกรายการ วัสดุ'!F221=0,"-"))</f>
        <v>-</v>
      </c>
      <c r="J477" s="483" t="str">
        <f>IF('[1]กรอกรายการ วัสดุ'!G221&gt;0,'[1]กรอกรายการ วัสดุ'!G221,IF('[1]กรอกรายการ วัสดุ'!G221=0,"-"))</f>
        <v>-</v>
      </c>
      <c r="K477" s="483" t="str">
        <f>IF('[1]กรอกรายการ วัสดุ'!H221&gt;0,'[1]กรอกรายการ วัสดุ'!H221,IF('[1]กรอกรายการ วัสดุ'!H221=0,"-"))</f>
        <v>-</v>
      </c>
      <c r="L477" s="484" t="str">
        <f>IF('[1]กรอกรายการ วัสดุ'!I221&gt;0,'[1]กรอกรายการ วัสดุ'!I221,IF('[1]กรอกรายการ วัสดุ'!I221=0,"-"))</f>
        <v>-</v>
      </c>
      <c r="M477" s="511"/>
    </row>
    <row r="478" spans="1:13" ht="21.75" x14ac:dyDescent="0.5">
      <c r="A478" s="486" t="str">
        <f>IF('[1]กรอกรายการ วัสดุ'!A540&gt;0,'[1]กรอกรายการ วัสดุ'!A552,IF('[1]กรอกรายการ วัสดุ'!A552=0," "))</f>
        <v xml:space="preserve"> </v>
      </c>
      <c r="B478" s="699" t="str">
        <f>IF('[1]กรอกรายการ วัสดุ'!B222&gt;0,'[1]กรอกรายการ วัสดุ'!B222,IF('[1]กรอกรายการ วัสดุ'!B222=0,"-"))</f>
        <v>-</v>
      </c>
      <c r="C478" s="699"/>
      <c r="D478" s="699"/>
      <c r="E478" s="699"/>
      <c r="F478" s="483" t="str">
        <f>IF('[1]กรอกรายการ วัสดุ'!C222&gt;0,'[1]กรอกรายการ วัสดุ'!C222,IF('[1]กรอกรายการ วัสดุ'!C222=0,"-"))</f>
        <v>-</v>
      </c>
      <c r="G478" s="483" t="str">
        <f>IF('[1]กรอกรายการ วัสดุ'!D222&gt;0,'[1]กรอกรายการ วัสดุ'!D222,IF('[1]กรอกรายการ วัสดุ'!D222=0,"-"))</f>
        <v>-</v>
      </c>
      <c r="H478" s="483" t="str">
        <f>IF('[1]กรอกรายการ วัสดุ'!E222&gt;0,'[1]กรอกรายการ วัสดุ'!E222,IF('[1]กรอกรายการ วัสดุ'!E222=0,"-"))</f>
        <v>-</v>
      </c>
      <c r="I478" s="484" t="str">
        <f>IF('[1]กรอกรายการ วัสดุ'!F222&gt;0,'[1]กรอกรายการ วัสดุ'!F222,IF('[1]กรอกรายการ วัสดุ'!F222=0,"-"))</f>
        <v>-</v>
      </c>
      <c r="J478" s="483" t="str">
        <f>IF('[1]กรอกรายการ วัสดุ'!G222&gt;0,'[1]กรอกรายการ วัสดุ'!G222,IF('[1]กรอกรายการ วัสดุ'!G222=0,"-"))</f>
        <v>-</v>
      </c>
      <c r="K478" s="483" t="str">
        <f>IF('[1]กรอกรายการ วัสดุ'!H222&gt;0,'[1]กรอกรายการ วัสดุ'!H222,IF('[1]กรอกรายการ วัสดุ'!H222=0,"-"))</f>
        <v>-</v>
      </c>
      <c r="L478" s="484" t="str">
        <f>IF('[1]กรอกรายการ วัสดุ'!I222&gt;0,'[1]กรอกรายการ วัสดุ'!I222,IF('[1]กรอกรายการ วัสดุ'!I222=0,"-"))</f>
        <v>-</v>
      </c>
      <c r="M478" s="511"/>
    </row>
    <row r="479" spans="1:13" ht="21.75" x14ac:dyDescent="0.5">
      <c r="A479" s="486" t="str">
        <f>IF('[1]กรอกรายการ วัสดุ'!A541&gt;0,'[1]กรอกรายการ วัสดุ'!A553,IF('[1]กรอกรายการ วัสดุ'!A553=0," "))</f>
        <v xml:space="preserve"> </v>
      </c>
      <c r="B479" s="699" t="str">
        <f>IF('[1]กรอกรายการ วัสดุ'!B223&gt;0,'[1]กรอกรายการ วัสดุ'!B223,IF('[1]กรอกรายการ วัสดุ'!B223=0,"-"))</f>
        <v>-</v>
      </c>
      <c r="C479" s="699"/>
      <c r="D479" s="699"/>
      <c r="E479" s="699"/>
      <c r="F479" s="483" t="str">
        <f>IF('[1]กรอกรายการ วัสดุ'!C223&gt;0,'[1]กรอกรายการ วัสดุ'!C223,IF('[1]กรอกรายการ วัสดุ'!C223=0,"-"))</f>
        <v>-</v>
      </c>
      <c r="G479" s="483" t="str">
        <f>IF('[1]กรอกรายการ วัสดุ'!D223&gt;0,'[1]กรอกรายการ วัสดุ'!D223,IF('[1]กรอกรายการ วัสดุ'!D223=0,"-"))</f>
        <v>-</v>
      </c>
      <c r="H479" s="483" t="str">
        <f>IF('[1]กรอกรายการ วัสดุ'!E223&gt;0,'[1]กรอกรายการ วัสดุ'!E223,IF('[1]กรอกรายการ วัสดุ'!E223=0,"-"))</f>
        <v>-</v>
      </c>
      <c r="I479" s="484" t="str">
        <f>IF('[1]กรอกรายการ วัสดุ'!F223&gt;0,'[1]กรอกรายการ วัสดุ'!F223,IF('[1]กรอกรายการ วัสดุ'!F223=0,"-"))</f>
        <v>-</v>
      </c>
      <c r="J479" s="483" t="str">
        <f>IF('[1]กรอกรายการ วัสดุ'!G223&gt;0,'[1]กรอกรายการ วัสดุ'!G223,IF('[1]กรอกรายการ วัสดุ'!G223=0,"-"))</f>
        <v>-</v>
      </c>
      <c r="K479" s="483" t="str">
        <f>IF('[1]กรอกรายการ วัสดุ'!H223&gt;0,'[1]กรอกรายการ วัสดุ'!H223,IF('[1]กรอกรายการ วัสดุ'!H223=0,"-"))</f>
        <v>-</v>
      </c>
      <c r="L479" s="484" t="str">
        <f>IF('[1]กรอกรายการ วัสดุ'!I223&gt;0,'[1]กรอกรายการ วัสดุ'!I223,IF('[1]กรอกรายการ วัสดุ'!I223=0,"-"))</f>
        <v>-</v>
      </c>
      <c r="M479" s="511"/>
    </row>
    <row r="480" spans="1:13" ht="21.75" x14ac:dyDescent="0.5">
      <c r="A480" s="486" t="str">
        <f>IF('[1]กรอกรายการ วัสดุ'!A542&gt;0,'[1]กรอกรายการ วัสดุ'!A554,IF('[1]กรอกรายการ วัสดุ'!A554=0," "))</f>
        <v xml:space="preserve"> </v>
      </c>
      <c r="B480" s="699" t="str">
        <f>IF('[1]กรอกรายการ วัสดุ'!B224&gt;0,'[1]กรอกรายการ วัสดุ'!B224,IF('[1]กรอกรายการ วัสดุ'!B224=0,"-"))</f>
        <v>-</v>
      </c>
      <c r="C480" s="699"/>
      <c r="D480" s="699"/>
      <c r="E480" s="699"/>
      <c r="F480" s="483" t="str">
        <f>IF('[1]กรอกรายการ วัสดุ'!C224&gt;0,'[1]กรอกรายการ วัสดุ'!C224,IF('[1]กรอกรายการ วัสดุ'!C224=0,"-"))</f>
        <v>-</v>
      </c>
      <c r="G480" s="483" t="str">
        <f>IF('[1]กรอกรายการ วัสดุ'!D224&gt;0,'[1]กรอกรายการ วัสดุ'!D224,IF('[1]กรอกรายการ วัสดุ'!D224=0,"-"))</f>
        <v>-</v>
      </c>
      <c r="H480" s="483" t="str">
        <f>IF('[1]กรอกรายการ วัสดุ'!E224&gt;0,'[1]กรอกรายการ วัสดุ'!E224,IF('[1]กรอกรายการ วัสดุ'!E224=0,"-"))</f>
        <v>-</v>
      </c>
      <c r="I480" s="484" t="str">
        <f>IF('[1]กรอกรายการ วัสดุ'!F224&gt;0,'[1]กรอกรายการ วัสดุ'!F224,IF('[1]กรอกรายการ วัสดุ'!F224=0,"-"))</f>
        <v>-</v>
      </c>
      <c r="J480" s="483" t="str">
        <f>IF('[1]กรอกรายการ วัสดุ'!G224&gt;0,'[1]กรอกรายการ วัสดุ'!G224,IF('[1]กรอกรายการ วัสดุ'!G224=0,"-"))</f>
        <v>-</v>
      </c>
      <c r="K480" s="483" t="str">
        <f>IF('[1]กรอกรายการ วัสดุ'!H224&gt;0,'[1]กรอกรายการ วัสดุ'!H224,IF('[1]กรอกรายการ วัสดุ'!H224=0,"-"))</f>
        <v>-</v>
      </c>
      <c r="L480" s="484" t="str">
        <f>IF('[1]กรอกรายการ วัสดุ'!I224&gt;0,'[1]กรอกรายการ วัสดุ'!I224,IF('[1]กรอกรายการ วัสดุ'!I224=0,"-"))</f>
        <v>-</v>
      </c>
      <c r="M480" s="511"/>
    </row>
    <row r="481" spans="1:13" ht="21.75" x14ac:dyDescent="0.5">
      <c r="A481" s="486" t="str">
        <f>IF('[1]กรอกรายการ วัสดุ'!A543&gt;0,'[1]กรอกรายการ วัสดุ'!A555,IF('[1]กรอกรายการ วัสดุ'!A555=0," "))</f>
        <v xml:space="preserve"> </v>
      </c>
      <c r="B481" s="699" t="str">
        <f>IF('[1]กรอกรายการ วัสดุ'!B225&gt;0,'[1]กรอกรายการ วัสดุ'!B225,IF('[1]กรอกรายการ วัสดุ'!B225=0,"-"))</f>
        <v>-</v>
      </c>
      <c r="C481" s="699"/>
      <c r="D481" s="699"/>
      <c r="E481" s="699"/>
      <c r="F481" s="483" t="str">
        <f>IF('[1]กรอกรายการ วัสดุ'!C225&gt;0,'[1]กรอกรายการ วัสดุ'!C225,IF('[1]กรอกรายการ วัสดุ'!C225=0,"-"))</f>
        <v>-</v>
      </c>
      <c r="G481" s="483" t="str">
        <f>IF('[1]กรอกรายการ วัสดุ'!D225&gt;0,'[1]กรอกรายการ วัสดุ'!D225,IF('[1]กรอกรายการ วัสดุ'!D225=0,"-"))</f>
        <v>-</v>
      </c>
      <c r="H481" s="483" t="str">
        <f>IF('[1]กรอกรายการ วัสดุ'!E225&gt;0,'[1]กรอกรายการ วัสดุ'!E225,IF('[1]กรอกรายการ วัสดุ'!E225=0,"-"))</f>
        <v>-</v>
      </c>
      <c r="I481" s="484" t="str">
        <f>IF('[1]กรอกรายการ วัสดุ'!F225&gt;0,'[1]กรอกรายการ วัสดุ'!F225,IF('[1]กรอกรายการ วัสดุ'!F225=0,"-"))</f>
        <v>-</v>
      </c>
      <c r="J481" s="483" t="str">
        <f>IF('[1]กรอกรายการ วัสดุ'!G225&gt;0,'[1]กรอกรายการ วัสดุ'!G225,IF('[1]กรอกรายการ วัสดุ'!G225=0,"-"))</f>
        <v>-</v>
      </c>
      <c r="K481" s="483" t="str">
        <f>IF('[1]กรอกรายการ วัสดุ'!H225&gt;0,'[1]กรอกรายการ วัสดุ'!H225,IF('[1]กรอกรายการ วัสดุ'!H225=0,"-"))</f>
        <v>-</v>
      </c>
      <c r="L481" s="484" t="str">
        <f>IF('[1]กรอกรายการ วัสดุ'!I225&gt;0,'[1]กรอกรายการ วัสดุ'!I225,IF('[1]กรอกรายการ วัสดุ'!I225=0,"-"))</f>
        <v>-</v>
      </c>
      <c r="M481" s="511"/>
    </row>
    <row r="482" spans="1:13" ht="21.75" x14ac:dyDescent="0.5">
      <c r="A482" s="486" t="str">
        <f>IF('[1]กรอกรายการ วัสดุ'!A544&gt;0,'[1]กรอกรายการ วัสดุ'!A556,IF('[1]กรอกรายการ วัสดุ'!A556=0," "))</f>
        <v xml:space="preserve"> </v>
      </c>
      <c r="B482" s="699" t="str">
        <f>IF('[1]กรอกรายการ วัสดุ'!B226&gt;0,'[1]กรอกรายการ วัสดุ'!B226,IF('[1]กรอกรายการ วัสดุ'!B226=0,"-"))</f>
        <v>-</v>
      </c>
      <c r="C482" s="699"/>
      <c r="D482" s="699"/>
      <c r="E482" s="699"/>
      <c r="F482" s="483" t="str">
        <f>IF('[1]กรอกรายการ วัสดุ'!C226&gt;0,'[1]กรอกรายการ วัสดุ'!C226,IF('[1]กรอกรายการ วัสดุ'!C226=0,"-"))</f>
        <v>-</v>
      </c>
      <c r="G482" s="483" t="str">
        <f>IF('[1]กรอกรายการ วัสดุ'!D226&gt;0,'[1]กรอกรายการ วัสดุ'!D226,IF('[1]กรอกรายการ วัสดุ'!D226=0,"-"))</f>
        <v>-</v>
      </c>
      <c r="H482" s="483" t="str">
        <f>IF('[1]กรอกรายการ วัสดุ'!E226&gt;0,'[1]กรอกรายการ วัสดุ'!E226,IF('[1]กรอกรายการ วัสดุ'!E226=0,"-"))</f>
        <v>-</v>
      </c>
      <c r="I482" s="484" t="str">
        <f>IF('[1]กรอกรายการ วัสดุ'!F226&gt;0,'[1]กรอกรายการ วัสดุ'!F226,IF('[1]กรอกรายการ วัสดุ'!F226=0,"-"))</f>
        <v>-</v>
      </c>
      <c r="J482" s="483" t="str">
        <f>IF('[1]กรอกรายการ วัสดุ'!G226&gt;0,'[1]กรอกรายการ วัสดุ'!G226,IF('[1]กรอกรายการ วัสดุ'!G226=0,"-"))</f>
        <v>-</v>
      </c>
      <c r="K482" s="483" t="str">
        <f>IF('[1]กรอกรายการ วัสดุ'!H226&gt;0,'[1]กรอกรายการ วัสดุ'!H226,IF('[1]กรอกรายการ วัสดุ'!H226=0,"-"))</f>
        <v>-</v>
      </c>
      <c r="L482" s="484" t="str">
        <f>IF('[1]กรอกรายการ วัสดุ'!I226&gt;0,'[1]กรอกรายการ วัสดุ'!I226,IF('[1]กรอกรายการ วัสดุ'!I226=0,"-"))</f>
        <v>-</v>
      </c>
      <c r="M482" s="511"/>
    </row>
    <row r="483" spans="1:13" ht="21.75" x14ac:dyDescent="0.5">
      <c r="A483" s="486" t="str">
        <f>IF('[1]กรอกรายการ วัสดุ'!A545&gt;0,'[1]กรอกรายการ วัสดุ'!A557,IF('[1]กรอกรายการ วัสดุ'!A557=0," "))</f>
        <v xml:space="preserve"> </v>
      </c>
      <c r="B483" s="699" t="str">
        <f>IF('[1]กรอกรายการ วัสดุ'!B227&gt;0,'[1]กรอกรายการ วัสดุ'!B227,IF('[1]กรอกรายการ วัสดุ'!B227=0,"-"))</f>
        <v>-</v>
      </c>
      <c r="C483" s="699"/>
      <c r="D483" s="699"/>
      <c r="E483" s="699"/>
      <c r="F483" s="483" t="str">
        <f>IF('[1]กรอกรายการ วัสดุ'!C227&gt;0,'[1]กรอกรายการ วัสดุ'!C227,IF('[1]กรอกรายการ วัสดุ'!C227=0,"-"))</f>
        <v>-</v>
      </c>
      <c r="G483" s="483" t="str">
        <f>IF('[1]กรอกรายการ วัสดุ'!D227&gt;0,'[1]กรอกรายการ วัสดุ'!D227,IF('[1]กรอกรายการ วัสดุ'!D227=0,"-"))</f>
        <v>-</v>
      </c>
      <c r="H483" s="483" t="str">
        <f>IF('[1]กรอกรายการ วัสดุ'!E227&gt;0,'[1]กรอกรายการ วัสดุ'!E227,IF('[1]กรอกรายการ วัสดุ'!E227=0,"-"))</f>
        <v>-</v>
      </c>
      <c r="I483" s="484" t="str">
        <f>IF('[1]กรอกรายการ วัสดุ'!F227&gt;0,'[1]กรอกรายการ วัสดุ'!F227,IF('[1]กรอกรายการ วัสดุ'!F227=0,"-"))</f>
        <v>-</v>
      </c>
      <c r="J483" s="483" t="str">
        <f>IF('[1]กรอกรายการ วัสดุ'!G227&gt;0,'[1]กรอกรายการ วัสดุ'!G227,IF('[1]กรอกรายการ วัสดุ'!G227=0,"-"))</f>
        <v>-</v>
      </c>
      <c r="K483" s="483" t="str">
        <f>IF('[1]กรอกรายการ วัสดุ'!H227&gt;0,'[1]กรอกรายการ วัสดุ'!H227,IF('[1]กรอกรายการ วัสดุ'!H227=0,"-"))</f>
        <v>-</v>
      </c>
      <c r="L483" s="484" t="str">
        <f>IF('[1]กรอกรายการ วัสดุ'!I227&gt;0,'[1]กรอกรายการ วัสดุ'!I227,IF('[1]กรอกรายการ วัสดุ'!I227=0,"-"))</f>
        <v>-</v>
      </c>
      <c r="M483" s="511"/>
    </row>
    <row r="484" spans="1:13" ht="21.75" x14ac:dyDescent="0.5">
      <c r="A484" s="486" t="str">
        <f>IF('[1]กรอกรายการ วัสดุ'!A546&gt;0,'[1]กรอกรายการ วัสดุ'!A558,IF('[1]กรอกรายการ วัสดุ'!A558=0," "))</f>
        <v xml:space="preserve"> </v>
      </c>
      <c r="B484" s="699" t="str">
        <f>IF('[1]กรอกรายการ วัสดุ'!B228&gt;0,'[1]กรอกรายการ วัสดุ'!B228,IF('[1]กรอกรายการ วัสดุ'!B228=0,"-"))</f>
        <v>-</v>
      </c>
      <c r="C484" s="699"/>
      <c r="D484" s="699"/>
      <c r="E484" s="699"/>
      <c r="F484" s="483" t="str">
        <f>IF('[1]กรอกรายการ วัสดุ'!C228&gt;0,'[1]กรอกรายการ วัสดุ'!C228,IF('[1]กรอกรายการ วัสดุ'!C228=0,"-"))</f>
        <v>-</v>
      </c>
      <c r="G484" s="483" t="str">
        <f>IF('[1]กรอกรายการ วัสดุ'!D228&gt;0,'[1]กรอกรายการ วัสดุ'!D228,IF('[1]กรอกรายการ วัสดุ'!D228=0,"-"))</f>
        <v>-</v>
      </c>
      <c r="H484" s="483" t="str">
        <f>IF('[1]กรอกรายการ วัสดุ'!E228&gt;0,'[1]กรอกรายการ วัสดุ'!E228,IF('[1]กรอกรายการ วัสดุ'!E228=0,"-"))</f>
        <v>-</v>
      </c>
      <c r="I484" s="484" t="str">
        <f>IF('[1]กรอกรายการ วัสดุ'!F228&gt;0,'[1]กรอกรายการ วัสดุ'!F228,IF('[1]กรอกรายการ วัสดุ'!F228=0,"-"))</f>
        <v>-</v>
      </c>
      <c r="J484" s="483" t="str">
        <f>IF('[1]กรอกรายการ วัสดุ'!G228&gt;0,'[1]กรอกรายการ วัสดุ'!G228,IF('[1]กรอกรายการ วัสดุ'!G228=0,"-"))</f>
        <v>-</v>
      </c>
      <c r="K484" s="483" t="str">
        <f>IF('[1]กรอกรายการ วัสดุ'!H228&gt;0,'[1]กรอกรายการ วัสดุ'!H228,IF('[1]กรอกรายการ วัสดุ'!H228=0,"-"))</f>
        <v>-</v>
      </c>
      <c r="L484" s="484" t="str">
        <f>IF('[1]กรอกรายการ วัสดุ'!I228&gt;0,'[1]กรอกรายการ วัสดุ'!I228,IF('[1]กรอกรายการ วัสดุ'!I228=0,"-"))</f>
        <v>-</v>
      </c>
      <c r="M484" s="511"/>
    </row>
    <row r="485" spans="1:13" ht="22.5" thickBot="1" x14ac:dyDescent="0.55000000000000004">
      <c r="A485" s="501" t="str">
        <f>IF('[1]กรอกรายการ วัสดุ'!A547&gt;0,'[1]กรอกรายการ วัสดุ'!A559,IF('[1]กรอกรายการ วัสดุ'!A559=0," "))</f>
        <v xml:space="preserve"> </v>
      </c>
      <c r="B485" s="740" t="str">
        <f>IF('[1]กรอกรายการ วัสดุ'!B229&gt;0,'[1]กรอกรายการ วัสดุ'!B229,IF('[1]กรอกรายการ วัสดุ'!B229=0,"-"))</f>
        <v>-</v>
      </c>
      <c r="C485" s="740"/>
      <c r="D485" s="740"/>
      <c r="E485" s="740"/>
      <c r="F485" s="483" t="str">
        <f>IF('[1]กรอกรายการ วัสดุ'!C229&gt;0,'[1]กรอกรายการ วัสดุ'!C229,IF('[1]กรอกรายการ วัสดุ'!C229=0,"-"))</f>
        <v>-</v>
      </c>
      <c r="G485" s="483" t="str">
        <f>IF('[1]กรอกรายการ วัสดุ'!D229&gt;0,'[1]กรอกรายการ วัสดุ'!D229,IF('[1]กรอกรายการ วัสดุ'!D229=0,"-"))</f>
        <v>-</v>
      </c>
      <c r="H485" s="483" t="str">
        <f>IF('[1]กรอกรายการ วัสดุ'!E229&gt;0,'[1]กรอกรายการ วัสดุ'!E229,IF('[1]กรอกรายการ วัสดุ'!E229=0,"-"))</f>
        <v>-</v>
      </c>
      <c r="I485" s="484" t="str">
        <f>IF('[1]กรอกรายการ วัสดุ'!F229&gt;0,'[1]กรอกรายการ วัสดุ'!F229,IF('[1]กรอกรายการ วัสดุ'!F229=0,"-"))</f>
        <v>-</v>
      </c>
      <c r="J485" s="483" t="str">
        <f>IF('[1]กรอกรายการ วัสดุ'!G229&gt;0,'[1]กรอกรายการ วัสดุ'!G229,IF('[1]กรอกรายการ วัสดุ'!G229=0,"-"))</f>
        <v>-</v>
      </c>
      <c r="K485" s="483" t="str">
        <f>IF('[1]กรอกรายการ วัสดุ'!H229&gt;0,'[1]กรอกรายการ วัสดุ'!H229,IF('[1]กรอกรายการ วัสดุ'!H229=0,"-"))</f>
        <v>-</v>
      </c>
      <c r="L485" s="484" t="str">
        <f>IF('[1]กรอกรายการ วัสดุ'!I229&gt;0,'[1]กรอกรายการ วัสดุ'!I229,IF('[1]กรอกรายการ วัสดุ'!I229=0,"-"))</f>
        <v>-</v>
      </c>
      <c r="M485" s="514"/>
    </row>
    <row r="486" spans="1:13" ht="22.5" thickBot="1" x14ac:dyDescent="0.55000000000000004">
      <c r="A486" s="711" t="s">
        <v>165</v>
      </c>
      <c r="B486" s="712"/>
      <c r="C486" s="712"/>
      <c r="D486" s="712"/>
      <c r="E486" s="712"/>
      <c r="F486" s="712"/>
      <c r="G486" s="712"/>
      <c r="H486" s="713"/>
      <c r="I486" s="505">
        <f>SUM(I476:I485)</f>
        <v>0</v>
      </c>
      <c r="J486" s="502"/>
      <c r="K486" s="490">
        <f t="shared" ref="K486:L486" si="36">SUM(K476:K485)</f>
        <v>0</v>
      </c>
      <c r="L486" s="490">
        <f t="shared" si="36"/>
        <v>0</v>
      </c>
      <c r="M486" s="492"/>
    </row>
    <row r="487" spans="1:13" ht="22.5" thickBot="1" x14ac:dyDescent="0.55000000000000004">
      <c r="A487" s="711" t="s">
        <v>166</v>
      </c>
      <c r="B487" s="712"/>
      <c r="C487" s="712"/>
      <c r="D487" s="712"/>
      <c r="E487" s="712"/>
      <c r="F487" s="712"/>
      <c r="G487" s="712"/>
      <c r="H487" s="713"/>
      <c r="I487" s="505">
        <f>I486+I475</f>
        <v>130091.24099999998</v>
      </c>
      <c r="J487" s="516"/>
      <c r="K487" s="490">
        <f t="shared" ref="K487:L487" si="37">K486+K475</f>
        <v>52193.52</v>
      </c>
      <c r="L487" s="490">
        <f t="shared" si="37"/>
        <v>182284.761</v>
      </c>
      <c r="M487" s="492"/>
    </row>
    <row r="488" spans="1:13" ht="21.75" x14ac:dyDescent="0.5">
      <c r="A488" s="493"/>
      <c r="B488" s="493"/>
      <c r="C488" s="493"/>
      <c r="D488" s="493"/>
      <c r="E488" s="493"/>
      <c r="F488" s="493"/>
      <c r="G488" s="493"/>
      <c r="H488" s="493"/>
      <c r="I488" s="494"/>
      <c r="J488" s="494"/>
      <c r="K488" s="494"/>
      <c r="L488" s="494"/>
      <c r="M488" s="494"/>
    </row>
    <row r="489" spans="1:13" ht="24" x14ac:dyDescent="0.55000000000000004">
      <c r="A489" s="495" t="s">
        <v>28</v>
      </c>
      <c r="B489" s="495" t="s">
        <v>336</v>
      </c>
      <c r="C489" s="477"/>
      <c r="D489" s="477"/>
      <c r="E489" s="477" t="str">
        <f>[2]ปร55!$J$23</f>
        <v>ประธานกรรมการกำหนดราคากลาง</v>
      </c>
      <c r="F489" s="477"/>
      <c r="G489" s="477"/>
      <c r="H489" s="496" t="s">
        <v>28</v>
      </c>
      <c r="I489" s="495" t="s">
        <v>337</v>
      </c>
      <c r="J489" s="477"/>
      <c r="K489" s="477"/>
      <c r="L489" s="477"/>
      <c r="M489" s="477"/>
    </row>
    <row r="490" spans="1:13" ht="24" x14ac:dyDescent="0.55000000000000004">
      <c r="A490" s="480"/>
      <c r="B490" s="714" t="str">
        <f>'[1]กรอกข้อมูล รร.'!$C$29</f>
        <v>(นายวิเชียร  จันทร์แดง)</v>
      </c>
      <c r="C490" s="714"/>
      <c r="D490" s="714"/>
      <c r="E490" s="480"/>
      <c r="F490" s="477"/>
      <c r="G490" s="477"/>
      <c r="H490" s="496" t="s">
        <v>28</v>
      </c>
      <c r="I490" s="495" t="s">
        <v>338</v>
      </c>
      <c r="J490" s="477"/>
      <c r="K490" s="477"/>
      <c r="L490" s="477"/>
      <c r="M490" s="477"/>
    </row>
    <row r="491" spans="1:13" ht="24" x14ac:dyDescent="0.55000000000000004">
      <c r="A491" s="480"/>
      <c r="B491" s="495" t="str">
        <f>'[1]กรอกข้อมูล รร.'!$C$35</f>
        <v>ผู้อำนวยการโรงเรียนบ้านแม่แจ๋ม</v>
      </c>
      <c r="C491" s="495"/>
      <c r="D491" s="495"/>
      <c r="E491" s="495"/>
      <c r="F491" s="495"/>
      <c r="G491" s="477"/>
      <c r="H491" s="480"/>
      <c r="I491" s="480"/>
      <c r="J491" s="480"/>
      <c r="K491" s="480"/>
      <c r="L491" s="477"/>
      <c r="M491" s="477"/>
    </row>
    <row r="492" spans="1:13" ht="24" x14ac:dyDescent="0.55000000000000004">
      <c r="A492" s="480"/>
      <c r="B492" s="477"/>
      <c r="C492" s="477"/>
      <c r="D492" s="477"/>
      <c r="E492" s="477"/>
      <c r="F492" s="477"/>
      <c r="G492" s="477"/>
      <c r="H492" s="477"/>
      <c r="I492" s="477"/>
      <c r="J492" s="477"/>
      <c r="K492" s="477"/>
      <c r="L492" s="477"/>
      <c r="M492" s="477"/>
    </row>
    <row r="493" spans="1:13" ht="24" x14ac:dyDescent="0.55000000000000004">
      <c r="A493" s="480"/>
      <c r="B493" s="477"/>
      <c r="C493" s="477"/>
      <c r="D493" s="477"/>
      <c r="E493" s="477"/>
      <c r="F493" s="477"/>
      <c r="G493" s="477"/>
      <c r="H493" s="477"/>
      <c r="I493" s="477"/>
      <c r="J493" s="477"/>
      <c r="K493" s="477"/>
      <c r="L493" s="477"/>
      <c r="M493" s="477"/>
    </row>
    <row r="494" spans="1:13" ht="24" x14ac:dyDescent="0.55000000000000004">
      <c r="A494" s="480"/>
      <c r="B494" s="477"/>
      <c r="C494" s="477"/>
      <c r="D494" s="477"/>
      <c r="E494" s="477"/>
      <c r="F494" s="477"/>
      <c r="G494" s="477"/>
      <c r="H494" s="477"/>
      <c r="I494" s="477"/>
      <c r="J494" s="477"/>
      <c r="K494" s="477"/>
      <c r="L494" s="477"/>
      <c r="M494" s="477"/>
    </row>
    <row r="495" spans="1:13" ht="24" x14ac:dyDescent="0.55000000000000004">
      <c r="A495" s="480"/>
      <c r="B495" s="477"/>
      <c r="C495" s="477"/>
      <c r="D495" s="477"/>
      <c r="E495" s="477"/>
      <c r="F495" s="477"/>
      <c r="G495" s="477"/>
      <c r="H495" s="477"/>
      <c r="I495" s="477"/>
      <c r="J495" s="477"/>
      <c r="K495" s="477"/>
      <c r="L495" s="477"/>
      <c r="M495" s="477"/>
    </row>
    <row r="496" spans="1:13" ht="24" x14ac:dyDescent="0.55000000000000004">
      <c r="A496" s="480"/>
      <c r="B496" s="477"/>
      <c r="C496" s="477"/>
      <c r="D496" s="477"/>
      <c r="E496" s="477"/>
      <c r="F496" s="477"/>
      <c r="G496" s="477"/>
      <c r="H496" s="477"/>
      <c r="I496" s="477"/>
      <c r="J496" s="477"/>
      <c r="K496" s="477"/>
      <c r="L496" s="477"/>
      <c r="M496" s="477"/>
    </row>
    <row r="497" spans="1:13" ht="24" x14ac:dyDescent="0.55000000000000004">
      <c r="A497" s="480"/>
      <c r="B497" s="477"/>
      <c r="C497" s="477"/>
      <c r="D497" s="477"/>
      <c r="E497" s="477"/>
      <c r="F497" s="477"/>
      <c r="G497" s="477"/>
      <c r="H497" s="477"/>
      <c r="I497" s="477"/>
      <c r="J497" s="477"/>
      <c r="K497" s="477"/>
      <c r="L497" s="477"/>
      <c r="M497" s="477"/>
    </row>
    <row r="498" spans="1:13" ht="24" x14ac:dyDescent="0.55000000000000004">
      <c r="A498" s="480"/>
      <c r="B498" s="477"/>
      <c r="C498" s="477"/>
      <c r="D498" s="477"/>
      <c r="E498" s="477"/>
      <c r="F498" s="477"/>
      <c r="G498" s="477"/>
      <c r="H498" s="477"/>
      <c r="I498" s="477"/>
      <c r="J498" s="477"/>
      <c r="K498" s="477"/>
      <c r="L498" s="477"/>
      <c r="M498" s="477"/>
    </row>
    <row r="499" spans="1:13" ht="24" x14ac:dyDescent="0.55000000000000004">
      <c r="A499" s="480"/>
      <c r="B499" s="477"/>
      <c r="C499" s="477"/>
      <c r="D499" s="477"/>
      <c r="E499" s="477"/>
      <c r="F499" s="477"/>
      <c r="G499" s="477"/>
      <c r="H499" s="477"/>
      <c r="I499" s="477"/>
      <c r="J499" s="477"/>
      <c r="K499" s="477"/>
      <c r="L499" s="477"/>
      <c r="M499" s="477"/>
    </row>
    <row r="500" spans="1:13" ht="24" x14ac:dyDescent="0.55000000000000004">
      <c r="A500" s="480"/>
      <c r="B500" s="477"/>
      <c r="C500" s="477"/>
      <c r="D500" s="477"/>
      <c r="E500" s="477"/>
      <c r="F500" s="477"/>
      <c r="G500" s="477"/>
      <c r="H500" s="477"/>
      <c r="I500" s="477"/>
      <c r="J500" s="477"/>
      <c r="K500" s="477"/>
      <c r="L500" s="477"/>
      <c r="M500" s="477"/>
    </row>
    <row r="501" spans="1:13" ht="24" x14ac:dyDescent="0.55000000000000004">
      <c r="A501" s="480"/>
      <c r="B501" s="477"/>
      <c r="C501" s="477"/>
      <c r="D501" s="477"/>
      <c r="E501" s="477"/>
      <c r="F501" s="477"/>
      <c r="G501" s="477"/>
      <c r="H501" s="477"/>
      <c r="I501" s="477"/>
      <c r="J501" s="477"/>
      <c r="K501" s="477"/>
      <c r="L501" s="477"/>
      <c r="M501" s="477"/>
    </row>
    <row r="502" spans="1:13" ht="24" x14ac:dyDescent="0.55000000000000004">
      <c r="A502" s="480"/>
      <c r="B502" s="477"/>
      <c r="C502" s="477"/>
      <c r="D502" s="477"/>
      <c r="E502" s="477"/>
      <c r="F502" s="477"/>
      <c r="G502" s="477"/>
      <c r="H502" s="477"/>
      <c r="I502" s="477"/>
      <c r="J502" s="477"/>
      <c r="K502" s="477"/>
      <c r="L502" s="477"/>
      <c r="M502" s="477"/>
    </row>
    <row r="503" spans="1:13" ht="24" x14ac:dyDescent="0.55000000000000004">
      <c r="A503" s="480"/>
      <c r="B503" s="477"/>
      <c r="C503" s="477"/>
      <c r="D503" s="477"/>
      <c r="E503" s="477"/>
      <c r="F503" s="477"/>
      <c r="G503" s="477"/>
      <c r="H503" s="477"/>
      <c r="I503" s="477"/>
      <c r="J503" s="477"/>
      <c r="K503" s="477"/>
      <c r="L503" s="477"/>
      <c r="M503" s="477"/>
    </row>
    <row r="504" spans="1:13" ht="24" x14ac:dyDescent="0.55000000000000004">
      <c r="A504" s="480"/>
      <c r="B504" s="477"/>
      <c r="C504" s="477"/>
      <c r="D504" s="477"/>
      <c r="E504" s="477"/>
      <c r="F504" s="477"/>
      <c r="G504" s="477"/>
      <c r="H504" s="477"/>
      <c r="I504" s="477"/>
      <c r="J504" s="477"/>
      <c r="K504" s="477"/>
      <c r="L504" s="477"/>
      <c r="M504" s="477"/>
    </row>
    <row r="505" spans="1:13" ht="24" x14ac:dyDescent="0.55000000000000004">
      <c r="A505" s="480"/>
      <c r="B505" s="477"/>
      <c r="C505" s="477"/>
      <c r="D505" s="477"/>
      <c r="E505" s="477"/>
      <c r="F505" s="477"/>
      <c r="G505" s="477"/>
      <c r="H505" s="477"/>
      <c r="I505" s="477"/>
      <c r="J505" s="477"/>
      <c r="K505" s="477"/>
      <c r="L505" s="477"/>
      <c r="M505" s="477"/>
    </row>
    <row r="506" spans="1:13" ht="24" x14ac:dyDescent="0.55000000000000004">
      <c r="A506" s="480"/>
      <c r="B506" s="477"/>
      <c r="C506" s="477"/>
      <c r="D506" s="477"/>
      <c r="E506" s="477"/>
      <c r="F506" s="477"/>
      <c r="G506" s="477"/>
      <c r="H506" s="477"/>
      <c r="I506" s="477"/>
      <c r="J506" s="477"/>
      <c r="K506" s="477"/>
      <c r="L506" s="477"/>
      <c r="M506" s="477"/>
    </row>
    <row r="507" spans="1:13" ht="24" x14ac:dyDescent="0.55000000000000004">
      <c r="A507" s="480"/>
      <c r="B507" s="477"/>
      <c r="C507" s="477"/>
      <c r="D507" s="477"/>
      <c r="E507" s="477"/>
      <c r="F507" s="477"/>
      <c r="G507" s="477"/>
      <c r="H507" s="477"/>
      <c r="I507" s="477"/>
      <c r="J507" s="477"/>
      <c r="K507" s="477"/>
      <c r="L507" s="477"/>
      <c r="M507" s="477"/>
    </row>
    <row r="508" spans="1:13" ht="24" x14ac:dyDescent="0.55000000000000004">
      <c r="A508" s="480"/>
      <c r="B508" s="477"/>
      <c r="C508" s="477"/>
      <c r="D508" s="477"/>
      <c r="E508" s="477"/>
      <c r="F508" s="477"/>
      <c r="G508" s="477"/>
      <c r="H508" s="477"/>
      <c r="I508" s="477"/>
      <c r="J508" s="477"/>
      <c r="K508" s="477"/>
      <c r="L508" s="477"/>
      <c r="M508" s="477"/>
    </row>
    <row r="509" spans="1:13" ht="24" x14ac:dyDescent="0.55000000000000004">
      <c r="A509" s="480"/>
      <c r="B509" s="477"/>
      <c r="C509" s="477"/>
      <c r="D509" s="477"/>
      <c r="E509" s="477"/>
      <c r="F509" s="477"/>
      <c r="G509" s="477"/>
      <c r="H509" s="477"/>
      <c r="I509" s="477"/>
      <c r="J509" s="477"/>
      <c r="K509" s="477"/>
      <c r="L509" s="477"/>
      <c r="M509" s="477"/>
    </row>
    <row r="510" spans="1:13" ht="24" x14ac:dyDescent="0.55000000000000004">
      <c r="A510" s="480"/>
      <c r="B510" s="477"/>
      <c r="C510" s="477"/>
      <c r="D510" s="477"/>
      <c r="E510" s="477"/>
      <c r="F510" s="477"/>
      <c r="G510" s="477"/>
      <c r="H510" s="477"/>
      <c r="I510" s="477"/>
      <c r="J510" s="477"/>
      <c r="K510" s="477"/>
      <c r="L510" s="477"/>
      <c r="M510" s="477"/>
    </row>
    <row r="511" spans="1:13" ht="24" x14ac:dyDescent="0.55000000000000004">
      <c r="A511" s="480"/>
      <c r="B511" s="477"/>
      <c r="C511" s="477"/>
      <c r="D511" s="477"/>
      <c r="E511" s="477"/>
      <c r="F511" s="477"/>
      <c r="G511" s="477"/>
      <c r="H511" s="477"/>
      <c r="I511" s="477"/>
      <c r="J511" s="477"/>
      <c r="K511" s="477"/>
      <c r="L511" s="477"/>
      <c r="M511" s="477"/>
    </row>
    <row r="512" spans="1:13" ht="24" x14ac:dyDescent="0.55000000000000004">
      <c r="A512" s="480"/>
      <c r="B512" s="477"/>
      <c r="C512" s="477"/>
      <c r="D512" s="477"/>
      <c r="E512" s="477"/>
      <c r="F512" s="477"/>
      <c r="G512" s="477"/>
      <c r="H512" s="477"/>
      <c r="I512" s="477"/>
      <c r="J512" s="477"/>
      <c r="K512" s="477"/>
      <c r="L512" s="477"/>
      <c r="M512" s="477"/>
    </row>
    <row r="513" spans="1:13" ht="24" x14ac:dyDescent="0.55000000000000004">
      <c r="A513" s="480"/>
      <c r="B513" s="477"/>
      <c r="C513" s="477"/>
      <c r="D513" s="477"/>
      <c r="E513" s="477"/>
      <c r="F513" s="477"/>
      <c r="G513" s="477"/>
      <c r="H513" s="477"/>
      <c r="I513" s="477"/>
      <c r="J513" s="477"/>
      <c r="K513" s="477"/>
      <c r="L513" s="477"/>
      <c r="M513" s="477"/>
    </row>
    <row r="514" spans="1:13" ht="24" x14ac:dyDescent="0.55000000000000004">
      <c r="A514" s="480"/>
      <c r="B514" s="477"/>
      <c r="C514" s="477"/>
      <c r="D514" s="477"/>
      <c r="E514" s="477"/>
      <c r="F514" s="477"/>
      <c r="G514" s="477"/>
      <c r="H514" s="477"/>
      <c r="I514" s="477"/>
      <c r="J514" s="477"/>
      <c r="K514" s="477"/>
      <c r="L514" s="477"/>
      <c r="M514" s="477"/>
    </row>
    <row r="515" spans="1:13" ht="24" x14ac:dyDescent="0.55000000000000004">
      <c r="A515" s="480"/>
      <c r="B515" s="477"/>
      <c r="C515" s="477"/>
      <c r="D515" s="477"/>
      <c r="E515" s="477"/>
      <c r="F515" s="477"/>
      <c r="G515" s="477"/>
      <c r="H515" s="477"/>
      <c r="I515" s="477"/>
      <c r="J515" s="477"/>
      <c r="K515" s="477"/>
      <c r="L515" s="477"/>
      <c r="M515" s="477"/>
    </row>
    <row r="516" spans="1:13" ht="24" x14ac:dyDescent="0.55000000000000004">
      <c r="A516" s="480"/>
      <c r="B516" s="477"/>
      <c r="C516" s="477"/>
      <c r="D516" s="477"/>
      <c r="E516" s="477"/>
      <c r="F516" s="477"/>
      <c r="G516" s="477"/>
      <c r="H516" s="477"/>
      <c r="I516" s="477"/>
      <c r="J516" s="477"/>
      <c r="K516" s="477"/>
      <c r="L516" s="477"/>
      <c r="M516" s="477"/>
    </row>
    <row r="517" spans="1:13" ht="24" x14ac:dyDescent="0.55000000000000004">
      <c r="A517" s="480"/>
      <c r="B517" s="477"/>
      <c r="C517" s="477"/>
      <c r="D517" s="477"/>
      <c r="E517" s="477"/>
      <c r="F517" s="477"/>
      <c r="G517" s="477"/>
      <c r="H517" s="477"/>
      <c r="I517" s="477"/>
      <c r="J517" s="477"/>
      <c r="K517" s="477"/>
      <c r="L517" s="477"/>
      <c r="M517" s="477"/>
    </row>
    <row r="518" spans="1:13" ht="24" x14ac:dyDescent="0.55000000000000004">
      <c r="A518" s="480"/>
      <c r="B518" s="477"/>
      <c r="C518" s="477"/>
      <c r="D518" s="477"/>
      <c r="E518" s="477"/>
      <c r="F518" s="477"/>
      <c r="G518" s="477"/>
      <c r="H518" s="477"/>
      <c r="I518" s="477"/>
      <c r="J518" s="477"/>
      <c r="K518" s="477"/>
      <c r="L518" s="477"/>
      <c r="M518" s="477"/>
    </row>
    <row r="519" spans="1:13" ht="24" x14ac:dyDescent="0.55000000000000004">
      <c r="A519" s="480"/>
      <c r="B519" s="477"/>
      <c r="C519" s="477"/>
      <c r="D519" s="477"/>
      <c r="E519" s="477"/>
      <c r="F519" s="477"/>
      <c r="G519" s="477"/>
      <c r="H519" s="477"/>
      <c r="I519" s="477"/>
      <c r="J519" s="477"/>
      <c r="K519" s="477"/>
      <c r="L519" s="477"/>
      <c r="M519" s="477"/>
    </row>
    <row r="520" spans="1:13" ht="24" x14ac:dyDescent="0.55000000000000004">
      <c r="A520" s="480"/>
      <c r="B520" s="477"/>
      <c r="C520" s="477"/>
      <c r="D520" s="477"/>
      <c r="E520" s="477"/>
      <c r="F520" s="477"/>
      <c r="G520" s="477"/>
      <c r="H520" s="477"/>
      <c r="I520" s="477"/>
      <c r="J520" s="477"/>
      <c r="K520" s="477"/>
      <c r="L520" s="477"/>
      <c r="M520" s="477"/>
    </row>
    <row r="521" spans="1:13" ht="24" x14ac:dyDescent="0.55000000000000004">
      <c r="A521" s="480"/>
      <c r="B521" s="477"/>
      <c r="C521" s="477"/>
      <c r="D521" s="477"/>
      <c r="E521" s="477"/>
      <c r="F521" s="477"/>
      <c r="G521" s="477"/>
      <c r="H521" s="477"/>
      <c r="I521" s="477"/>
      <c r="J521" s="477"/>
      <c r="K521" s="477"/>
      <c r="L521" s="477"/>
      <c r="M521" s="477"/>
    </row>
    <row r="522" spans="1:13" ht="24" x14ac:dyDescent="0.55000000000000004">
      <c r="A522" s="480"/>
      <c r="B522" s="477"/>
      <c r="C522" s="477"/>
      <c r="D522" s="477"/>
      <c r="E522" s="477"/>
      <c r="F522" s="477"/>
      <c r="G522" s="477"/>
      <c r="H522" s="477"/>
      <c r="I522" s="477"/>
      <c r="J522" s="477"/>
      <c r="K522" s="477"/>
      <c r="L522" s="477"/>
      <c r="M522" s="477"/>
    </row>
    <row r="523" spans="1:13" ht="24" x14ac:dyDescent="0.55000000000000004">
      <c r="A523" s="480"/>
      <c r="B523" s="477"/>
      <c r="C523" s="477"/>
      <c r="D523" s="477"/>
      <c r="E523" s="477"/>
      <c r="F523" s="477"/>
      <c r="G523" s="477"/>
      <c r="H523" s="477"/>
      <c r="I523" s="477"/>
      <c r="J523" s="477"/>
      <c r="K523" s="477"/>
      <c r="L523" s="477"/>
      <c r="M523" s="477"/>
    </row>
    <row r="524" spans="1:13" ht="24" x14ac:dyDescent="0.55000000000000004">
      <c r="A524" s="480"/>
      <c r="B524" s="477"/>
      <c r="C524" s="477"/>
      <c r="D524" s="477"/>
      <c r="E524" s="477"/>
      <c r="F524" s="477"/>
      <c r="G524" s="477"/>
      <c r="H524" s="477"/>
      <c r="I524" s="477"/>
      <c r="J524" s="477"/>
      <c r="K524" s="477"/>
      <c r="L524" s="477"/>
      <c r="M524" s="477"/>
    </row>
    <row r="525" spans="1:13" ht="24" x14ac:dyDescent="0.55000000000000004">
      <c r="A525" s="480"/>
      <c r="B525" s="477"/>
      <c r="C525" s="477"/>
      <c r="D525" s="477"/>
      <c r="E525" s="477"/>
      <c r="F525" s="477"/>
      <c r="G525" s="477"/>
      <c r="H525" s="477"/>
      <c r="I525" s="477"/>
      <c r="J525" s="477"/>
      <c r="K525" s="477"/>
      <c r="L525" s="477"/>
      <c r="M525" s="477"/>
    </row>
    <row r="526" spans="1:13" ht="24" x14ac:dyDescent="0.55000000000000004">
      <c r="A526" s="480"/>
      <c r="B526" s="477"/>
      <c r="C526" s="477"/>
      <c r="D526" s="477"/>
      <c r="E526" s="477"/>
      <c r="F526" s="477"/>
      <c r="G526" s="477"/>
      <c r="H526" s="477"/>
      <c r="I526" s="477"/>
      <c r="J526" s="477"/>
      <c r="K526" s="477"/>
      <c r="L526" s="477"/>
      <c r="M526" s="477"/>
    </row>
    <row r="527" spans="1:13" ht="24" x14ac:dyDescent="0.55000000000000004">
      <c r="A527" s="480"/>
      <c r="B527" s="477"/>
      <c r="C527" s="477"/>
      <c r="D527" s="477"/>
      <c r="E527" s="477"/>
      <c r="F527" s="477"/>
      <c r="G527" s="477"/>
      <c r="H527" s="477"/>
      <c r="I527" s="477"/>
      <c r="J527" s="477"/>
      <c r="K527" s="477"/>
      <c r="L527" s="477"/>
      <c r="M527" s="477"/>
    </row>
    <row r="528" spans="1:13" ht="24" x14ac:dyDescent="0.55000000000000004">
      <c r="A528" s="480"/>
      <c r="B528" s="477"/>
      <c r="C528" s="477"/>
      <c r="D528" s="477"/>
      <c r="E528" s="477"/>
      <c r="F528" s="477"/>
      <c r="G528" s="477"/>
      <c r="H528" s="477"/>
      <c r="I528" s="477"/>
      <c r="J528" s="477"/>
      <c r="K528" s="477"/>
      <c r="L528" s="477"/>
      <c r="M528" s="477"/>
    </row>
    <row r="529" spans="1:13" ht="24" x14ac:dyDescent="0.55000000000000004">
      <c r="A529" s="480"/>
      <c r="B529" s="477"/>
      <c r="C529" s="477"/>
      <c r="D529" s="477"/>
      <c r="E529" s="477"/>
      <c r="F529" s="477"/>
      <c r="G529" s="477"/>
      <c r="H529" s="477"/>
      <c r="I529" s="477"/>
      <c r="J529" s="477"/>
      <c r="K529" s="477"/>
      <c r="L529" s="477"/>
      <c r="M529" s="477"/>
    </row>
    <row r="530" spans="1:13" ht="24" x14ac:dyDescent="0.55000000000000004">
      <c r="A530" s="480"/>
      <c r="B530" s="477"/>
      <c r="C530" s="477"/>
      <c r="D530" s="477"/>
      <c r="E530" s="477"/>
      <c r="F530" s="477"/>
      <c r="G530" s="477"/>
      <c r="H530" s="477"/>
      <c r="I530" s="477"/>
      <c r="J530" s="477"/>
      <c r="K530" s="477"/>
      <c r="L530" s="477"/>
      <c r="M530" s="477"/>
    </row>
    <row r="531" spans="1:13" ht="24" x14ac:dyDescent="0.55000000000000004">
      <c r="A531" s="480"/>
      <c r="B531" s="477"/>
      <c r="C531" s="477"/>
      <c r="D531" s="477"/>
      <c r="E531" s="477"/>
      <c r="F531" s="477"/>
      <c r="G531" s="477"/>
      <c r="H531" s="477"/>
      <c r="I531" s="477"/>
      <c r="J531" s="477"/>
      <c r="K531" s="477"/>
      <c r="L531" s="477"/>
      <c r="M531" s="477"/>
    </row>
    <row r="532" spans="1:13" ht="24" x14ac:dyDescent="0.55000000000000004">
      <c r="A532" s="480"/>
      <c r="B532" s="477"/>
      <c r="C532" s="477"/>
      <c r="D532" s="477"/>
      <c r="E532" s="477"/>
      <c r="F532" s="477"/>
      <c r="G532" s="477"/>
      <c r="H532" s="477"/>
      <c r="I532" s="477"/>
      <c r="J532" s="477"/>
      <c r="K532" s="477"/>
      <c r="L532" s="477"/>
      <c r="M532" s="477"/>
    </row>
    <row r="533" spans="1:13" ht="24" x14ac:dyDescent="0.55000000000000004">
      <c r="A533" s="480"/>
      <c r="B533" s="477"/>
      <c r="C533" s="477"/>
      <c r="D533" s="477"/>
      <c r="E533" s="477"/>
      <c r="F533" s="477"/>
      <c r="G533" s="477"/>
      <c r="H533" s="477"/>
      <c r="I533" s="477"/>
      <c r="J533" s="477"/>
      <c r="K533" s="477"/>
      <c r="L533" s="477"/>
      <c r="M533" s="477"/>
    </row>
    <row r="534" spans="1:13" ht="24" x14ac:dyDescent="0.55000000000000004">
      <c r="A534" s="480"/>
      <c r="B534" s="477"/>
      <c r="C534" s="477"/>
      <c r="D534" s="477"/>
      <c r="E534" s="477"/>
      <c r="F534" s="477"/>
      <c r="G534" s="477"/>
      <c r="H534" s="477"/>
      <c r="I534" s="477"/>
      <c r="J534" s="477"/>
      <c r="K534" s="477"/>
      <c r="L534" s="477"/>
      <c r="M534" s="477"/>
    </row>
    <row r="535" spans="1:13" ht="24" x14ac:dyDescent="0.55000000000000004">
      <c r="A535" s="480"/>
      <c r="B535" s="477"/>
      <c r="C535" s="477"/>
      <c r="D535" s="477"/>
      <c r="E535" s="477"/>
      <c r="F535" s="477"/>
      <c r="G535" s="477"/>
      <c r="H535" s="477"/>
      <c r="I535" s="477"/>
      <c r="J535" s="477"/>
      <c r="K535" s="477"/>
      <c r="L535" s="477"/>
      <c r="M535" s="477"/>
    </row>
    <row r="536" spans="1:13" ht="24" x14ac:dyDescent="0.55000000000000004">
      <c r="A536" s="480"/>
      <c r="B536" s="477"/>
      <c r="C536" s="477"/>
      <c r="D536" s="477"/>
      <c r="E536" s="477"/>
      <c r="F536" s="477"/>
      <c r="G536" s="477"/>
      <c r="H536" s="477"/>
      <c r="I536" s="477"/>
      <c r="J536" s="477"/>
      <c r="K536" s="477"/>
      <c r="L536" s="477"/>
      <c r="M536" s="477"/>
    </row>
    <row r="537" spans="1:13" ht="24" x14ac:dyDescent="0.55000000000000004">
      <c r="A537" s="480"/>
      <c r="B537" s="477"/>
      <c r="C537" s="477"/>
      <c r="D537" s="477"/>
      <c r="E537" s="477"/>
      <c r="F537" s="477"/>
      <c r="G537" s="477"/>
      <c r="H537" s="477"/>
      <c r="I537" s="477"/>
      <c r="J537" s="477"/>
      <c r="K537" s="477"/>
      <c r="L537" s="477"/>
      <c r="M537" s="477"/>
    </row>
    <row r="538" spans="1:13" ht="24" x14ac:dyDescent="0.55000000000000004">
      <c r="A538" s="480"/>
      <c r="B538" s="477"/>
      <c r="C538" s="477"/>
      <c r="D538" s="477"/>
      <c r="E538" s="477"/>
      <c r="F538" s="477"/>
      <c r="G538" s="477"/>
      <c r="H538" s="477"/>
      <c r="I538" s="477"/>
      <c r="J538" s="477"/>
      <c r="K538" s="477"/>
      <c r="L538" s="477"/>
      <c r="M538" s="477"/>
    </row>
    <row r="539" spans="1:13" ht="24" x14ac:dyDescent="0.55000000000000004">
      <c r="A539" s="480"/>
      <c r="B539" s="477"/>
      <c r="C539" s="477"/>
      <c r="D539" s="477"/>
      <c r="E539" s="477"/>
      <c r="F539" s="477"/>
      <c r="G539" s="477"/>
      <c r="H539" s="477"/>
      <c r="I539" s="477"/>
      <c r="J539" s="477"/>
      <c r="K539" s="477"/>
      <c r="L539" s="477"/>
      <c r="M539" s="477"/>
    </row>
    <row r="540" spans="1:13" ht="24" x14ac:dyDescent="0.55000000000000004">
      <c r="A540" s="480"/>
      <c r="B540" s="477"/>
      <c r="C540" s="477"/>
      <c r="D540" s="477"/>
      <c r="E540" s="477"/>
      <c r="F540" s="477"/>
      <c r="G540" s="477"/>
      <c r="H540" s="477"/>
      <c r="I540" s="477"/>
      <c r="J540" s="477"/>
      <c r="K540" s="477"/>
      <c r="L540" s="477"/>
      <c r="M540" s="477"/>
    </row>
    <row r="541" spans="1:13" ht="24" x14ac:dyDescent="0.55000000000000004">
      <c r="A541" s="480"/>
      <c r="B541" s="477"/>
      <c r="C541" s="477"/>
      <c r="D541" s="477"/>
      <c r="E541" s="477"/>
      <c r="F541" s="477"/>
      <c r="G541" s="477"/>
      <c r="H541" s="477"/>
      <c r="I541" s="477"/>
      <c r="J541" s="477"/>
      <c r="K541" s="477"/>
      <c r="L541" s="477"/>
      <c r="M541" s="477"/>
    </row>
    <row r="542" spans="1:13" ht="24" x14ac:dyDescent="0.55000000000000004">
      <c r="A542" s="480"/>
      <c r="B542" s="477"/>
      <c r="C542" s="477"/>
      <c r="D542" s="477"/>
      <c r="E542" s="477"/>
      <c r="F542" s="477"/>
      <c r="G542" s="477"/>
      <c r="H542" s="477"/>
      <c r="I542" s="477"/>
      <c r="J542" s="477"/>
      <c r="K542" s="477"/>
      <c r="L542" s="477"/>
      <c r="M542" s="477"/>
    </row>
    <row r="543" spans="1:13" ht="24" x14ac:dyDescent="0.55000000000000004">
      <c r="A543" s="480"/>
      <c r="B543" s="477"/>
      <c r="C543" s="477"/>
      <c r="D543" s="477"/>
      <c r="E543" s="477"/>
      <c r="F543" s="477"/>
      <c r="G543" s="477"/>
      <c r="H543" s="477"/>
      <c r="I543" s="477"/>
      <c r="J543" s="477"/>
      <c r="K543" s="477"/>
      <c r="L543" s="477"/>
      <c r="M543" s="477"/>
    </row>
    <row r="544" spans="1:13" ht="24" x14ac:dyDescent="0.55000000000000004">
      <c r="A544" s="480"/>
      <c r="B544" s="477"/>
      <c r="C544" s="477"/>
      <c r="D544" s="477"/>
      <c r="E544" s="477"/>
      <c r="F544" s="477"/>
      <c r="G544" s="477"/>
      <c r="H544" s="477"/>
      <c r="I544" s="477"/>
      <c r="J544" s="477"/>
      <c r="K544" s="477"/>
      <c r="L544" s="477"/>
      <c r="M544" s="477"/>
    </row>
    <row r="545" spans="1:13" ht="24" x14ac:dyDescent="0.55000000000000004">
      <c r="A545" s="480"/>
      <c r="B545" s="477"/>
      <c r="C545" s="477"/>
      <c r="D545" s="477"/>
      <c r="E545" s="477"/>
      <c r="F545" s="477"/>
      <c r="G545" s="477"/>
      <c r="H545" s="477"/>
      <c r="I545" s="477"/>
      <c r="J545" s="477"/>
      <c r="K545" s="477"/>
      <c r="L545" s="477"/>
      <c r="M545" s="477"/>
    </row>
    <row r="546" spans="1:13" ht="24" x14ac:dyDescent="0.55000000000000004">
      <c r="A546" s="480"/>
      <c r="B546" s="477"/>
      <c r="C546" s="477"/>
      <c r="D546" s="477"/>
      <c r="E546" s="477"/>
      <c r="F546" s="477"/>
      <c r="G546" s="477"/>
      <c r="H546" s="477"/>
      <c r="I546" s="477"/>
      <c r="J546" s="477"/>
      <c r="K546" s="477"/>
      <c r="L546" s="477"/>
      <c r="M546" s="477"/>
    </row>
    <row r="547" spans="1:13" ht="24" x14ac:dyDescent="0.55000000000000004">
      <c r="A547" s="480"/>
      <c r="B547" s="477"/>
      <c r="C547" s="477"/>
      <c r="D547" s="477"/>
      <c r="E547" s="477"/>
      <c r="F547" s="477"/>
      <c r="G547" s="477"/>
      <c r="H547" s="477"/>
      <c r="I547" s="477"/>
      <c r="J547" s="477"/>
      <c r="K547" s="477"/>
      <c r="L547" s="477"/>
      <c r="M547" s="477"/>
    </row>
    <row r="548" spans="1:13" ht="24" x14ac:dyDescent="0.55000000000000004">
      <c r="A548" s="480"/>
      <c r="B548" s="477"/>
      <c r="C548" s="477"/>
      <c r="D548" s="477"/>
      <c r="E548" s="477"/>
      <c r="F548" s="477"/>
      <c r="G548" s="477"/>
      <c r="H548" s="477"/>
      <c r="I548" s="477"/>
      <c r="J548" s="477"/>
      <c r="K548" s="477"/>
      <c r="L548" s="477"/>
      <c r="M548" s="477"/>
    </row>
    <row r="549" spans="1:13" ht="24" x14ac:dyDescent="0.55000000000000004">
      <c r="A549" s="480"/>
      <c r="B549" s="477"/>
      <c r="C549" s="477"/>
      <c r="D549" s="477"/>
      <c r="E549" s="477"/>
      <c r="F549" s="477"/>
      <c r="G549" s="477"/>
      <c r="H549" s="477"/>
      <c r="I549" s="477"/>
      <c r="J549" s="477"/>
      <c r="K549" s="477"/>
      <c r="L549" s="477"/>
      <c r="M549" s="477"/>
    </row>
    <row r="550" spans="1:13" ht="24" x14ac:dyDescent="0.55000000000000004">
      <c r="A550" s="480"/>
      <c r="B550" s="477"/>
      <c r="C550" s="477"/>
      <c r="D550" s="477"/>
      <c r="E550" s="477"/>
      <c r="F550" s="477"/>
      <c r="G550" s="477"/>
      <c r="H550" s="477"/>
      <c r="I550" s="477"/>
      <c r="J550" s="477"/>
      <c r="K550" s="477"/>
      <c r="L550" s="477"/>
      <c r="M550" s="477"/>
    </row>
    <row r="551" spans="1:13" ht="24" x14ac:dyDescent="0.55000000000000004">
      <c r="A551" s="480"/>
      <c r="B551" s="477"/>
      <c r="C551" s="477"/>
      <c r="D551" s="477"/>
      <c r="E551" s="477"/>
      <c r="F551" s="477"/>
      <c r="G551" s="477"/>
      <c r="H551" s="477"/>
      <c r="I551" s="477"/>
      <c r="J551" s="477"/>
      <c r="K551" s="477"/>
      <c r="L551" s="477"/>
      <c r="M551" s="477"/>
    </row>
    <row r="552" spans="1:13" ht="24" x14ac:dyDescent="0.55000000000000004">
      <c r="A552" s="480"/>
      <c r="B552" s="477"/>
      <c r="C552" s="477"/>
      <c r="D552" s="477"/>
      <c r="E552" s="477"/>
      <c r="F552" s="477"/>
      <c r="G552" s="477"/>
      <c r="H552" s="477"/>
      <c r="I552" s="477"/>
      <c r="J552" s="477"/>
      <c r="K552" s="477"/>
      <c r="L552" s="477"/>
      <c r="M552" s="477"/>
    </row>
    <row r="553" spans="1:13" ht="24" x14ac:dyDescent="0.55000000000000004">
      <c r="A553" s="480"/>
      <c r="B553" s="477"/>
      <c r="C553" s="477"/>
      <c r="D553" s="477"/>
      <c r="E553" s="477"/>
      <c r="F553" s="477"/>
      <c r="G553" s="477"/>
      <c r="H553" s="477"/>
      <c r="I553" s="477"/>
      <c r="J553" s="477"/>
      <c r="K553" s="477"/>
      <c r="L553" s="477"/>
      <c r="M553" s="477"/>
    </row>
    <row r="554" spans="1:13" ht="24" x14ac:dyDescent="0.55000000000000004">
      <c r="A554" s="480"/>
      <c r="B554" s="477"/>
      <c r="C554" s="477"/>
      <c r="D554" s="477"/>
      <c r="E554" s="477"/>
      <c r="F554" s="477"/>
      <c r="G554" s="477"/>
      <c r="H554" s="477"/>
      <c r="I554" s="477"/>
      <c r="J554" s="477"/>
      <c r="K554" s="477"/>
      <c r="L554" s="477"/>
      <c r="M554" s="477"/>
    </row>
    <row r="555" spans="1:13" ht="24" x14ac:dyDescent="0.55000000000000004">
      <c r="A555" s="480"/>
      <c r="B555" s="477"/>
      <c r="C555" s="477"/>
      <c r="D555" s="477"/>
      <c r="E555" s="477"/>
      <c r="F555" s="477"/>
      <c r="G555" s="477"/>
      <c r="H555" s="477"/>
      <c r="I555" s="477"/>
      <c r="J555" s="477"/>
      <c r="K555" s="477"/>
      <c r="L555" s="477"/>
      <c r="M555" s="477"/>
    </row>
    <row r="556" spans="1:13" ht="24" x14ac:dyDescent="0.55000000000000004">
      <c r="A556" s="480"/>
      <c r="B556" s="477"/>
      <c r="C556" s="477"/>
      <c r="D556" s="477"/>
      <c r="E556" s="477"/>
      <c r="F556" s="477"/>
      <c r="G556" s="477"/>
      <c r="H556" s="477"/>
      <c r="I556" s="477"/>
      <c r="J556" s="477"/>
      <c r="K556" s="477"/>
      <c r="L556" s="477"/>
      <c r="M556" s="477"/>
    </row>
    <row r="557" spans="1:13" ht="24" x14ac:dyDescent="0.55000000000000004">
      <c r="A557" s="480"/>
      <c r="B557" s="477"/>
      <c r="C557" s="477"/>
      <c r="D557" s="477"/>
      <c r="E557" s="477"/>
      <c r="F557" s="477"/>
      <c r="G557" s="477"/>
      <c r="H557" s="477"/>
      <c r="I557" s="477"/>
      <c r="J557" s="477"/>
      <c r="K557" s="477"/>
      <c r="L557" s="477"/>
      <c r="M557" s="477"/>
    </row>
    <row r="558" spans="1:13" ht="24" x14ac:dyDescent="0.55000000000000004">
      <c r="A558" s="480"/>
      <c r="B558" s="477"/>
      <c r="C558" s="477"/>
      <c r="D558" s="477"/>
      <c r="E558" s="477"/>
      <c r="F558" s="477"/>
      <c r="G558" s="477"/>
      <c r="H558" s="477"/>
      <c r="I558" s="477"/>
      <c r="J558" s="477"/>
      <c r="K558" s="477"/>
      <c r="L558" s="477"/>
      <c r="M558" s="477"/>
    </row>
    <row r="559" spans="1:13" ht="24" x14ac:dyDescent="0.55000000000000004">
      <c r="A559" s="480"/>
      <c r="B559" s="477"/>
      <c r="C559" s="477"/>
      <c r="D559" s="477"/>
      <c r="E559" s="477"/>
      <c r="F559" s="477"/>
      <c r="G559" s="477"/>
      <c r="H559" s="477"/>
      <c r="I559" s="477"/>
      <c r="J559" s="477"/>
      <c r="K559" s="477"/>
      <c r="L559" s="477"/>
      <c r="M559" s="477"/>
    </row>
    <row r="560" spans="1:13" ht="24" x14ac:dyDescent="0.55000000000000004">
      <c r="A560" s="480"/>
      <c r="B560" s="477"/>
      <c r="C560" s="477"/>
      <c r="D560" s="477"/>
      <c r="E560" s="477"/>
      <c r="F560" s="477"/>
      <c r="G560" s="477"/>
      <c r="H560" s="477"/>
      <c r="I560" s="477"/>
      <c r="J560" s="477"/>
      <c r="K560" s="477"/>
      <c r="L560" s="477"/>
      <c r="M560" s="477"/>
    </row>
    <row r="561" spans="1:13" ht="24" x14ac:dyDescent="0.55000000000000004">
      <c r="A561" s="480"/>
      <c r="B561" s="477"/>
      <c r="C561" s="477"/>
      <c r="D561" s="477"/>
      <c r="E561" s="477"/>
      <c r="F561" s="477"/>
      <c r="G561" s="477"/>
      <c r="H561" s="477"/>
      <c r="I561" s="477"/>
      <c r="J561" s="477"/>
      <c r="K561" s="477"/>
      <c r="L561" s="477"/>
      <c r="M561" s="477"/>
    </row>
    <row r="562" spans="1:13" ht="24" x14ac:dyDescent="0.55000000000000004">
      <c r="A562" s="480"/>
      <c r="B562" s="477"/>
      <c r="C562" s="477"/>
      <c r="D562" s="477"/>
      <c r="E562" s="477"/>
      <c r="F562" s="477"/>
      <c r="G562" s="477"/>
      <c r="H562" s="477"/>
      <c r="I562" s="477"/>
      <c r="J562" s="477"/>
      <c r="K562" s="477"/>
      <c r="L562" s="477"/>
      <c r="M562" s="477"/>
    </row>
    <row r="563" spans="1:13" ht="24" x14ac:dyDescent="0.55000000000000004">
      <c r="A563" s="480"/>
      <c r="B563" s="477"/>
      <c r="C563" s="477"/>
      <c r="D563" s="477"/>
      <c r="E563" s="477"/>
      <c r="F563" s="477"/>
      <c r="G563" s="477"/>
      <c r="H563" s="477"/>
      <c r="I563" s="477"/>
      <c r="J563" s="477"/>
      <c r="K563" s="477"/>
      <c r="L563" s="477"/>
      <c r="M563" s="477"/>
    </row>
    <row r="564" spans="1:13" ht="24" x14ac:dyDescent="0.55000000000000004">
      <c r="A564" s="480"/>
      <c r="B564" s="477"/>
      <c r="C564" s="477"/>
      <c r="D564" s="477"/>
      <c r="E564" s="477"/>
      <c r="F564" s="477"/>
      <c r="G564" s="477"/>
      <c r="H564" s="477"/>
      <c r="I564" s="477"/>
      <c r="J564" s="477"/>
      <c r="K564" s="477"/>
      <c r="L564" s="477"/>
      <c r="M564" s="477"/>
    </row>
    <row r="565" spans="1:13" ht="24" x14ac:dyDescent="0.55000000000000004">
      <c r="A565" s="480"/>
      <c r="B565" s="477"/>
      <c r="C565" s="477"/>
      <c r="D565" s="477"/>
      <c r="E565" s="477"/>
      <c r="F565" s="477"/>
      <c r="G565" s="477"/>
      <c r="H565" s="477"/>
      <c r="I565" s="477"/>
      <c r="J565" s="477"/>
      <c r="K565" s="477"/>
      <c r="L565" s="477"/>
      <c r="M565" s="477"/>
    </row>
    <row r="566" spans="1:13" ht="24" x14ac:dyDescent="0.55000000000000004">
      <c r="A566" s="480"/>
      <c r="B566" s="477"/>
      <c r="C566" s="477"/>
      <c r="D566" s="477"/>
      <c r="E566" s="477"/>
      <c r="F566" s="477"/>
      <c r="G566" s="477"/>
      <c r="H566" s="477"/>
      <c r="I566" s="477"/>
      <c r="J566" s="477"/>
      <c r="K566" s="477"/>
      <c r="L566" s="477"/>
      <c r="M566" s="477"/>
    </row>
    <row r="567" spans="1:13" ht="24" x14ac:dyDescent="0.55000000000000004">
      <c r="A567" s="480"/>
      <c r="B567" s="477"/>
      <c r="C567" s="477"/>
      <c r="D567" s="477"/>
      <c r="E567" s="477"/>
      <c r="F567" s="477"/>
      <c r="G567" s="477"/>
      <c r="H567" s="477"/>
      <c r="I567" s="477"/>
      <c r="J567" s="477"/>
      <c r="K567" s="477"/>
      <c r="L567" s="477"/>
      <c r="M567" s="477"/>
    </row>
    <row r="568" spans="1:13" ht="24" x14ac:dyDescent="0.55000000000000004">
      <c r="A568" s="480"/>
      <c r="B568" s="477"/>
      <c r="C568" s="477"/>
      <c r="D568" s="477"/>
      <c r="E568" s="477"/>
      <c r="F568" s="477"/>
      <c r="G568" s="477"/>
      <c r="H568" s="477"/>
      <c r="I568" s="477"/>
      <c r="J568" s="477"/>
      <c r="K568" s="477"/>
      <c r="L568" s="477"/>
      <c r="M568" s="477"/>
    </row>
    <row r="569" spans="1:13" ht="24" x14ac:dyDescent="0.55000000000000004">
      <c r="A569" s="480"/>
      <c r="B569" s="477"/>
      <c r="C569" s="477"/>
      <c r="D569" s="477"/>
      <c r="E569" s="477"/>
      <c r="F569" s="477"/>
      <c r="G569" s="477"/>
      <c r="H569" s="477"/>
      <c r="I569" s="477"/>
      <c r="J569" s="477"/>
      <c r="K569" s="477"/>
      <c r="L569" s="477"/>
      <c r="M569" s="477"/>
    </row>
    <row r="570" spans="1:13" ht="24" x14ac:dyDescent="0.55000000000000004">
      <c r="A570" s="480"/>
      <c r="B570" s="477"/>
      <c r="C570" s="477"/>
      <c r="D570" s="477"/>
      <c r="E570" s="477"/>
      <c r="F570" s="477"/>
      <c r="G570" s="477"/>
      <c r="H570" s="477"/>
      <c r="I570" s="477"/>
      <c r="J570" s="477"/>
      <c r="K570" s="477"/>
      <c r="L570" s="477"/>
      <c r="M570" s="477"/>
    </row>
    <row r="571" spans="1:13" ht="24" x14ac:dyDescent="0.55000000000000004">
      <c r="A571" s="480"/>
      <c r="B571" s="477"/>
      <c r="C571" s="477"/>
      <c r="D571" s="477"/>
      <c r="E571" s="477"/>
      <c r="F571" s="477"/>
      <c r="G571" s="477"/>
      <c r="H571" s="477"/>
      <c r="I571" s="477"/>
      <c r="J571" s="477"/>
      <c r="K571" s="477"/>
      <c r="L571" s="477"/>
      <c r="M571" s="477"/>
    </row>
    <row r="572" spans="1:13" ht="24" x14ac:dyDescent="0.55000000000000004">
      <c r="A572" s="480"/>
      <c r="B572" s="477"/>
      <c r="C572" s="477"/>
      <c r="D572" s="477"/>
      <c r="E572" s="477"/>
      <c r="F572" s="477"/>
      <c r="G572" s="477"/>
      <c r="H572" s="477"/>
      <c r="I572" s="477"/>
      <c r="J572" s="477"/>
      <c r="K572" s="477"/>
      <c r="L572" s="477"/>
      <c r="M572" s="477"/>
    </row>
    <row r="573" spans="1:13" ht="24" x14ac:dyDescent="0.55000000000000004">
      <c r="A573" s="480"/>
      <c r="B573" s="477"/>
      <c r="C573" s="477"/>
      <c r="D573" s="477"/>
      <c r="E573" s="477"/>
      <c r="F573" s="477"/>
      <c r="G573" s="477"/>
      <c r="H573" s="477"/>
      <c r="I573" s="477"/>
      <c r="J573" s="477"/>
      <c r="K573" s="477"/>
      <c r="L573" s="477"/>
      <c r="M573" s="477"/>
    </row>
    <row r="574" spans="1:13" ht="24" x14ac:dyDescent="0.55000000000000004">
      <c r="A574" s="480"/>
      <c r="B574" s="477"/>
      <c r="C574" s="477"/>
      <c r="D574" s="477"/>
      <c r="E574" s="477"/>
      <c r="F574" s="477"/>
      <c r="G574" s="477"/>
      <c r="H574" s="477"/>
      <c r="I574" s="477"/>
      <c r="J574" s="477"/>
      <c r="K574" s="477"/>
      <c r="L574" s="477"/>
      <c r="M574" s="477"/>
    </row>
    <row r="575" spans="1:13" ht="24" x14ac:dyDescent="0.55000000000000004">
      <c r="A575" s="480"/>
      <c r="B575" s="477"/>
      <c r="C575" s="477"/>
      <c r="D575" s="477"/>
      <c r="E575" s="477"/>
      <c r="F575" s="477"/>
      <c r="G575" s="477"/>
      <c r="H575" s="477"/>
      <c r="I575" s="477"/>
      <c r="J575" s="477"/>
      <c r="K575" s="477"/>
      <c r="L575" s="477"/>
      <c r="M575" s="477"/>
    </row>
    <row r="576" spans="1:13" ht="24" x14ac:dyDescent="0.55000000000000004">
      <c r="A576" s="480"/>
      <c r="B576" s="477"/>
      <c r="C576" s="477"/>
      <c r="D576" s="477"/>
      <c r="E576" s="477"/>
      <c r="F576" s="477"/>
      <c r="G576" s="477"/>
      <c r="H576" s="477"/>
      <c r="I576" s="477"/>
      <c r="J576" s="477"/>
      <c r="K576" s="477"/>
      <c r="L576" s="477"/>
      <c r="M576" s="477"/>
    </row>
    <row r="577" spans="1:13" ht="24" x14ac:dyDescent="0.55000000000000004">
      <c r="A577" s="480"/>
      <c r="B577" s="477"/>
      <c r="C577" s="477"/>
      <c r="D577" s="477"/>
      <c r="E577" s="477"/>
      <c r="F577" s="477"/>
      <c r="G577" s="477"/>
      <c r="H577" s="477"/>
      <c r="I577" s="477"/>
      <c r="J577" s="477"/>
      <c r="K577" s="477"/>
      <c r="L577" s="477"/>
      <c r="M577" s="477"/>
    </row>
    <row r="578" spans="1:13" ht="24" x14ac:dyDescent="0.55000000000000004">
      <c r="A578" s="480"/>
      <c r="B578" s="477"/>
      <c r="C578" s="477"/>
      <c r="D578" s="477"/>
      <c r="E578" s="477"/>
      <c r="F578" s="477"/>
      <c r="G578" s="477"/>
      <c r="H578" s="477"/>
      <c r="I578" s="477"/>
      <c r="J578" s="477"/>
      <c r="K578" s="477"/>
      <c r="L578" s="477"/>
      <c r="M578" s="477"/>
    </row>
    <row r="579" spans="1:13" ht="24" x14ac:dyDescent="0.55000000000000004">
      <c r="A579" s="480"/>
      <c r="B579" s="477"/>
      <c r="C579" s="477"/>
      <c r="D579" s="477"/>
      <c r="E579" s="477"/>
      <c r="F579" s="477"/>
      <c r="G579" s="477"/>
      <c r="H579" s="477"/>
      <c r="I579" s="477"/>
      <c r="J579" s="477"/>
      <c r="K579" s="477"/>
      <c r="L579" s="477"/>
      <c r="M579" s="477"/>
    </row>
    <row r="580" spans="1:13" ht="24" x14ac:dyDescent="0.55000000000000004">
      <c r="A580" s="480"/>
      <c r="B580" s="477"/>
      <c r="C580" s="477"/>
      <c r="D580" s="477"/>
      <c r="E580" s="477"/>
      <c r="F580" s="477"/>
      <c r="G580" s="477"/>
      <c r="H580" s="477"/>
      <c r="I580" s="477"/>
      <c r="J580" s="477"/>
      <c r="K580" s="477"/>
      <c r="L580" s="477"/>
      <c r="M580" s="477"/>
    </row>
    <row r="581" spans="1:13" ht="24" x14ac:dyDescent="0.55000000000000004">
      <c r="A581" s="480"/>
      <c r="B581" s="477"/>
      <c r="C581" s="477"/>
      <c r="D581" s="477"/>
      <c r="E581" s="477"/>
      <c r="F581" s="477"/>
      <c r="G581" s="477"/>
      <c r="H581" s="477"/>
      <c r="I581" s="477"/>
      <c r="J581" s="477"/>
      <c r="K581" s="477"/>
      <c r="L581" s="477"/>
      <c r="M581" s="477"/>
    </row>
    <row r="582" spans="1:13" ht="24" x14ac:dyDescent="0.55000000000000004">
      <c r="A582" s="480"/>
      <c r="B582" s="477"/>
      <c r="C582" s="477"/>
      <c r="D582" s="477"/>
      <c r="E582" s="477"/>
      <c r="F582" s="477"/>
      <c r="G582" s="477"/>
      <c r="H582" s="477"/>
      <c r="I582" s="477"/>
      <c r="J582" s="477"/>
      <c r="K582" s="477"/>
      <c r="L582" s="477"/>
      <c r="M582" s="477"/>
    </row>
    <row r="583" spans="1:13" ht="24" x14ac:dyDescent="0.55000000000000004">
      <c r="A583" s="480"/>
      <c r="B583" s="477"/>
      <c r="C583" s="477"/>
      <c r="D583" s="477"/>
      <c r="E583" s="477"/>
      <c r="F583" s="477"/>
      <c r="G583" s="477"/>
      <c r="H583" s="477"/>
      <c r="I583" s="477"/>
      <c r="J583" s="477"/>
      <c r="K583" s="477"/>
      <c r="L583" s="477"/>
      <c r="M583" s="477"/>
    </row>
    <row r="584" spans="1:13" ht="24" x14ac:dyDescent="0.55000000000000004">
      <c r="A584" s="480"/>
      <c r="B584" s="477"/>
      <c r="C584" s="477"/>
      <c r="D584" s="477"/>
      <c r="E584" s="477"/>
      <c r="F584" s="477"/>
      <c r="G584" s="477"/>
      <c r="H584" s="477"/>
      <c r="I584" s="477"/>
      <c r="J584" s="477"/>
      <c r="K584" s="477"/>
      <c r="L584" s="477"/>
      <c r="M584" s="477"/>
    </row>
    <row r="585" spans="1:13" ht="24" x14ac:dyDescent="0.55000000000000004">
      <c r="A585" s="480"/>
      <c r="B585" s="477"/>
      <c r="C585" s="477"/>
      <c r="D585" s="477"/>
      <c r="E585" s="477"/>
      <c r="F585" s="477"/>
      <c r="G585" s="477"/>
      <c r="H585" s="477"/>
      <c r="I585" s="477"/>
      <c r="J585" s="477"/>
      <c r="K585" s="477"/>
      <c r="L585" s="477"/>
      <c r="M585" s="477"/>
    </row>
    <row r="586" spans="1:13" ht="24" x14ac:dyDescent="0.55000000000000004">
      <c r="A586" s="480"/>
      <c r="B586" s="477"/>
      <c r="C586" s="477"/>
      <c r="D586" s="477"/>
      <c r="E586" s="477"/>
      <c r="F586" s="477"/>
      <c r="G586" s="477"/>
      <c r="H586" s="477"/>
      <c r="I586" s="477"/>
      <c r="J586" s="477"/>
      <c r="K586" s="477"/>
      <c r="L586" s="477"/>
      <c r="M586" s="477"/>
    </row>
    <row r="587" spans="1:13" ht="24" x14ac:dyDescent="0.55000000000000004">
      <c r="A587" s="480"/>
      <c r="B587" s="477"/>
      <c r="C587" s="477"/>
      <c r="D587" s="477"/>
      <c r="E587" s="477"/>
      <c r="F587" s="477"/>
      <c r="G587" s="477"/>
      <c r="H587" s="477"/>
      <c r="I587" s="477"/>
      <c r="J587" s="477"/>
      <c r="K587" s="477"/>
      <c r="L587" s="477"/>
      <c r="M587" s="477"/>
    </row>
    <row r="588" spans="1:13" ht="24" x14ac:dyDescent="0.55000000000000004">
      <c r="A588" s="480"/>
      <c r="B588" s="477"/>
      <c r="C588" s="477"/>
      <c r="D588" s="477"/>
      <c r="E588" s="477"/>
      <c r="F588" s="477"/>
      <c r="G588" s="477"/>
      <c r="H588" s="477"/>
      <c r="I588" s="477"/>
      <c r="J588" s="477"/>
      <c r="K588" s="477"/>
      <c r="L588" s="477"/>
      <c r="M588" s="477"/>
    </row>
    <row r="589" spans="1:13" ht="24" x14ac:dyDescent="0.55000000000000004">
      <c r="A589" s="480"/>
      <c r="B589" s="477"/>
      <c r="C589" s="477"/>
      <c r="D589" s="477"/>
      <c r="E589" s="477"/>
      <c r="F589" s="477"/>
      <c r="G589" s="477"/>
      <c r="H589" s="477"/>
      <c r="I589" s="477"/>
      <c r="J589" s="477"/>
      <c r="K589" s="477"/>
      <c r="L589" s="477"/>
      <c r="M589" s="477"/>
    </row>
    <row r="590" spans="1:13" ht="24" x14ac:dyDescent="0.55000000000000004">
      <c r="A590" s="480"/>
      <c r="B590" s="477"/>
      <c r="C590" s="477"/>
      <c r="D590" s="477"/>
      <c r="E590" s="477"/>
      <c r="F590" s="477"/>
      <c r="G590" s="477"/>
      <c r="H590" s="477"/>
      <c r="I590" s="477"/>
      <c r="J590" s="477"/>
      <c r="K590" s="477"/>
      <c r="L590" s="477"/>
      <c r="M590" s="477"/>
    </row>
    <row r="591" spans="1:13" ht="24" x14ac:dyDescent="0.55000000000000004">
      <c r="A591" s="480"/>
      <c r="B591" s="477"/>
      <c r="C591" s="477"/>
      <c r="D591" s="477"/>
      <c r="E591" s="477"/>
      <c r="F591" s="477"/>
      <c r="G591" s="477"/>
      <c r="H591" s="477"/>
      <c r="I591" s="477"/>
      <c r="J591" s="477"/>
      <c r="K591" s="477"/>
      <c r="L591" s="477"/>
      <c r="M591" s="477"/>
    </row>
    <row r="592" spans="1:13" ht="24" x14ac:dyDescent="0.55000000000000004">
      <c r="A592" s="480"/>
      <c r="B592" s="477"/>
      <c r="C592" s="477"/>
      <c r="D592" s="477"/>
      <c r="E592" s="477"/>
      <c r="F592" s="477"/>
      <c r="G592" s="477"/>
      <c r="H592" s="477"/>
      <c r="I592" s="477"/>
      <c r="J592" s="477"/>
      <c r="K592" s="477"/>
      <c r="L592" s="477"/>
      <c r="M592" s="477"/>
    </row>
    <row r="593" spans="1:13" ht="24" x14ac:dyDescent="0.55000000000000004">
      <c r="A593" s="480"/>
      <c r="B593" s="477"/>
      <c r="C593" s="477"/>
      <c r="D593" s="477"/>
      <c r="E593" s="477"/>
      <c r="F593" s="477"/>
      <c r="G593" s="477"/>
      <c r="H593" s="477"/>
      <c r="I593" s="477"/>
      <c r="J593" s="477"/>
      <c r="K593" s="477"/>
      <c r="L593" s="477"/>
      <c r="M593" s="477"/>
    </row>
    <row r="594" spans="1:13" ht="24" x14ac:dyDescent="0.55000000000000004">
      <c r="A594" s="480"/>
      <c r="B594" s="477"/>
      <c r="C594" s="477"/>
      <c r="D594" s="477"/>
      <c r="E594" s="477"/>
      <c r="F594" s="477"/>
      <c r="G594" s="477"/>
      <c r="H594" s="477"/>
      <c r="I594" s="477"/>
      <c r="J594" s="477"/>
      <c r="K594" s="477"/>
      <c r="L594" s="477"/>
      <c r="M594" s="477"/>
    </row>
    <row r="595" spans="1:13" ht="24" x14ac:dyDescent="0.55000000000000004">
      <c r="A595" s="480"/>
      <c r="B595" s="477"/>
      <c r="C595" s="477"/>
      <c r="D595" s="477"/>
      <c r="E595" s="477"/>
      <c r="F595" s="477"/>
      <c r="G595" s="477"/>
      <c r="H595" s="477"/>
      <c r="I595" s="477"/>
      <c r="J595" s="477"/>
      <c r="K595" s="477"/>
      <c r="L595" s="477"/>
      <c r="M595" s="477"/>
    </row>
    <row r="596" spans="1:13" ht="24" x14ac:dyDescent="0.55000000000000004">
      <c r="A596" s="480"/>
      <c r="B596" s="477"/>
      <c r="C596" s="477"/>
      <c r="D596" s="477"/>
      <c r="E596" s="477"/>
      <c r="F596" s="477"/>
      <c r="G596" s="477"/>
      <c r="H596" s="477"/>
      <c r="I596" s="477"/>
      <c r="J596" s="477"/>
      <c r="K596" s="477"/>
      <c r="L596" s="477"/>
      <c r="M596" s="477"/>
    </row>
    <row r="597" spans="1:13" ht="24" x14ac:dyDescent="0.55000000000000004">
      <c r="A597" s="480"/>
      <c r="B597" s="477"/>
      <c r="C597" s="477"/>
      <c r="D597" s="477"/>
      <c r="E597" s="477"/>
      <c r="F597" s="477"/>
      <c r="G597" s="477"/>
      <c r="H597" s="477"/>
      <c r="I597" s="477"/>
      <c r="J597" s="477"/>
      <c r="K597" s="477"/>
      <c r="L597" s="477"/>
      <c r="M597" s="477"/>
    </row>
    <row r="598" spans="1:13" ht="24" x14ac:dyDescent="0.55000000000000004">
      <c r="A598" s="480"/>
      <c r="B598" s="477"/>
      <c r="C598" s="477"/>
      <c r="D598" s="477"/>
      <c r="E598" s="477"/>
      <c r="F598" s="477"/>
      <c r="G598" s="477"/>
      <c r="H598" s="477"/>
      <c r="I598" s="477"/>
      <c r="J598" s="477"/>
      <c r="K598" s="477"/>
      <c r="L598" s="477"/>
      <c r="M598" s="477"/>
    </row>
    <row r="599" spans="1:13" ht="24" x14ac:dyDescent="0.55000000000000004">
      <c r="A599" s="480"/>
      <c r="B599" s="477"/>
      <c r="C599" s="477"/>
      <c r="D599" s="477"/>
      <c r="E599" s="477"/>
      <c r="F599" s="477"/>
      <c r="G599" s="477"/>
      <c r="H599" s="477"/>
      <c r="I599" s="477"/>
      <c r="J599" s="477"/>
      <c r="K599" s="477"/>
      <c r="L599" s="477"/>
      <c r="M599" s="477"/>
    </row>
    <row r="600" spans="1:13" ht="24" x14ac:dyDescent="0.55000000000000004">
      <c r="A600" s="480"/>
      <c r="B600" s="477"/>
      <c r="C600" s="477"/>
      <c r="D600" s="477"/>
      <c r="E600" s="477"/>
      <c r="F600" s="477"/>
      <c r="G600" s="477"/>
      <c r="H600" s="477"/>
      <c r="I600" s="477"/>
      <c r="J600" s="477"/>
      <c r="K600" s="477"/>
      <c r="L600" s="477"/>
      <c r="M600" s="477"/>
    </row>
    <row r="601" spans="1:13" ht="24" x14ac:dyDescent="0.55000000000000004">
      <c r="A601" s="480"/>
      <c r="B601" s="477"/>
      <c r="C601" s="477"/>
      <c r="D601" s="477"/>
      <c r="E601" s="477"/>
      <c r="F601" s="477"/>
      <c r="G601" s="477"/>
      <c r="H601" s="477"/>
      <c r="I601" s="477"/>
      <c r="J601" s="477"/>
      <c r="K601" s="477"/>
      <c r="L601" s="477"/>
      <c r="M601" s="477"/>
    </row>
    <row r="602" spans="1:13" ht="24" x14ac:dyDescent="0.55000000000000004">
      <c r="A602" s="480"/>
      <c r="B602" s="477"/>
      <c r="C602" s="477"/>
      <c r="D602" s="477"/>
      <c r="E602" s="477"/>
      <c r="F602" s="477"/>
      <c r="G602" s="477"/>
      <c r="H602" s="477"/>
      <c r="I602" s="477"/>
      <c r="J602" s="477"/>
      <c r="K602" s="477"/>
      <c r="L602" s="477"/>
      <c r="M602" s="477"/>
    </row>
    <row r="603" spans="1:13" ht="24" x14ac:dyDescent="0.55000000000000004">
      <c r="A603" s="480"/>
      <c r="B603" s="477"/>
      <c r="C603" s="477"/>
      <c r="D603" s="477"/>
      <c r="E603" s="477"/>
      <c r="F603" s="477"/>
      <c r="G603" s="477"/>
      <c r="H603" s="477"/>
      <c r="I603" s="477"/>
      <c r="J603" s="477"/>
      <c r="K603" s="477"/>
      <c r="L603" s="477"/>
      <c r="M603" s="477"/>
    </row>
    <row r="604" spans="1:13" ht="24" x14ac:dyDescent="0.55000000000000004">
      <c r="A604" s="480"/>
      <c r="B604" s="477"/>
      <c r="C604" s="477"/>
      <c r="D604" s="477"/>
      <c r="E604" s="477"/>
      <c r="F604" s="477"/>
      <c r="G604" s="477"/>
      <c r="H604" s="477"/>
      <c r="I604" s="477"/>
      <c r="J604" s="477"/>
      <c r="K604" s="477"/>
      <c r="L604" s="477"/>
      <c r="M604" s="477"/>
    </row>
    <row r="605" spans="1:13" ht="24" x14ac:dyDescent="0.55000000000000004">
      <c r="A605" s="480"/>
      <c r="B605" s="477"/>
      <c r="C605" s="477"/>
      <c r="D605" s="477"/>
      <c r="E605" s="477"/>
      <c r="F605" s="477"/>
      <c r="G605" s="477"/>
      <c r="H605" s="477"/>
      <c r="I605" s="477"/>
      <c r="J605" s="477"/>
      <c r="K605" s="477"/>
      <c r="L605" s="477"/>
      <c r="M605" s="477"/>
    </row>
    <row r="606" spans="1:13" ht="24" x14ac:dyDescent="0.55000000000000004">
      <c r="A606" s="480"/>
      <c r="B606" s="477"/>
      <c r="C606" s="477"/>
      <c r="D606" s="477"/>
      <c r="E606" s="477"/>
      <c r="F606" s="477"/>
      <c r="G606" s="477"/>
      <c r="H606" s="477"/>
      <c r="I606" s="477"/>
      <c r="J606" s="477"/>
      <c r="K606" s="477"/>
      <c r="L606" s="477"/>
      <c r="M606" s="477"/>
    </row>
    <row r="607" spans="1:13" ht="24" x14ac:dyDescent="0.55000000000000004">
      <c r="A607" s="480"/>
      <c r="B607" s="477"/>
      <c r="C607" s="477"/>
      <c r="D607" s="477"/>
      <c r="E607" s="477"/>
      <c r="F607" s="477"/>
      <c r="G607" s="477"/>
      <c r="H607" s="477"/>
      <c r="I607" s="477"/>
      <c r="J607" s="477"/>
      <c r="K607" s="477"/>
      <c r="L607" s="477"/>
      <c r="M607" s="477"/>
    </row>
    <row r="608" spans="1:13" ht="24" x14ac:dyDescent="0.55000000000000004">
      <c r="A608" s="480"/>
      <c r="B608" s="477"/>
      <c r="C608" s="477"/>
      <c r="D608" s="477"/>
      <c r="E608" s="477"/>
      <c r="F608" s="477"/>
      <c r="G608" s="477"/>
      <c r="H608" s="477"/>
      <c r="I608" s="477"/>
      <c r="J608" s="477"/>
      <c r="K608" s="477"/>
      <c r="L608" s="477"/>
      <c r="M608" s="477"/>
    </row>
    <row r="609" spans="1:13" ht="24" x14ac:dyDescent="0.55000000000000004">
      <c r="A609" s="480"/>
      <c r="B609" s="477"/>
      <c r="C609" s="477"/>
      <c r="D609" s="477"/>
      <c r="E609" s="477"/>
      <c r="F609" s="477"/>
      <c r="G609" s="477"/>
      <c r="H609" s="477"/>
      <c r="I609" s="477"/>
      <c r="J609" s="477"/>
      <c r="K609" s="477"/>
      <c r="L609" s="477"/>
      <c r="M609" s="477"/>
    </row>
    <row r="610" spans="1:13" ht="24" x14ac:dyDescent="0.55000000000000004">
      <c r="A610" s="480"/>
      <c r="B610" s="477"/>
      <c r="C610" s="477"/>
      <c r="D610" s="477"/>
      <c r="E610" s="477"/>
      <c r="F610" s="477"/>
      <c r="G610" s="477"/>
      <c r="H610" s="477"/>
      <c r="I610" s="477"/>
      <c r="J610" s="477"/>
      <c r="K610" s="477"/>
      <c r="L610" s="477"/>
      <c r="M610" s="477"/>
    </row>
    <row r="611" spans="1:13" ht="24" x14ac:dyDescent="0.55000000000000004">
      <c r="A611" s="480"/>
      <c r="B611" s="477"/>
      <c r="C611" s="477"/>
      <c r="D611" s="477"/>
      <c r="E611" s="477"/>
      <c r="F611" s="477"/>
      <c r="G611" s="477"/>
      <c r="H611" s="477"/>
      <c r="I611" s="477"/>
      <c r="J611" s="477"/>
      <c r="K611" s="477"/>
      <c r="L611" s="477"/>
      <c r="M611" s="477"/>
    </row>
    <row r="612" spans="1:13" ht="24" x14ac:dyDescent="0.55000000000000004">
      <c r="A612" s="480"/>
      <c r="B612" s="477"/>
      <c r="C612" s="477"/>
      <c r="D612" s="477"/>
      <c r="E612" s="477"/>
      <c r="F612" s="477"/>
      <c r="G612" s="477"/>
      <c r="H612" s="477"/>
      <c r="I612" s="477"/>
      <c r="J612" s="477"/>
      <c r="K612" s="477"/>
      <c r="L612" s="477"/>
      <c r="M612" s="477"/>
    </row>
    <row r="613" spans="1:13" ht="24" x14ac:dyDescent="0.55000000000000004">
      <c r="A613" s="480"/>
      <c r="B613" s="477"/>
      <c r="C613" s="477"/>
      <c r="D613" s="477"/>
      <c r="E613" s="477"/>
      <c r="F613" s="477"/>
      <c r="G613" s="477"/>
      <c r="H613" s="477"/>
      <c r="I613" s="477"/>
      <c r="J613" s="477"/>
      <c r="K613" s="477"/>
      <c r="L613" s="477"/>
      <c r="M613" s="477"/>
    </row>
    <row r="614" spans="1:13" ht="24" x14ac:dyDescent="0.55000000000000004">
      <c r="A614" s="480"/>
      <c r="B614" s="477"/>
      <c r="C614" s="477"/>
      <c r="D614" s="477"/>
      <c r="E614" s="477"/>
      <c r="F614" s="477"/>
      <c r="G614" s="477"/>
      <c r="H614" s="477"/>
      <c r="I614" s="477"/>
      <c r="J614" s="477"/>
      <c r="K614" s="477"/>
      <c r="L614" s="477"/>
      <c r="M614" s="477"/>
    </row>
    <row r="615" spans="1:13" ht="24" x14ac:dyDescent="0.55000000000000004">
      <c r="A615" s="480"/>
      <c r="B615" s="477"/>
      <c r="C615" s="477"/>
      <c r="D615" s="477"/>
      <c r="E615" s="477"/>
      <c r="F615" s="477"/>
      <c r="G615" s="477"/>
      <c r="H615" s="477"/>
      <c r="I615" s="477"/>
      <c r="J615" s="477"/>
      <c r="K615" s="477"/>
      <c r="L615" s="477"/>
      <c r="M615" s="477"/>
    </row>
    <row r="616" spans="1:13" ht="24" x14ac:dyDescent="0.55000000000000004">
      <c r="A616" s="480"/>
      <c r="B616" s="477"/>
      <c r="C616" s="477"/>
      <c r="D616" s="477"/>
      <c r="E616" s="477"/>
      <c r="F616" s="477"/>
      <c r="G616" s="477"/>
      <c r="H616" s="477"/>
      <c r="I616" s="477"/>
      <c r="J616" s="477"/>
      <c r="K616" s="477"/>
      <c r="L616" s="477"/>
      <c r="M616" s="477"/>
    </row>
    <row r="617" spans="1:13" ht="24" x14ac:dyDescent="0.55000000000000004">
      <c r="A617" s="480"/>
      <c r="B617" s="477"/>
      <c r="C617" s="477"/>
      <c r="D617" s="477"/>
      <c r="E617" s="477"/>
      <c r="F617" s="477"/>
      <c r="G617" s="477"/>
      <c r="H617" s="477"/>
      <c r="I617" s="477"/>
      <c r="J617" s="477"/>
      <c r="K617" s="477"/>
      <c r="L617" s="477"/>
      <c r="M617" s="477"/>
    </row>
    <row r="618" spans="1:13" ht="24" x14ac:dyDescent="0.55000000000000004">
      <c r="A618" s="480"/>
      <c r="B618" s="477"/>
      <c r="C618" s="477"/>
      <c r="D618" s="477"/>
      <c r="E618" s="477"/>
      <c r="F618" s="477"/>
      <c r="G618" s="477"/>
      <c r="H618" s="477"/>
      <c r="I618" s="477"/>
      <c r="J618" s="477"/>
      <c r="K618" s="477"/>
      <c r="L618" s="477"/>
      <c r="M618" s="477"/>
    </row>
    <row r="619" spans="1:13" ht="24" x14ac:dyDescent="0.55000000000000004">
      <c r="A619" s="480"/>
      <c r="B619" s="477"/>
      <c r="C619" s="477"/>
      <c r="D619" s="477"/>
      <c r="E619" s="477"/>
      <c r="F619" s="477"/>
      <c r="G619" s="477"/>
      <c r="H619" s="477"/>
      <c r="I619" s="477"/>
      <c r="J619" s="477"/>
      <c r="K619" s="477"/>
      <c r="L619" s="477"/>
      <c r="M619" s="477"/>
    </row>
    <row r="620" spans="1:13" ht="24" x14ac:dyDescent="0.55000000000000004">
      <c r="A620" s="480"/>
      <c r="B620" s="477"/>
      <c r="C620" s="477"/>
      <c r="D620" s="477"/>
      <c r="E620" s="477"/>
      <c r="F620" s="477"/>
      <c r="G620" s="477"/>
      <c r="H620" s="477"/>
      <c r="I620" s="477"/>
      <c r="J620" s="477"/>
      <c r="K620" s="477"/>
      <c r="L620" s="477"/>
      <c r="M620" s="477"/>
    </row>
    <row r="621" spans="1:13" ht="24" x14ac:dyDescent="0.55000000000000004">
      <c r="A621" s="480"/>
      <c r="B621" s="477"/>
      <c r="C621" s="477"/>
      <c r="D621" s="477"/>
      <c r="E621" s="477"/>
      <c r="F621" s="477"/>
      <c r="G621" s="477"/>
      <c r="H621" s="477"/>
      <c r="I621" s="477"/>
      <c r="J621" s="477"/>
      <c r="K621" s="477"/>
      <c r="L621" s="477"/>
      <c r="M621" s="477"/>
    </row>
    <row r="622" spans="1:13" ht="24" x14ac:dyDescent="0.55000000000000004">
      <c r="A622" s="480"/>
      <c r="B622" s="477"/>
      <c r="C622" s="477"/>
      <c r="D622" s="477"/>
      <c r="E622" s="477"/>
      <c r="F622" s="477"/>
      <c r="G622" s="477"/>
      <c r="H622" s="477"/>
      <c r="I622" s="477"/>
      <c r="J622" s="477"/>
      <c r="K622" s="477"/>
      <c r="L622" s="477"/>
      <c r="M622" s="477"/>
    </row>
    <row r="623" spans="1:13" ht="24" x14ac:dyDescent="0.55000000000000004">
      <c r="A623" s="480"/>
      <c r="B623" s="477"/>
      <c r="C623" s="477"/>
      <c r="D623" s="477"/>
      <c r="E623" s="477"/>
      <c r="F623" s="477"/>
      <c r="G623" s="477"/>
      <c r="H623" s="477"/>
      <c r="I623" s="477"/>
      <c r="J623" s="477"/>
      <c r="K623" s="477"/>
      <c r="L623" s="477"/>
      <c r="M623" s="477"/>
    </row>
    <row r="624" spans="1:13" ht="24" x14ac:dyDescent="0.55000000000000004">
      <c r="A624" s="480"/>
      <c r="B624" s="477"/>
      <c r="C624" s="477"/>
      <c r="D624" s="477"/>
      <c r="E624" s="477"/>
      <c r="F624" s="477"/>
      <c r="G624" s="477"/>
      <c r="H624" s="477"/>
      <c r="I624" s="477"/>
      <c r="J624" s="477"/>
      <c r="K624" s="477"/>
      <c r="L624" s="477"/>
      <c r="M624" s="477"/>
    </row>
    <row r="625" spans="1:13" ht="24" x14ac:dyDescent="0.55000000000000004">
      <c r="A625" s="480"/>
      <c r="B625" s="477"/>
      <c r="C625" s="477"/>
      <c r="D625" s="477"/>
      <c r="E625" s="477"/>
      <c r="F625" s="477"/>
      <c r="G625" s="477"/>
      <c r="H625" s="477"/>
      <c r="I625" s="477"/>
      <c r="J625" s="477"/>
      <c r="K625" s="477"/>
      <c r="L625" s="477"/>
      <c r="M625" s="477"/>
    </row>
    <row r="626" spans="1:13" ht="24" x14ac:dyDescent="0.55000000000000004">
      <c r="A626" s="480"/>
      <c r="B626" s="477"/>
      <c r="C626" s="477"/>
      <c r="D626" s="477"/>
      <c r="E626" s="477"/>
      <c r="F626" s="477"/>
      <c r="G626" s="477"/>
      <c r="H626" s="477"/>
      <c r="I626" s="477"/>
      <c r="J626" s="477"/>
      <c r="K626" s="477"/>
      <c r="L626" s="477"/>
      <c r="M626" s="477"/>
    </row>
    <row r="627" spans="1:13" ht="24" x14ac:dyDescent="0.55000000000000004">
      <c r="A627" s="480"/>
      <c r="B627" s="477"/>
      <c r="C627" s="477"/>
      <c r="D627" s="477"/>
      <c r="E627" s="477"/>
      <c r="F627" s="477"/>
      <c r="G627" s="477"/>
      <c r="H627" s="477"/>
      <c r="I627" s="477"/>
      <c r="J627" s="477"/>
      <c r="K627" s="477"/>
      <c r="L627" s="477"/>
      <c r="M627" s="477"/>
    </row>
    <row r="628" spans="1:13" ht="24" x14ac:dyDescent="0.55000000000000004">
      <c r="A628" s="480"/>
      <c r="B628" s="477"/>
      <c r="C628" s="477"/>
      <c r="D628" s="477"/>
      <c r="E628" s="477"/>
      <c r="F628" s="477"/>
      <c r="G628" s="477"/>
      <c r="H628" s="477"/>
      <c r="I628" s="477"/>
      <c r="J628" s="477"/>
      <c r="K628" s="477"/>
      <c r="L628" s="477"/>
      <c r="M628" s="477"/>
    </row>
    <row r="629" spans="1:13" ht="24" x14ac:dyDescent="0.55000000000000004">
      <c r="A629" s="480"/>
      <c r="B629" s="477"/>
      <c r="C629" s="477"/>
      <c r="D629" s="477"/>
      <c r="E629" s="477"/>
      <c r="F629" s="477"/>
      <c r="G629" s="477"/>
      <c r="H629" s="477"/>
      <c r="I629" s="477"/>
      <c r="J629" s="477"/>
      <c r="K629" s="477"/>
      <c r="L629" s="477"/>
      <c r="M629" s="477"/>
    </row>
    <row r="630" spans="1:13" ht="24" x14ac:dyDescent="0.55000000000000004">
      <c r="A630" s="480"/>
      <c r="B630" s="477"/>
      <c r="C630" s="477"/>
      <c r="D630" s="477"/>
      <c r="E630" s="477"/>
      <c r="F630" s="477"/>
      <c r="G630" s="477"/>
      <c r="H630" s="477"/>
      <c r="I630" s="477"/>
      <c r="J630" s="477"/>
      <c r="K630" s="477"/>
      <c r="L630" s="477"/>
      <c r="M630" s="477"/>
    </row>
    <row r="631" spans="1:13" ht="24" x14ac:dyDescent="0.55000000000000004">
      <c r="A631" s="480"/>
      <c r="B631" s="477"/>
      <c r="C631" s="477"/>
      <c r="D631" s="477"/>
      <c r="E631" s="477"/>
      <c r="F631" s="477"/>
      <c r="G631" s="477"/>
      <c r="H631" s="477"/>
      <c r="I631" s="477"/>
      <c r="J631" s="477"/>
      <c r="K631" s="477"/>
      <c r="L631" s="477"/>
      <c r="M631" s="477"/>
    </row>
    <row r="632" spans="1:13" ht="24" x14ac:dyDescent="0.55000000000000004">
      <c r="A632" s="480"/>
      <c r="B632" s="477"/>
      <c r="C632" s="477"/>
      <c r="D632" s="477"/>
      <c r="E632" s="477"/>
      <c r="F632" s="477"/>
      <c r="G632" s="477"/>
      <c r="H632" s="477"/>
      <c r="I632" s="477"/>
      <c r="J632" s="477"/>
      <c r="K632" s="477"/>
      <c r="L632" s="477"/>
      <c r="M632" s="477"/>
    </row>
    <row r="633" spans="1:13" ht="24" x14ac:dyDescent="0.55000000000000004">
      <c r="A633" s="480"/>
      <c r="B633" s="477"/>
      <c r="C633" s="477"/>
      <c r="D633" s="477"/>
      <c r="E633" s="477"/>
      <c r="F633" s="477"/>
      <c r="G633" s="477"/>
      <c r="H633" s="477"/>
      <c r="I633" s="477"/>
      <c r="J633" s="477"/>
      <c r="K633" s="477"/>
      <c r="L633" s="477"/>
      <c r="M633" s="477"/>
    </row>
    <row r="634" spans="1:13" ht="24" x14ac:dyDescent="0.55000000000000004">
      <c r="A634" s="480"/>
      <c r="B634" s="477"/>
      <c r="C634" s="477"/>
      <c r="D634" s="477"/>
      <c r="E634" s="477"/>
      <c r="F634" s="477"/>
      <c r="G634" s="477"/>
      <c r="H634" s="477"/>
      <c r="I634" s="477"/>
      <c r="J634" s="477"/>
      <c r="K634" s="477"/>
      <c r="L634" s="477"/>
      <c r="M634" s="477"/>
    </row>
    <row r="635" spans="1:13" ht="24" x14ac:dyDescent="0.55000000000000004">
      <c r="A635" s="480"/>
      <c r="B635" s="477"/>
      <c r="C635" s="477"/>
      <c r="D635" s="477"/>
      <c r="E635" s="477"/>
      <c r="F635" s="477"/>
      <c r="G635" s="477"/>
      <c r="H635" s="477"/>
      <c r="I635" s="477"/>
      <c r="J635" s="477"/>
      <c r="K635" s="477"/>
      <c r="L635" s="477"/>
      <c r="M635" s="477"/>
    </row>
    <row r="636" spans="1:13" ht="24" x14ac:dyDescent="0.55000000000000004">
      <c r="A636" s="480"/>
      <c r="B636" s="477"/>
      <c r="C636" s="477"/>
      <c r="D636" s="477"/>
      <c r="E636" s="477"/>
      <c r="F636" s="477"/>
      <c r="G636" s="477"/>
      <c r="H636" s="477"/>
      <c r="I636" s="477"/>
      <c r="J636" s="477"/>
      <c r="K636" s="477"/>
      <c r="L636" s="477"/>
      <c r="M636" s="477"/>
    </row>
    <row r="637" spans="1:13" ht="24" x14ac:dyDescent="0.55000000000000004">
      <c r="A637" s="480"/>
      <c r="B637" s="477"/>
      <c r="C637" s="477"/>
      <c r="D637" s="477"/>
      <c r="E637" s="477"/>
      <c r="F637" s="477"/>
      <c r="G637" s="477"/>
      <c r="H637" s="477"/>
      <c r="I637" s="477"/>
      <c r="J637" s="477"/>
      <c r="K637" s="477"/>
      <c r="L637" s="477"/>
      <c r="M637" s="477"/>
    </row>
    <row r="638" spans="1:13" ht="24" x14ac:dyDescent="0.55000000000000004">
      <c r="A638" s="480"/>
      <c r="B638" s="477"/>
      <c r="C638" s="477"/>
      <c r="D638" s="477"/>
      <c r="E638" s="477"/>
      <c r="F638" s="477"/>
      <c r="G638" s="477"/>
      <c r="H638" s="477"/>
      <c r="I638" s="477"/>
      <c r="J638" s="477"/>
      <c r="K638" s="477"/>
      <c r="L638" s="477"/>
      <c r="M638" s="477"/>
    </row>
    <row r="639" spans="1:13" ht="24" x14ac:dyDescent="0.55000000000000004">
      <c r="A639" s="480"/>
      <c r="B639" s="477"/>
      <c r="C639" s="477"/>
      <c r="D639" s="477"/>
      <c r="E639" s="477"/>
      <c r="F639" s="477"/>
      <c r="G639" s="477"/>
      <c r="H639" s="477"/>
      <c r="I639" s="477"/>
      <c r="J639" s="477"/>
      <c r="K639" s="477"/>
      <c r="L639" s="477"/>
      <c r="M639" s="477"/>
    </row>
    <row r="640" spans="1:13" ht="24" x14ac:dyDescent="0.55000000000000004">
      <c r="A640" s="480"/>
      <c r="B640" s="477"/>
      <c r="C640" s="477"/>
      <c r="D640" s="477"/>
      <c r="E640" s="477"/>
      <c r="F640" s="477"/>
      <c r="G640" s="477"/>
      <c r="H640" s="477"/>
      <c r="I640" s="477"/>
      <c r="J640" s="477"/>
      <c r="K640" s="477"/>
      <c r="L640" s="477"/>
      <c r="M640" s="477"/>
    </row>
    <row r="641" spans="1:13" ht="24" x14ac:dyDescent="0.55000000000000004">
      <c r="A641" s="480"/>
      <c r="B641" s="477"/>
      <c r="C641" s="477"/>
      <c r="D641" s="477"/>
      <c r="E641" s="477"/>
      <c r="F641" s="477"/>
      <c r="G641" s="477"/>
      <c r="H641" s="477"/>
      <c r="I641" s="477"/>
      <c r="J641" s="477"/>
      <c r="K641" s="477"/>
      <c r="L641" s="477"/>
      <c r="M641" s="477"/>
    </row>
    <row r="642" spans="1:13" ht="24" x14ac:dyDescent="0.55000000000000004">
      <c r="A642" s="480"/>
      <c r="B642" s="477"/>
      <c r="C642" s="477"/>
      <c r="D642" s="477"/>
      <c r="E642" s="477"/>
      <c r="F642" s="477"/>
      <c r="G642" s="477"/>
      <c r="H642" s="477"/>
      <c r="I642" s="477"/>
      <c r="J642" s="477"/>
      <c r="K642" s="477"/>
      <c r="L642" s="477"/>
      <c r="M642" s="477"/>
    </row>
    <row r="643" spans="1:13" ht="24" x14ac:dyDescent="0.55000000000000004">
      <c r="A643" s="480"/>
      <c r="B643" s="477"/>
      <c r="C643" s="477"/>
      <c r="D643" s="477"/>
      <c r="E643" s="477"/>
      <c r="F643" s="477"/>
      <c r="G643" s="477"/>
      <c r="H643" s="477"/>
      <c r="I643" s="477"/>
      <c r="J643" s="477"/>
      <c r="K643" s="477"/>
      <c r="L643" s="477"/>
      <c r="M643" s="477"/>
    </row>
    <row r="644" spans="1:13" ht="24" x14ac:dyDescent="0.55000000000000004">
      <c r="A644" s="480"/>
      <c r="B644" s="477"/>
      <c r="C644" s="477"/>
      <c r="D644" s="477"/>
      <c r="E644" s="477"/>
      <c r="F644" s="477"/>
      <c r="G644" s="477"/>
      <c r="H644" s="477"/>
      <c r="I644" s="477"/>
      <c r="J644" s="477"/>
      <c r="K644" s="477"/>
      <c r="L644" s="477"/>
      <c r="M644" s="477"/>
    </row>
    <row r="645" spans="1:13" ht="24" x14ac:dyDescent="0.55000000000000004">
      <c r="A645" s="480"/>
      <c r="B645" s="477"/>
      <c r="C645" s="477"/>
      <c r="D645" s="477"/>
      <c r="E645" s="477"/>
      <c r="F645" s="477"/>
      <c r="G645" s="477"/>
      <c r="H645" s="477"/>
      <c r="I645" s="477"/>
      <c r="J645" s="477"/>
      <c r="K645" s="477"/>
      <c r="L645" s="477"/>
      <c r="M645" s="477"/>
    </row>
    <row r="646" spans="1:13" ht="24" x14ac:dyDescent="0.55000000000000004">
      <c r="A646" s="480"/>
      <c r="B646" s="477"/>
      <c r="C646" s="477"/>
      <c r="D646" s="477"/>
      <c r="E646" s="477"/>
      <c r="F646" s="477"/>
      <c r="G646" s="477"/>
      <c r="H646" s="477"/>
      <c r="I646" s="477"/>
      <c r="J646" s="477"/>
      <c r="K646" s="477"/>
      <c r="L646" s="477"/>
      <c r="M646" s="477"/>
    </row>
    <row r="647" spans="1:13" ht="24" x14ac:dyDescent="0.55000000000000004">
      <c r="A647" s="480"/>
      <c r="B647" s="477"/>
      <c r="C647" s="477"/>
      <c r="D647" s="477"/>
      <c r="E647" s="477"/>
      <c r="F647" s="477"/>
      <c r="G647" s="477"/>
      <c r="H647" s="477"/>
      <c r="I647" s="477"/>
      <c r="J647" s="477"/>
      <c r="K647" s="477"/>
      <c r="L647" s="477"/>
      <c r="M647" s="477"/>
    </row>
    <row r="648" spans="1:13" ht="24" x14ac:dyDescent="0.55000000000000004">
      <c r="A648" s="480"/>
      <c r="B648" s="477"/>
      <c r="C648" s="477"/>
      <c r="D648" s="477"/>
      <c r="E648" s="477"/>
      <c r="F648" s="477"/>
      <c r="G648" s="477"/>
      <c r="H648" s="477"/>
      <c r="I648" s="477"/>
      <c r="J648" s="477"/>
      <c r="K648" s="477"/>
      <c r="L648" s="477"/>
      <c r="M648" s="477"/>
    </row>
    <row r="649" spans="1:13" ht="24" x14ac:dyDescent="0.55000000000000004">
      <c r="A649" s="480"/>
      <c r="B649" s="477"/>
      <c r="C649" s="477"/>
      <c r="D649" s="477"/>
      <c r="E649" s="477"/>
      <c r="F649" s="477"/>
      <c r="G649" s="477"/>
      <c r="H649" s="477"/>
      <c r="I649" s="477"/>
      <c r="J649" s="477"/>
      <c r="K649" s="477"/>
      <c r="L649" s="477"/>
      <c r="M649" s="477"/>
    </row>
    <row r="650" spans="1:13" ht="24" x14ac:dyDescent="0.55000000000000004">
      <c r="A650" s="480"/>
      <c r="B650" s="477"/>
      <c r="C650" s="477"/>
      <c r="D650" s="477"/>
      <c r="E650" s="477"/>
      <c r="F650" s="477"/>
      <c r="G650" s="477"/>
      <c r="H650" s="477"/>
      <c r="I650" s="477"/>
      <c r="J650" s="477"/>
      <c r="K650" s="477"/>
      <c r="L650" s="477"/>
      <c r="M650" s="477"/>
    </row>
    <row r="651" spans="1:13" ht="24" x14ac:dyDescent="0.55000000000000004">
      <c r="A651" s="480"/>
      <c r="B651" s="477"/>
      <c r="C651" s="477"/>
      <c r="D651" s="477"/>
      <c r="E651" s="477"/>
      <c r="F651" s="477"/>
      <c r="G651" s="477"/>
      <c r="H651" s="477"/>
      <c r="I651" s="477"/>
      <c r="J651" s="477"/>
      <c r="K651" s="477"/>
      <c r="L651" s="477"/>
      <c r="M651" s="477"/>
    </row>
    <row r="652" spans="1:13" ht="24" x14ac:dyDescent="0.55000000000000004">
      <c r="A652" s="480"/>
      <c r="B652" s="477"/>
      <c r="C652" s="477"/>
      <c r="D652" s="477"/>
      <c r="E652" s="477"/>
      <c r="F652" s="477"/>
      <c r="G652" s="477"/>
      <c r="H652" s="477"/>
      <c r="I652" s="477"/>
      <c r="J652" s="477"/>
      <c r="K652" s="477"/>
      <c r="L652" s="477"/>
      <c r="M652" s="477"/>
    </row>
    <row r="653" spans="1:13" ht="24" x14ac:dyDescent="0.55000000000000004">
      <c r="A653" s="480"/>
      <c r="B653" s="477"/>
      <c r="C653" s="477"/>
      <c r="D653" s="477"/>
      <c r="E653" s="477"/>
      <c r="F653" s="477"/>
      <c r="G653" s="477"/>
      <c r="H653" s="477"/>
      <c r="I653" s="477"/>
      <c r="J653" s="477"/>
      <c r="K653" s="477"/>
      <c r="L653" s="477"/>
      <c r="M653" s="477"/>
    </row>
    <row r="654" spans="1:13" ht="24" x14ac:dyDescent="0.55000000000000004">
      <c r="A654" s="480"/>
      <c r="B654" s="477"/>
      <c r="C654" s="477"/>
      <c r="D654" s="477"/>
      <c r="E654" s="477"/>
      <c r="F654" s="477"/>
      <c r="G654" s="477"/>
      <c r="H654" s="477"/>
      <c r="I654" s="477"/>
      <c r="J654" s="477"/>
      <c r="K654" s="477"/>
      <c r="L654" s="477"/>
      <c r="M654" s="477"/>
    </row>
    <row r="655" spans="1:13" ht="24" x14ac:dyDescent="0.55000000000000004">
      <c r="A655" s="480"/>
      <c r="B655" s="477"/>
      <c r="C655" s="477"/>
      <c r="D655" s="477"/>
      <c r="E655" s="477"/>
      <c r="F655" s="477"/>
      <c r="G655" s="477"/>
      <c r="H655" s="477"/>
      <c r="I655" s="477"/>
      <c r="J655" s="477"/>
      <c r="K655" s="477"/>
      <c r="L655" s="477"/>
      <c r="M655" s="477"/>
    </row>
    <row r="656" spans="1:13" ht="24" x14ac:dyDescent="0.55000000000000004">
      <c r="A656" s="480"/>
      <c r="B656" s="477"/>
      <c r="C656" s="477"/>
      <c r="D656" s="477"/>
      <c r="E656" s="477"/>
      <c r="F656" s="477"/>
      <c r="G656" s="477"/>
      <c r="H656" s="477"/>
      <c r="I656" s="477"/>
      <c r="J656" s="477"/>
      <c r="K656" s="477"/>
      <c r="L656" s="477"/>
      <c r="M656" s="477"/>
    </row>
    <row r="657" spans="1:13" ht="24" x14ac:dyDescent="0.55000000000000004">
      <c r="A657" s="480"/>
      <c r="B657" s="477"/>
      <c r="C657" s="477"/>
      <c r="D657" s="477"/>
      <c r="E657" s="477"/>
      <c r="F657" s="477"/>
      <c r="G657" s="477"/>
      <c r="H657" s="477"/>
      <c r="I657" s="477"/>
      <c r="J657" s="477"/>
      <c r="K657" s="477"/>
      <c r="L657" s="477"/>
      <c r="M657" s="477"/>
    </row>
    <row r="658" spans="1:13" ht="24" x14ac:dyDescent="0.55000000000000004">
      <c r="A658" s="480"/>
      <c r="B658" s="477"/>
      <c r="C658" s="477"/>
      <c r="D658" s="477"/>
      <c r="E658" s="477"/>
      <c r="F658" s="477"/>
      <c r="G658" s="477"/>
      <c r="H658" s="477"/>
      <c r="I658" s="477"/>
      <c r="J658" s="477"/>
      <c r="K658" s="477"/>
      <c r="L658" s="477"/>
      <c r="M658" s="477"/>
    </row>
    <row r="659" spans="1:13" ht="24" x14ac:dyDescent="0.55000000000000004">
      <c r="A659" s="480"/>
      <c r="B659" s="477"/>
      <c r="C659" s="477"/>
      <c r="D659" s="477"/>
      <c r="E659" s="477"/>
      <c r="F659" s="477"/>
      <c r="G659" s="477"/>
      <c r="H659" s="477"/>
      <c r="I659" s="477"/>
      <c r="J659" s="477"/>
      <c r="K659" s="477"/>
      <c r="L659" s="477"/>
      <c r="M659" s="477"/>
    </row>
    <row r="660" spans="1:13" ht="24" x14ac:dyDescent="0.55000000000000004">
      <c r="A660" s="480"/>
      <c r="B660" s="477"/>
      <c r="C660" s="477"/>
      <c r="D660" s="477"/>
      <c r="E660" s="477"/>
      <c r="F660" s="477"/>
      <c r="G660" s="477"/>
      <c r="H660" s="477"/>
      <c r="I660" s="477"/>
      <c r="J660" s="477"/>
      <c r="K660" s="477"/>
      <c r="L660" s="477"/>
      <c r="M660" s="477"/>
    </row>
    <row r="661" spans="1:13" ht="24" x14ac:dyDescent="0.55000000000000004">
      <c r="A661" s="480"/>
      <c r="B661" s="477"/>
      <c r="C661" s="477"/>
      <c r="D661" s="477"/>
      <c r="E661" s="477"/>
      <c r="F661" s="477"/>
      <c r="G661" s="477"/>
      <c r="H661" s="477"/>
      <c r="I661" s="477"/>
      <c r="J661" s="477"/>
      <c r="K661" s="477"/>
      <c r="L661" s="477"/>
      <c r="M661" s="477"/>
    </row>
    <row r="662" spans="1:13" ht="24" x14ac:dyDescent="0.55000000000000004">
      <c r="A662" s="480"/>
      <c r="B662" s="477"/>
      <c r="C662" s="477"/>
      <c r="D662" s="477"/>
      <c r="E662" s="477"/>
      <c r="F662" s="477"/>
      <c r="G662" s="477"/>
      <c r="H662" s="477"/>
      <c r="I662" s="477"/>
      <c r="J662" s="477"/>
      <c r="K662" s="477"/>
      <c r="L662" s="477"/>
      <c r="M662" s="477"/>
    </row>
    <row r="663" spans="1:13" ht="24" x14ac:dyDescent="0.55000000000000004">
      <c r="A663" s="480"/>
      <c r="B663" s="477"/>
      <c r="C663" s="477"/>
      <c r="D663" s="477"/>
      <c r="E663" s="477"/>
      <c r="F663" s="477"/>
      <c r="G663" s="477"/>
      <c r="H663" s="477"/>
      <c r="I663" s="477"/>
      <c r="J663" s="477"/>
      <c r="K663" s="477"/>
      <c r="L663" s="477"/>
      <c r="M663" s="477"/>
    </row>
    <row r="664" spans="1:13" ht="24" x14ac:dyDescent="0.55000000000000004">
      <c r="A664" s="480"/>
      <c r="B664" s="477"/>
      <c r="C664" s="477"/>
      <c r="D664" s="477"/>
      <c r="E664" s="477"/>
      <c r="F664" s="477"/>
      <c r="G664" s="477"/>
      <c r="H664" s="477"/>
      <c r="I664" s="477"/>
      <c r="J664" s="477"/>
      <c r="K664" s="477"/>
      <c r="L664" s="477"/>
      <c r="M664" s="477"/>
    </row>
    <row r="665" spans="1:13" ht="24" x14ac:dyDescent="0.55000000000000004">
      <c r="A665" s="480"/>
      <c r="B665" s="477"/>
      <c r="C665" s="477"/>
      <c r="D665" s="477"/>
      <c r="E665" s="477"/>
      <c r="F665" s="477"/>
      <c r="G665" s="477"/>
      <c r="H665" s="477"/>
      <c r="I665" s="477"/>
      <c r="J665" s="477"/>
      <c r="K665" s="477"/>
      <c r="L665" s="477"/>
      <c r="M665" s="477"/>
    </row>
    <row r="666" spans="1:13" ht="24" x14ac:dyDescent="0.55000000000000004">
      <c r="A666" s="480"/>
      <c r="B666" s="477"/>
      <c r="C666" s="477"/>
      <c r="D666" s="477"/>
      <c r="E666" s="477"/>
      <c r="F666" s="477"/>
      <c r="G666" s="477"/>
      <c r="H666" s="477"/>
      <c r="I666" s="477"/>
      <c r="J666" s="477"/>
      <c r="K666" s="477"/>
      <c r="L666" s="477"/>
      <c r="M666" s="477"/>
    </row>
    <row r="667" spans="1:13" ht="24" x14ac:dyDescent="0.55000000000000004">
      <c r="A667" s="480"/>
      <c r="B667" s="477"/>
      <c r="C667" s="477"/>
      <c r="D667" s="477"/>
      <c r="E667" s="477"/>
      <c r="F667" s="477"/>
      <c r="G667" s="477"/>
      <c r="H667" s="477"/>
      <c r="I667" s="477"/>
      <c r="J667" s="477"/>
      <c r="K667" s="477"/>
      <c r="L667" s="477"/>
      <c r="M667" s="477"/>
    </row>
    <row r="668" spans="1:13" ht="24" x14ac:dyDescent="0.55000000000000004">
      <c r="A668" s="480"/>
      <c r="B668" s="477"/>
      <c r="C668" s="477"/>
      <c r="D668" s="477"/>
      <c r="E668" s="477"/>
      <c r="F668" s="477"/>
      <c r="G668" s="477"/>
      <c r="H668" s="477"/>
      <c r="I668" s="477"/>
      <c r="J668" s="477"/>
      <c r="K668" s="477"/>
      <c r="L668" s="477"/>
      <c r="M668" s="477"/>
    </row>
    <row r="669" spans="1:13" ht="24" x14ac:dyDescent="0.55000000000000004">
      <c r="A669" s="480"/>
      <c r="B669" s="477"/>
      <c r="C669" s="477"/>
      <c r="D669" s="477"/>
      <c r="E669" s="477"/>
      <c r="F669" s="477"/>
      <c r="G669" s="477"/>
      <c r="H669" s="477"/>
      <c r="I669" s="477"/>
      <c r="J669" s="477"/>
      <c r="K669" s="477"/>
      <c r="L669" s="477"/>
      <c r="M669" s="477"/>
    </row>
    <row r="670" spans="1:13" ht="24" x14ac:dyDescent="0.55000000000000004">
      <c r="A670" s="480"/>
      <c r="B670" s="477"/>
      <c r="C670" s="477"/>
      <c r="D670" s="477"/>
      <c r="E670" s="477"/>
      <c r="F670" s="477"/>
      <c r="G670" s="477"/>
      <c r="H670" s="477"/>
      <c r="I670" s="477"/>
      <c r="J670" s="477"/>
      <c r="K670" s="477"/>
      <c r="L670" s="477"/>
      <c r="M670" s="477"/>
    </row>
    <row r="671" spans="1:13" ht="24" x14ac:dyDescent="0.55000000000000004">
      <c r="A671" s="480"/>
      <c r="B671" s="477"/>
      <c r="C671" s="477"/>
      <c r="D671" s="477"/>
      <c r="E671" s="477"/>
      <c r="F671" s="477"/>
      <c r="G671" s="477"/>
      <c r="H671" s="477"/>
      <c r="I671" s="477"/>
      <c r="J671" s="477"/>
      <c r="K671" s="477"/>
      <c r="L671" s="477"/>
      <c r="M671" s="477"/>
    </row>
    <row r="672" spans="1:13" ht="24" x14ac:dyDescent="0.55000000000000004">
      <c r="A672" s="480"/>
      <c r="B672" s="477"/>
      <c r="C672" s="477"/>
      <c r="D672" s="477"/>
      <c r="E672" s="477"/>
      <c r="F672" s="477"/>
      <c r="G672" s="477"/>
      <c r="H672" s="477"/>
      <c r="I672" s="477"/>
      <c r="J672" s="477"/>
      <c r="K672" s="477"/>
      <c r="L672" s="477"/>
      <c r="M672" s="477"/>
    </row>
    <row r="673" spans="1:13" ht="24" x14ac:dyDescent="0.55000000000000004">
      <c r="A673" s="480"/>
      <c r="B673" s="477"/>
      <c r="C673" s="477"/>
      <c r="D673" s="477"/>
      <c r="E673" s="477"/>
      <c r="F673" s="477"/>
      <c r="G673" s="477"/>
      <c r="H673" s="477"/>
      <c r="I673" s="477"/>
      <c r="J673" s="477"/>
      <c r="K673" s="477"/>
      <c r="L673" s="477"/>
      <c r="M673" s="477"/>
    </row>
    <row r="674" spans="1:13" ht="24" x14ac:dyDescent="0.55000000000000004">
      <c r="A674" s="480"/>
      <c r="B674" s="477"/>
      <c r="C674" s="477"/>
      <c r="D674" s="477"/>
      <c r="E674" s="477"/>
      <c r="F674" s="477"/>
      <c r="G674" s="477"/>
      <c r="H674" s="477"/>
      <c r="I674" s="477"/>
      <c r="J674" s="477"/>
      <c r="K674" s="477"/>
      <c r="L674" s="477"/>
      <c r="M674" s="477"/>
    </row>
    <row r="675" spans="1:13" ht="24" x14ac:dyDescent="0.55000000000000004">
      <c r="A675" s="480"/>
      <c r="B675" s="477"/>
      <c r="C675" s="477"/>
      <c r="D675" s="477"/>
      <c r="E675" s="477"/>
      <c r="F675" s="477"/>
      <c r="G675" s="477"/>
      <c r="H675" s="477"/>
      <c r="I675" s="477"/>
      <c r="J675" s="477"/>
      <c r="K675" s="477"/>
      <c r="L675" s="477"/>
      <c r="M675" s="477"/>
    </row>
    <row r="676" spans="1:13" ht="24" x14ac:dyDescent="0.55000000000000004">
      <c r="A676" s="480"/>
      <c r="B676" s="477"/>
      <c r="C676" s="477"/>
      <c r="D676" s="477"/>
      <c r="E676" s="477"/>
      <c r="F676" s="477"/>
      <c r="G676" s="477"/>
      <c r="H676" s="477"/>
      <c r="I676" s="477"/>
      <c r="J676" s="477"/>
      <c r="K676" s="477"/>
      <c r="L676" s="477"/>
      <c r="M676" s="477"/>
    </row>
    <row r="677" spans="1:13" ht="24" x14ac:dyDescent="0.55000000000000004">
      <c r="A677" s="480"/>
      <c r="B677" s="477"/>
      <c r="C677" s="477"/>
      <c r="D677" s="477"/>
      <c r="E677" s="477"/>
      <c r="F677" s="477"/>
      <c r="G677" s="477"/>
      <c r="H677" s="477"/>
      <c r="I677" s="477"/>
      <c r="J677" s="477"/>
      <c r="K677" s="477"/>
      <c r="L677" s="477"/>
      <c r="M677" s="477"/>
    </row>
    <row r="678" spans="1:13" ht="24" x14ac:dyDescent="0.55000000000000004">
      <c r="A678" s="480"/>
      <c r="B678" s="477"/>
      <c r="C678" s="477"/>
      <c r="D678" s="477"/>
      <c r="E678" s="477"/>
      <c r="F678" s="477"/>
      <c r="G678" s="477"/>
      <c r="H678" s="477"/>
      <c r="I678" s="477"/>
      <c r="J678" s="477"/>
      <c r="K678" s="477"/>
      <c r="L678" s="477"/>
      <c r="M678" s="477"/>
    </row>
    <row r="679" spans="1:13" ht="24" x14ac:dyDescent="0.55000000000000004">
      <c r="A679" s="480"/>
      <c r="B679" s="477"/>
      <c r="C679" s="477"/>
      <c r="D679" s="477"/>
      <c r="E679" s="477"/>
      <c r="F679" s="477"/>
      <c r="G679" s="477"/>
      <c r="H679" s="477"/>
      <c r="I679" s="477"/>
      <c r="J679" s="477"/>
      <c r="K679" s="477"/>
      <c r="L679" s="477"/>
      <c r="M679" s="477"/>
    </row>
    <row r="680" spans="1:13" ht="24" x14ac:dyDescent="0.55000000000000004">
      <c r="A680" s="480"/>
      <c r="B680" s="477"/>
      <c r="C680" s="477"/>
      <c r="D680" s="477"/>
      <c r="E680" s="477"/>
      <c r="F680" s="477"/>
      <c r="G680" s="477"/>
      <c r="H680" s="477"/>
      <c r="I680" s="477"/>
      <c r="J680" s="477"/>
      <c r="K680" s="477"/>
      <c r="L680" s="477"/>
      <c r="M680" s="477"/>
    </row>
    <row r="681" spans="1:13" ht="24" x14ac:dyDescent="0.55000000000000004">
      <c r="A681" s="480"/>
      <c r="B681" s="477"/>
      <c r="C681" s="477"/>
      <c r="D681" s="477"/>
      <c r="E681" s="477"/>
      <c r="F681" s="477"/>
      <c r="G681" s="477"/>
      <c r="H681" s="477"/>
      <c r="I681" s="477"/>
      <c r="J681" s="477"/>
      <c r="K681" s="477"/>
      <c r="L681" s="477"/>
      <c r="M681" s="477"/>
    </row>
    <row r="682" spans="1:13" ht="24" x14ac:dyDescent="0.55000000000000004">
      <c r="A682" s="480"/>
      <c r="B682" s="477"/>
      <c r="C682" s="477"/>
      <c r="D682" s="477"/>
      <c r="E682" s="477"/>
      <c r="F682" s="477"/>
      <c r="G682" s="477"/>
      <c r="H682" s="477"/>
      <c r="I682" s="477"/>
      <c r="J682" s="477"/>
      <c r="K682" s="477"/>
      <c r="L682" s="477"/>
      <c r="M682" s="477"/>
    </row>
    <row r="683" spans="1:13" ht="24" x14ac:dyDescent="0.55000000000000004">
      <c r="A683" s="480"/>
      <c r="B683" s="477"/>
      <c r="C683" s="477"/>
      <c r="D683" s="477"/>
      <c r="E683" s="477"/>
      <c r="F683" s="477"/>
      <c r="G683" s="477"/>
      <c r="H683" s="477"/>
      <c r="I683" s="477"/>
      <c r="J683" s="477"/>
      <c r="K683" s="477"/>
      <c r="L683" s="477"/>
      <c r="M683" s="477"/>
    </row>
    <row r="684" spans="1:13" ht="24" x14ac:dyDescent="0.55000000000000004">
      <c r="A684" s="480"/>
      <c r="B684" s="477"/>
      <c r="C684" s="477"/>
      <c r="D684" s="477"/>
      <c r="E684" s="477"/>
      <c r="F684" s="477"/>
      <c r="G684" s="477"/>
      <c r="H684" s="477"/>
      <c r="I684" s="477"/>
      <c r="J684" s="477"/>
      <c r="K684" s="477"/>
      <c r="L684" s="477"/>
      <c r="M684" s="477"/>
    </row>
    <row r="685" spans="1:13" ht="24" x14ac:dyDescent="0.55000000000000004">
      <c r="A685" s="480"/>
      <c r="B685" s="477"/>
      <c r="C685" s="477"/>
      <c r="D685" s="477"/>
      <c r="E685" s="477"/>
      <c r="F685" s="477"/>
      <c r="G685" s="477"/>
      <c r="H685" s="477"/>
      <c r="I685" s="477"/>
      <c r="J685" s="477"/>
      <c r="K685" s="477"/>
      <c r="L685" s="477"/>
      <c r="M685" s="477"/>
    </row>
    <row r="686" spans="1:13" ht="24" x14ac:dyDescent="0.55000000000000004">
      <c r="A686" s="480"/>
      <c r="B686" s="477"/>
      <c r="C686" s="477"/>
      <c r="D686" s="477"/>
      <c r="E686" s="477"/>
      <c r="F686" s="477"/>
      <c r="G686" s="477"/>
      <c r="H686" s="477"/>
      <c r="I686" s="477"/>
      <c r="J686" s="477"/>
      <c r="K686" s="477"/>
      <c r="L686" s="477"/>
      <c r="M686" s="477"/>
    </row>
    <row r="687" spans="1:13" ht="24" x14ac:dyDescent="0.55000000000000004">
      <c r="A687" s="480"/>
      <c r="B687" s="477"/>
      <c r="C687" s="477"/>
      <c r="D687" s="477"/>
      <c r="E687" s="477"/>
      <c r="F687" s="477"/>
      <c r="G687" s="477"/>
      <c r="H687" s="477"/>
      <c r="I687" s="477"/>
      <c r="J687" s="477"/>
      <c r="K687" s="477"/>
      <c r="L687" s="477"/>
      <c r="M687" s="477"/>
    </row>
    <row r="688" spans="1:13" ht="24" x14ac:dyDescent="0.55000000000000004">
      <c r="A688" s="480"/>
      <c r="B688" s="477"/>
      <c r="C688" s="477"/>
      <c r="D688" s="477"/>
      <c r="E688" s="477"/>
      <c r="F688" s="477"/>
      <c r="G688" s="477"/>
      <c r="H688" s="477"/>
      <c r="I688" s="477"/>
      <c r="J688" s="477"/>
      <c r="K688" s="477"/>
      <c r="L688" s="477"/>
      <c r="M688" s="477"/>
    </row>
    <row r="689" spans="1:13" ht="24" x14ac:dyDescent="0.55000000000000004">
      <c r="A689" s="480"/>
      <c r="B689" s="477"/>
      <c r="C689" s="477"/>
      <c r="D689" s="477"/>
      <c r="E689" s="477"/>
      <c r="F689" s="477"/>
      <c r="G689" s="477"/>
      <c r="H689" s="477"/>
      <c r="I689" s="477"/>
      <c r="J689" s="477"/>
      <c r="K689" s="477"/>
      <c r="L689" s="477"/>
      <c r="M689" s="477"/>
    </row>
    <row r="690" spans="1:13" ht="24" x14ac:dyDescent="0.55000000000000004">
      <c r="A690" s="480"/>
      <c r="B690" s="477"/>
      <c r="C690" s="477"/>
      <c r="D690" s="477"/>
      <c r="E690" s="477"/>
      <c r="F690" s="477"/>
      <c r="G690" s="477"/>
      <c r="H690" s="477"/>
      <c r="I690" s="477"/>
      <c r="J690" s="477"/>
      <c r="K690" s="477"/>
      <c r="L690" s="477"/>
      <c r="M690" s="477"/>
    </row>
    <row r="691" spans="1:13" ht="24" x14ac:dyDescent="0.55000000000000004">
      <c r="A691" s="480"/>
      <c r="B691" s="477"/>
      <c r="C691" s="477"/>
      <c r="D691" s="477"/>
      <c r="E691" s="477"/>
      <c r="F691" s="477"/>
      <c r="G691" s="477"/>
      <c r="H691" s="477"/>
      <c r="I691" s="477"/>
      <c r="J691" s="477"/>
      <c r="K691" s="477"/>
      <c r="L691" s="477"/>
      <c r="M691" s="477"/>
    </row>
    <row r="692" spans="1:13" ht="24" x14ac:dyDescent="0.55000000000000004">
      <c r="A692" s="480"/>
      <c r="B692" s="477"/>
      <c r="C692" s="477"/>
      <c r="D692" s="477"/>
      <c r="E692" s="477"/>
      <c r="F692" s="477"/>
      <c r="G692" s="477"/>
      <c r="H692" s="477"/>
      <c r="I692" s="477"/>
      <c r="J692" s="477"/>
      <c r="K692" s="477"/>
      <c r="L692" s="477"/>
      <c r="M692" s="477"/>
    </row>
    <row r="693" spans="1:13" ht="24" x14ac:dyDescent="0.55000000000000004">
      <c r="A693" s="480"/>
      <c r="B693" s="477"/>
      <c r="C693" s="477"/>
      <c r="D693" s="477"/>
      <c r="E693" s="477"/>
      <c r="F693" s="477"/>
      <c r="G693" s="477"/>
      <c r="H693" s="477"/>
      <c r="I693" s="477"/>
      <c r="J693" s="477"/>
      <c r="K693" s="477"/>
      <c r="L693" s="477"/>
      <c r="M693" s="477"/>
    </row>
    <row r="694" spans="1:13" ht="24" x14ac:dyDescent="0.55000000000000004">
      <c r="A694" s="480"/>
      <c r="B694" s="477"/>
      <c r="C694" s="477"/>
      <c r="D694" s="477"/>
      <c r="E694" s="477"/>
      <c r="F694" s="477"/>
      <c r="G694" s="477"/>
      <c r="H694" s="477"/>
      <c r="I694" s="477"/>
      <c r="J694" s="477"/>
      <c r="K694" s="477"/>
      <c r="L694" s="477"/>
      <c r="M694" s="477"/>
    </row>
    <row r="695" spans="1:13" ht="24" x14ac:dyDescent="0.55000000000000004">
      <c r="A695" s="480"/>
      <c r="B695" s="477"/>
      <c r="C695" s="477"/>
      <c r="D695" s="477"/>
      <c r="E695" s="477"/>
      <c r="F695" s="477"/>
      <c r="G695" s="477"/>
      <c r="H695" s="477"/>
      <c r="I695" s="477"/>
      <c r="J695" s="477"/>
      <c r="K695" s="477"/>
      <c r="L695" s="477"/>
      <c r="M695" s="477"/>
    </row>
    <row r="696" spans="1:13" ht="24" x14ac:dyDescent="0.55000000000000004">
      <c r="A696" s="480"/>
      <c r="B696" s="477"/>
      <c r="C696" s="477"/>
      <c r="D696" s="477"/>
      <c r="E696" s="477"/>
      <c r="F696" s="477"/>
      <c r="G696" s="477"/>
      <c r="H696" s="477"/>
      <c r="I696" s="477"/>
      <c r="J696" s="477"/>
      <c r="K696" s="477"/>
      <c r="L696" s="477"/>
      <c r="M696" s="477"/>
    </row>
    <row r="697" spans="1:13" ht="24" x14ac:dyDescent="0.55000000000000004">
      <c r="A697" s="480"/>
      <c r="B697" s="477"/>
      <c r="C697" s="477"/>
      <c r="D697" s="477"/>
      <c r="E697" s="477"/>
      <c r="F697" s="477"/>
      <c r="G697" s="477"/>
      <c r="H697" s="477"/>
      <c r="I697" s="477"/>
      <c r="J697" s="477"/>
      <c r="K697" s="477"/>
      <c r="L697" s="477"/>
      <c r="M697" s="477"/>
    </row>
    <row r="698" spans="1:13" ht="24" x14ac:dyDescent="0.55000000000000004">
      <c r="A698" s="480"/>
      <c r="B698" s="477"/>
      <c r="C698" s="477"/>
      <c r="D698" s="477"/>
      <c r="E698" s="477"/>
      <c r="F698" s="477"/>
      <c r="G698" s="477"/>
      <c r="H698" s="477"/>
      <c r="I698" s="477"/>
      <c r="J698" s="477"/>
      <c r="K698" s="477"/>
      <c r="L698" s="477"/>
      <c r="M698" s="477"/>
    </row>
    <row r="699" spans="1:13" ht="24" x14ac:dyDescent="0.55000000000000004">
      <c r="A699" s="480"/>
      <c r="B699" s="477"/>
      <c r="C699" s="477"/>
      <c r="D699" s="477"/>
      <c r="E699" s="477"/>
      <c r="F699" s="477"/>
      <c r="G699" s="477"/>
      <c r="H699" s="477"/>
      <c r="I699" s="477"/>
      <c r="J699" s="477"/>
      <c r="K699" s="477"/>
      <c r="L699" s="477"/>
      <c r="M699" s="477"/>
    </row>
    <row r="700" spans="1:13" ht="24" x14ac:dyDescent="0.55000000000000004">
      <c r="A700" s="480"/>
      <c r="B700" s="477"/>
      <c r="C700" s="477"/>
      <c r="D700" s="477"/>
      <c r="E700" s="477"/>
      <c r="F700" s="477"/>
      <c r="G700" s="477"/>
      <c r="H700" s="477"/>
      <c r="I700" s="477"/>
      <c r="J700" s="477"/>
      <c r="K700" s="477"/>
      <c r="L700" s="477"/>
      <c r="M700" s="477"/>
    </row>
    <row r="701" spans="1:13" ht="24" x14ac:dyDescent="0.55000000000000004">
      <c r="A701" s="480"/>
      <c r="B701" s="477"/>
      <c r="C701" s="477"/>
      <c r="D701" s="477"/>
      <c r="E701" s="477"/>
      <c r="F701" s="477"/>
      <c r="G701" s="477"/>
      <c r="H701" s="477"/>
      <c r="I701" s="477"/>
      <c r="J701" s="477"/>
      <c r="K701" s="477"/>
      <c r="L701" s="477"/>
      <c r="M701" s="477"/>
    </row>
    <row r="702" spans="1:13" ht="24" x14ac:dyDescent="0.55000000000000004">
      <c r="A702" s="480"/>
      <c r="B702" s="477"/>
      <c r="C702" s="477"/>
      <c r="D702" s="477"/>
      <c r="E702" s="477"/>
      <c r="F702" s="477"/>
      <c r="G702" s="477"/>
      <c r="H702" s="477"/>
      <c r="I702" s="477"/>
      <c r="J702" s="477"/>
      <c r="K702" s="477"/>
      <c r="L702" s="477"/>
      <c r="M702" s="477"/>
    </row>
    <row r="703" spans="1:13" ht="24" x14ac:dyDescent="0.55000000000000004">
      <c r="A703" s="480"/>
      <c r="B703" s="477"/>
      <c r="C703" s="477"/>
      <c r="D703" s="477"/>
      <c r="E703" s="477"/>
      <c r="F703" s="477"/>
      <c r="G703" s="477"/>
      <c r="H703" s="477"/>
      <c r="I703" s="477"/>
      <c r="J703" s="477"/>
      <c r="K703" s="477"/>
      <c r="L703" s="477"/>
      <c r="M703" s="477"/>
    </row>
    <row r="704" spans="1:13" ht="24" x14ac:dyDescent="0.55000000000000004">
      <c r="A704" s="480"/>
      <c r="B704" s="477"/>
      <c r="C704" s="477"/>
      <c r="D704" s="477"/>
      <c r="E704" s="477"/>
      <c r="F704" s="477"/>
      <c r="G704" s="477"/>
      <c r="H704" s="477"/>
      <c r="I704" s="477"/>
      <c r="J704" s="477"/>
      <c r="K704" s="477"/>
      <c r="L704" s="477"/>
      <c r="M704" s="477"/>
    </row>
    <row r="705" spans="1:13" ht="24" x14ac:dyDescent="0.55000000000000004">
      <c r="A705" s="480"/>
      <c r="B705" s="477"/>
      <c r="C705" s="477"/>
      <c r="D705" s="477"/>
      <c r="E705" s="477"/>
      <c r="F705" s="477"/>
      <c r="G705" s="477"/>
      <c r="H705" s="477"/>
      <c r="I705" s="477"/>
      <c r="J705" s="477"/>
      <c r="K705" s="477"/>
      <c r="L705" s="477"/>
      <c r="M705" s="477"/>
    </row>
    <row r="706" spans="1:13" ht="24" x14ac:dyDescent="0.55000000000000004">
      <c r="A706" s="480"/>
      <c r="B706" s="477"/>
      <c r="C706" s="477"/>
      <c r="D706" s="477"/>
      <c r="E706" s="477"/>
      <c r="F706" s="477"/>
      <c r="G706" s="477"/>
      <c r="H706" s="477"/>
      <c r="I706" s="477"/>
      <c r="J706" s="477"/>
      <c r="K706" s="477"/>
      <c r="L706" s="477"/>
      <c r="M706" s="477"/>
    </row>
    <row r="707" spans="1:13" ht="24" x14ac:dyDescent="0.55000000000000004">
      <c r="A707" s="480"/>
      <c r="B707" s="477"/>
      <c r="C707" s="477"/>
      <c r="D707" s="477"/>
      <c r="E707" s="477"/>
      <c r="F707" s="477"/>
      <c r="G707" s="477"/>
      <c r="H707" s="477"/>
      <c r="I707" s="477"/>
      <c r="J707" s="477"/>
      <c r="K707" s="477"/>
      <c r="L707" s="477"/>
      <c r="M707" s="477"/>
    </row>
    <row r="708" spans="1:13" ht="24" x14ac:dyDescent="0.55000000000000004">
      <c r="A708" s="480"/>
      <c r="B708" s="477"/>
      <c r="C708" s="477"/>
      <c r="D708" s="477"/>
      <c r="E708" s="477"/>
      <c r="F708" s="477"/>
      <c r="G708" s="477"/>
      <c r="H708" s="477"/>
      <c r="I708" s="477"/>
      <c r="J708" s="477"/>
      <c r="K708" s="477"/>
      <c r="L708" s="477"/>
      <c r="M708" s="477"/>
    </row>
    <row r="709" spans="1:13" ht="24" x14ac:dyDescent="0.55000000000000004">
      <c r="A709" s="480"/>
      <c r="B709" s="477"/>
      <c r="C709" s="477"/>
      <c r="D709" s="477"/>
      <c r="E709" s="477"/>
      <c r="F709" s="477"/>
      <c r="G709" s="477"/>
      <c r="H709" s="477"/>
      <c r="I709" s="477"/>
      <c r="J709" s="477"/>
      <c r="K709" s="477"/>
      <c r="L709" s="477"/>
      <c r="M709" s="477"/>
    </row>
    <row r="710" spans="1:13" ht="24" x14ac:dyDescent="0.55000000000000004">
      <c r="A710" s="480"/>
      <c r="B710" s="477"/>
      <c r="C710" s="477"/>
      <c r="D710" s="477"/>
      <c r="E710" s="477"/>
      <c r="F710" s="477"/>
      <c r="G710" s="477"/>
      <c r="H710" s="477"/>
      <c r="I710" s="477"/>
      <c r="J710" s="477"/>
      <c r="K710" s="477"/>
      <c r="L710" s="477"/>
      <c r="M710" s="477"/>
    </row>
    <row r="711" spans="1:13" ht="24" x14ac:dyDescent="0.55000000000000004">
      <c r="A711" s="480"/>
      <c r="B711" s="477"/>
      <c r="C711" s="477"/>
      <c r="D711" s="477"/>
      <c r="E711" s="477"/>
      <c r="F711" s="477"/>
      <c r="G711" s="477"/>
      <c r="H711" s="477"/>
      <c r="I711" s="477"/>
      <c r="J711" s="477"/>
      <c r="K711" s="477"/>
      <c r="L711" s="477"/>
      <c r="M711" s="477"/>
    </row>
    <row r="712" spans="1:13" ht="24" x14ac:dyDescent="0.55000000000000004">
      <c r="A712" s="480"/>
      <c r="B712" s="477"/>
      <c r="C712" s="477"/>
      <c r="D712" s="477"/>
      <c r="E712" s="477"/>
      <c r="F712" s="477"/>
      <c r="G712" s="477"/>
      <c r="H712" s="477"/>
      <c r="I712" s="477"/>
      <c r="J712" s="477"/>
      <c r="K712" s="477"/>
      <c r="L712" s="477"/>
      <c r="M712" s="477"/>
    </row>
    <row r="713" spans="1:13" ht="24" x14ac:dyDescent="0.55000000000000004">
      <c r="A713" s="480"/>
      <c r="B713" s="477"/>
      <c r="C713" s="477"/>
      <c r="D713" s="477"/>
      <c r="E713" s="477"/>
      <c r="F713" s="477"/>
      <c r="G713" s="477"/>
      <c r="H713" s="477"/>
      <c r="I713" s="477"/>
      <c r="J713" s="477"/>
      <c r="K713" s="477"/>
      <c r="L713" s="477"/>
      <c r="M713" s="477"/>
    </row>
    <row r="714" spans="1:13" ht="24" x14ac:dyDescent="0.55000000000000004">
      <c r="A714" s="480"/>
      <c r="B714" s="477"/>
      <c r="C714" s="477"/>
      <c r="D714" s="477"/>
      <c r="E714" s="477"/>
      <c r="F714" s="477"/>
      <c r="G714" s="477"/>
      <c r="H714" s="477"/>
      <c r="I714" s="477"/>
      <c r="J714" s="477"/>
      <c r="K714" s="477"/>
      <c r="L714" s="477"/>
      <c r="M714" s="477"/>
    </row>
    <row r="715" spans="1:13" ht="24" x14ac:dyDescent="0.55000000000000004">
      <c r="A715" s="480"/>
      <c r="B715" s="477"/>
      <c r="C715" s="477"/>
      <c r="D715" s="477"/>
      <c r="E715" s="477"/>
      <c r="F715" s="477"/>
      <c r="G715" s="477"/>
      <c r="H715" s="477"/>
      <c r="I715" s="477"/>
      <c r="J715" s="477"/>
      <c r="K715" s="477"/>
      <c r="L715" s="477"/>
      <c r="M715" s="477"/>
    </row>
    <row r="716" spans="1:13" ht="24" x14ac:dyDescent="0.55000000000000004">
      <c r="A716" s="480"/>
      <c r="B716" s="477"/>
      <c r="C716" s="477"/>
      <c r="D716" s="477"/>
      <c r="E716" s="477"/>
      <c r="F716" s="477"/>
      <c r="G716" s="477"/>
      <c r="H716" s="477"/>
      <c r="I716" s="477"/>
      <c r="J716" s="477"/>
      <c r="K716" s="477"/>
      <c r="L716" s="477"/>
      <c r="M716" s="477"/>
    </row>
    <row r="717" spans="1:13" ht="24" x14ac:dyDescent="0.55000000000000004">
      <c r="A717" s="480"/>
      <c r="B717" s="477"/>
      <c r="C717" s="477"/>
      <c r="D717" s="477"/>
      <c r="E717" s="477"/>
      <c r="F717" s="477"/>
      <c r="G717" s="477"/>
      <c r="H717" s="477"/>
      <c r="I717" s="477"/>
      <c r="J717" s="477"/>
      <c r="K717" s="477"/>
      <c r="L717" s="477"/>
      <c r="M717" s="477"/>
    </row>
    <row r="718" spans="1:13" ht="24" x14ac:dyDescent="0.55000000000000004">
      <c r="A718" s="480"/>
      <c r="B718" s="477"/>
      <c r="C718" s="477"/>
      <c r="D718" s="477"/>
      <c r="E718" s="477"/>
      <c r="F718" s="477"/>
      <c r="G718" s="477"/>
      <c r="H718" s="477"/>
      <c r="I718" s="477"/>
      <c r="J718" s="477"/>
      <c r="K718" s="477"/>
      <c r="L718" s="477"/>
      <c r="M718" s="477"/>
    </row>
    <row r="719" spans="1:13" ht="24" x14ac:dyDescent="0.55000000000000004">
      <c r="A719" s="480"/>
      <c r="B719" s="477"/>
      <c r="C719" s="477"/>
      <c r="D719" s="477"/>
      <c r="E719" s="477"/>
      <c r="F719" s="477"/>
      <c r="G719" s="477"/>
      <c r="H719" s="477"/>
      <c r="I719" s="477"/>
      <c r="J719" s="477"/>
      <c r="K719" s="477"/>
      <c r="L719" s="477"/>
      <c r="M719" s="477"/>
    </row>
    <row r="720" spans="1:13" ht="24" x14ac:dyDescent="0.55000000000000004">
      <c r="A720" s="480"/>
      <c r="B720" s="477"/>
      <c r="C720" s="477"/>
      <c r="D720" s="477"/>
      <c r="E720" s="477"/>
      <c r="F720" s="477"/>
      <c r="G720" s="477"/>
      <c r="H720" s="477"/>
      <c r="I720" s="477"/>
      <c r="J720" s="477"/>
      <c r="K720" s="477"/>
      <c r="L720" s="477"/>
      <c r="M720" s="477"/>
    </row>
    <row r="721" spans="1:13" ht="24" x14ac:dyDescent="0.55000000000000004">
      <c r="A721" s="480"/>
      <c r="B721" s="477"/>
      <c r="C721" s="477"/>
      <c r="D721" s="477"/>
      <c r="E721" s="477"/>
      <c r="F721" s="477"/>
      <c r="G721" s="477"/>
      <c r="H721" s="477"/>
      <c r="I721" s="477"/>
      <c r="J721" s="477"/>
      <c r="K721" s="477"/>
      <c r="L721" s="477"/>
      <c r="M721" s="477"/>
    </row>
    <row r="722" spans="1:13" ht="24" x14ac:dyDescent="0.55000000000000004">
      <c r="A722" s="480"/>
      <c r="B722" s="477"/>
      <c r="C722" s="477"/>
      <c r="D722" s="477"/>
      <c r="E722" s="477"/>
      <c r="F722" s="477"/>
      <c r="G722" s="477"/>
      <c r="H722" s="477"/>
      <c r="I722" s="477"/>
      <c r="J722" s="477"/>
      <c r="K722" s="477"/>
      <c r="L722" s="477"/>
      <c r="M722" s="477"/>
    </row>
    <row r="723" spans="1:13" ht="24" x14ac:dyDescent="0.55000000000000004">
      <c r="A723" s="480"/>
      <c r="B723" s="477"/>
      <c r="C723" s="477"/>
      <c r="D723" s="477"/>
      <c r="E723" s="477"/>
      <c r="F723" s="477"/>
      <c r="G723" s="477"/>
      <c r="H723" s="477"/>
      <c r="I723" s="477"/>
      <c r="J723" s="477"/>
      <c r="K723" s="477"/>
      <c r="L723" s="477"/>
      <c r="M723" s="477"/>
    </row>
    <row r="724" spans="1:13" ht="24" x14ac:dyDescent="0.55000000000000004">
      <c r="A724" s="480"/>
      <c r="B724" s="477"/>
      <c r="C724" s="477"/>
      <c r="D724" s="477"/>
      <c r="E724" s="477"/>
      <c r="F724" s="477"/>
      <c r="G724" s="477"/>
      <c r="H724" s="477"/>
      <c r="I724" s="477"/>
      <c r="J724" s="477"/>
      <c r="K724" s="477"/>
      <c r="L724" s="477"/>
      <c r="M724" s="477"/>
    </row>
    <row r="725" spans="1:13" ht="24" x14ac:dyDescent="0.55000000000000004">
      <c r="A725" s="480"/>
      <c r="B725" s="477"/>
      <c r="C725" s="477"/>
      <c r="D725" s="477"/>
      <c r="E725" s="477"/>
      <c r="F725" s="477"/>
      <c r="G725" s="477"/>
      <c r="H725" s="477"/>
      <c r="I725" s="477"/>
      <c r="J725" s="477"/>
      <c r="K725" s="477"/>
      <c r="L725" s="477"/>
      <c r="M725" s="477"/>
    </row>
    <row r="726" spans="1:13" ht="24" x14ac:dyDescent="0.55000000000000004">
      <c r="A726" s="480"/>
      <c r="B726" s="477"/>
      <c r="C726" s="477"/>
      <c r="D726" s="477"/>
      <c r="E726" s="477"/>
      <c r="F726" s="477"/>
      <c r="G726" s="477"/>
      <c r="H726" s="477"/>
      <c r="I726" s="477"/>
      <c r="J726" s="477"/>
      <c r="K726" s="477"/>
      <c r="L726" s="477"/>
      <c r="M726" s="477"/>
    </row>
    <row r="727" spans="1:13" ht="24" x14ac:dyDescent="0.55000000000000004">
      <c r="A727" s="480"/>
      <c r="B727" s="477"/>
      <c r="C727" s="477"/>
      <c r="D727" s="477"/>
      <c r="E727" s="477"/>
      <c r="F727" s="477"/>
      <c r="G727" s="477"/>
      <c r="H727" s="477"/>
      <c r="I727" s="477"/>
      <c r="J727" s="477"/>
      <c r="K727" s="477"/>
      <c r="L727" s="477"/>
      <c r="M727" s="477"/>
    </row>
    <row r="728" spans="1:13" ht="24" x14ac:dyDescent="0.55000000000000004">
      <c r="A728" s="480"/>
      <c r="B728" s="477"/>
      <c r="C728" s="477"/>
      <c r="D728" s="477"/>
      <c r="E728" s="477"/>
      <c r="F728" s="477"/>
      <c r="G728" s="477"/>
      <c r="H728" s="477"/>
      <c r="I728" s="477"/>
      <c r="J728" s="477"/>
      <c r="K728" s="477"/>
      <c r="L728" s="477"/>
      <c r="M728" s="477"/>
    </row>
    <row r="729" spans="1:13" ht="24" x14ac:dyDescent="0.55000000000000004">
      <c r="A729" s="480"/>
      <c r="B729" s="477"/>
      <c r="C729" s="477"/>
      <c r="D729" s="477"/>
      <c r="E729" s="477"/>
      <c r="F729" s="477"/>
      <c r="G729" s="477"/>
      <c r="H729" s="477"/>
      <c r="I729" s="477"/>
      <c r="J729" s="477"/>
      <c r="K729" s="477"/>
      <c r="L729" s="477"/>
      <c r="M729" s="477"/>
    </row>
    <row r="730" spans="1:13" ht="24" x14ac:dyDescent="0.55000000000000004">
      <c r="A730" s="480"/>
      <c r="B730" s="477"/>
      <c r="C730" s="477"/>
      <c r="D730" s="477"/>
      <c r="E730" s="477"/>
      <c r="F730" s="477"/>
      <c r="G730" s="477"/>
      <c r="H730" s="477"/>
      <c r="I730" s="477"/>
      <c r="J730" s="477"/>
      <c r="K730" s="477"/>
      <c r="L730" s="477"/>
      <c r="M730" s="477"/>
    </row>
    <row r="731" spans="1:13" ht="24" x14ac:dyDescent="0.55000000000000004">
      <c r="A731" s="480"/>
      <c r="B731" s="477"/>
      <c r="C731" s="477"/>
      <c r="D731" s="477"/>
      <c r="E731" s="477"/>
      <c r="F731" s="477"/>
      <c r="G731" s="477"/>
      <c r="H731" s="477"/>
      <c r="I731" s="477"/>
      <c r="J731" s="477"/>
      <c r="K731" s="477"/>
      <c r="L731" s="477"/>
      <c r="M731" s="477"/>
    </row>
    <row r="732" spans="1:13" ht="24" x14ac:dyDescent="0.55000000000000004">
      <c r="A732" s="480"/>
      <c r="B732" s="477"/>
      <c r="C732" s="477"/>
      <c r="D732" s="477"/>
      <c r="E732" s="477"/>
      <c r="F732" s="477"/>
      <c r="G732" s="477"/>
      <c r="H732" s="477"/>
      <c r="I732" s="477"/>
      <c r="J732" s="477"/>
      <c r="K732" s="477"/>
      <c r="L732" s="477"/>
      <c r="M732" s="477"/>
    </row>
    <row r="733" spans="1:13" ht="24" x14ac:dyDescent="0.55000000000000004">
      <c r="A733" s="480"/>
      <c r="B733" s="477"/>
      <c r="C733" s="477"/>
      <c r="D733" s="477"/>
      <c r="E733" s="477"/>
      <c r="F733" s="477"/>
      <c r="G733" s="477"/>
      <c r="H733" s="477"/>
      <c r="I733" s="477"/>
      <c r="J733" s="477"/>
      <c r="K733" s="477"/>
      <c r="L733" s="477"/>
      <c r="M733" s="477"/>
    </row>
    <row r="734" spans="1:13" ht="24" x14ac:dyDescent="0.55000000000000004">
      <c r="A734" s="480"/>
      <c r="B734" s="477"/>
      <c r="C734" s="477"/>
      <c r="D734" s="477"/>
      <c r="E734" s="477"/>
      <c r="F734" s="477"/>
      <c r="G734" s="477"/>
      <c r="H734" s="477"/>
      <c r="I734" s="477"/>
      <c r="J734" s="477"/>
      <c r="K734" s="477"/>
      <c r="L734" s="477"/>
      <c r="M734" s="477"/>
    </row>
    <row r="735" spans="1:13" ht="24" x14ac:dyDescent="0.55000000000000004">
      <c r="A735" s="480"/>
      <c r="B735" s="477"/>
      <c r="C735" s="477"/>
      <c r="D735" s="477"/>
      <c r="E735" s="477"/>
      <c r="F735" s="477"/>
      <c r="G735" s="477"/>
      <c r="H735" s="477"/>
      <c r="I735" s="477"/>
      <c r="J735" s="477"/>
      <c r="K735" s="477"/>
      <c r="L735" s="477"/>
      <c r="M735" s="477"/>
    </row>
    <row r="736" spans="1:13" ht="24" x14ac:dyDescent="0.55000000000000004">
      <c r="A736" s="480"/>
      <c r="B736" s="477"/>
      <c r="C736" s="477"/>
      <c r="D736" s="477"/>
      <c r="E736" s="477"/>
      <c r="F736" s="477"/>
      <c r="G736" s="477"/>
      <c r="H736" s="477"/>
      <c r="I736" s="477"/>
      <c r="J736" s="477"/>
      <c r="K736" s="477"/>
      <c r="L736" s="477"/>
      <c r="M736" s="477"/>
    </row>
    <row r="737" spans="1:13" ht="24" x14ac:dyDescent="0.55000000000000004">
      <c r="A737" s="480"/>
      <c r="B737" s="477"/>
      <c r="C737" s="477"/>
      <c r="D737" s="477"/>
      <c r="E737" s="477"/>
      <c r="F737" s="477"/>
      <c r="G737" s="477"/>
      <c r="H737" s="477"/>
      <c r="I737" s="477"/>
      <c r="J737" s="477"/>
      <c r="K737" s="477"/>
      <c r="L737" s="477"/>
      <c r="M737" s="477"/>
    </row>
    <row r="738" spans="1:13" ht="24" x14ac:dyDescent="0.55000000000000004">
      <c r="A738" s="480"/>
      <c r="B738" s="477"/>
      <c r="C738" s="477"/>
      <c r="D738" s="477"/>
      <c r="E738" s="477"/>
      <c r="F738" s="477"/>
      <c r="G738" s="477"/>
      <c r="H738" s="477"/>
      <c r="I738" s="477"/>
      <c r="J738" s="477"/>
      <c r="K738" s="477"/>
      <c r="L738" s="477"/>
      <c r="M738" s="477"/>
    </row>
    <row r="739" spans="1:13" ht="24" x14ac:dyDescent="0.55000000000000004">
      <c r="A739" s="480"/>
      <c r="B739" s="477"/>
      <c r="C739" s="477"/>
      <c r="D739" s="477"/>
      <c r="E739" s="477"/>
      <c r="F739" s="477"/>
      <c r="G739" s="477"/>
      <c r="H739" s="477"/>
      <c r="I739" s="477"/>
      <c r="J739" s="477"/>
      <c r="K739" s="477"/>
      <c r="L739" s="477"/>
      <c r="M739" s="477"/>
    </row>
    <row r="740" spans="1:13" ht="24" x14ac:dyDescent="0.55000000000000004">
      <c r="A740" s="480"/>
      <c r="B740" s="477"/>
      <c r="C740" s="477"/>
      <c r="D740" s="477"/>
      <c r="E740" s="477"/>
      <c r="F740" s="477"/>
      <c r="G740" s="477"/>
      <c r="H740" s="477"/>
      <c r="I740" s="477"/>
      <c r="J740" s="477"/>
      <c r="K740" s="477"/>
      <c r="L740" s="477"/>
      <c r="M740" s="477"/>
    </row>
    <row r="741" spans="1:13" ht="24" x14ac:dyDescent="0.55000000000000004">
      <c r="A741" s="480"/>
      <c r="B741" s="477"/>
      <c r="C741" s="477"/>
      <c r="D741" s="477"/>
      <c r="E741" s="477"/>
      <c r="F741" s="477"/>
      <c r="G741" s="477"/>
      <c r="H741" s="477"/>
      <c r="I741" s="477"/>
      <c r="J741" s="477"/>
      <c r="K741" s="477"/>
      <c r="L741" s="477"/>
      <c r="M741" s="477"/>
    </row>
    <row r="742" spans="1:13" ht="24" x14ac:dyDescent="0.55000000000000004">
      <c r="A742" s="480"/>
      <c r="B742" s="477"/>
      <c r="C742" s="477"/>
      <c r="D742" s="477"/>
      <c r="E742" s="477"/>
      <c r="F742" s="477"/>
      <c r="G742" s="477"/>
      <c r="H742" s="477"/>
      <c r="I742" s="477"/>
      <c r="J742" s="477"/>
      <c r="K742" s="477"/>
      <c r="L742" s="477"/>
      <c r="M742" s="477"/>
    </row>
    <row r="743" spans="1:13" ht="24" x14ac:dyDescent="0.55000000000000004">
      <c r="A743" s="480"/>
      <c r="B743" s="477"/>
      <c r="C743" s="477"/>
      <c r="D743" s="477"/>
      <c r="E743" s="477"/>
      <c r="F743" s="477"/>
      <c r="G743" s="477"/>
      <c r="H743" s="477"/>
      <c r="I743" s="477"/>
      <c r="J743" s="477"/>
      <c r="K743" s="477"/>
      <c r="L743" s="477"/>
      <c r="M743" s="477"/>
    </row>
    <row r="744" spans="1:13" ht="24" x14ac:dyDescent="0.55000000000000004">
      <c r="A744" s="480"/>
      <c r="B744" s="477"/>
      <c r="C744" s="477"/>
      <c r="D744" s="477"/>
      <c r="E744" s="477"/>
      <c r="F744" s="477"/>
      <c r="G744" s="477"/>
      <c r="H744" s="477"/>
      <c r="I744" s="477"/>
      <c r="J744" s="477"/>
      <c r="K744" s="477"/>
      <c r="L744" s="477"/>
      <c r="M744" s="477"/>
    </row>
    <row r="745" spans="1:13" ht="24" x14ac:dyDescent="0.55000000000000004">
      <c r="A745" s="480"/>
      <c r="B745" s="477"/>
      <c r="C745" s="477"/>
      <c r="D745" s="477"/>
      <c r="E745" s="477"/>
      <c r="F745" s="477"/>
      <c r="G745" s="477"/>
      <c r="H745" s="477"/>
      <c r="I745" s="477"/>
      <c r="J745" s="477"/>
      <c r="K745" s="477"/>
      <c r="L745" s="477"/>
      <c r="M745" s="477"/>
    </row>
    <row r="746" spans="1:13" ht="24" x14ac:dyDescent="0.55000000000000004">
      <c r="A746" s="480"/>
      <c r="B746" s="477"/>
      <c r="C746" s="477"/>
      <c r="D746" s="477"/>
      <c r="E746" s="477"/>
      <c r="F746" s="477"/>
      <c r="G746" s="477"/>
      <c r="H746" s="477"/>
      <c r="I746" s="477"/>
      <c r="J746" s="477"/>
      <c r="K746" s="477"/>
      <c r="L746" s="477"/>
      <c r="M746" s="477"/>
    </row>
    <row r="747" spans="1:13" ht="24" x14ac:dyDescent="0.55000000000000004">
      <c r="A747" s="480"/>
      <c r="B747" s="477"/>
      <c r="C747" s="477"/>
      <c r="D747" s="477"/>
      <c r="E747" s="477"/>
      <c r="F747" s="477"/>
      <c r="G747" s="477"/>
      <c r="H747" s="477"/>
      <c r="I747" s="477"/>
      <c r="J747" s="477"/>
      <c r="K747" s="477"/>
      <c r="L747" s="477"/>
      <c r="M747" s="477"/>
    </row>
    <row r="748" spans="1:13" ht="24" x14ac:dyDescent="0.55000000000000004">
      <c r="A748" s="480"/>
      <c r="B748" s="477"/>
      <c r="C748" s="477"/>
      <c r="D748" s="477"/>
      <c r="E748" s="477"/>
      <c r="F748" s="477"/>
      <c r="G748" s="477"/>
      <c r="H748" s="477"/>
      <c r="I748" s="477"/>
      <c r="J748" s="477"/>
      <c r="K748" s="477"/>
      <c r="L748" s="477"/>
      <c r="M748" s="477"/>
    </row>
    <row r="749" spans="1:13" ht="24" x14ac:dyDescent="0.55000000000000004">
      <c r="A749" s="480"/>
      <c r="B749" s="477"/>
      <c r="C749" s="477"/>
      <c r="D749" s="477"/>
      <c r="E749" s="477"/>
      <c r="F749" s="477"/>
      <c r="G749" s="477"/>
      <c r="H749" s="477"/>
      <c r="I749" s="477"/>
      <c r="J749" s="477"/>
      <c r="K749" s="477"/>
      <c r="L749" s="477"/>
      <c r="M749" s="477"/>
    </row>
  </sheetData>
  <mergeCells count="599">
    <mergeCell ref="A486:H486"/>
    <mergeCell ref="A487:H487"/>
    <mergeCell ref="B490:D490"/>
    <mergeCell ref="A2:H2"/>
    <mergeCell ref="B480:E480"/>
    <mergeCell ref="B481:E481"/>
    <mergeCell ref="B482:E482"/>
    <mergeCell ref="B483:E483"/>
    <mergeCell ref="B484:E484"/>
    <mergeCell ref="B485:E485"/>
    <mergeCell ref="A464:H464"/>
    <mergeCell ref="A465:H465"/>
    <mergeCell ref="B468:D468"/>
    <mergeCell ref="C470:K470"/>
    <mergeCell ref="A471:C471"/>
    <mergeCell ref="D471:H471"/>
    <mergeCell ref="B458:E458"/>
    <mergeCell ref="B459:E459"/>
    <mergeCell ref="B460:E460"/>
    <mergeCell ref="B461:E461"/>
    <mergeCell ref="B462:E462"/>
    <mergeCell ref="B463:E463"/>
    <mergeCell ref="A442:H442"/>
    <mergeCell ref="A443:H443"/>
    <mergeCell ref="M473:M474"/>
    <mergeCell ref="A475:H475"/>
    <mergeCell ref="B476:E476"/>
    <mergeCell ref="B477:E477"/>
    <mergeCell ref="B478:E478"/>
    <mergeCell ref="B479:E479"/>
    <mergeCell ref="D472:H472"/>
    <mergeCell ref="K472:L472"/>
    <mergeCell ref="A473:A474"/>
    <mergeCell ref="B473:E474"/>
    <mergeCell ref="F473:F474"/>
    <mergeCell ref="G473:G474"/>
    <mergeCell ref="H473:I473"/>
    <mergeCell ref="J473:K473"/>
    <mergeCell ref="L473:L474"/>
    <mergeCell ref="M451:M452"/>
    <mergeCell ref="A453:H453"/>
    <mergeCell ref="B454:E454"/>
    <mergeCell ref="B455:E455"/>
    <mergeCell ref="B456:E456"/>
    <mergeCell ref="B457:E457"/>
    <mergeCell ref="D450:H450"/>
    <mergeCell ref="K450:L450"/>
    <mergeCell ref="A451:A452"/>
    <mergeCell ref="B451:E452"/>
    <mergeCell ref="F451:F452"/>
    <mergeCell ref="G451:G452"/>
    <mergeCell ref="H451:I451"/>
    <mergeCell ref="J451:K451"/>
    <mergeCell ref="L451:L452"/>
    <mergeCell ref="B446:D446"/>
    <mergeCell ref="C448:K448"/>
    <mergeCell ref="A449:C449"/>
    <mergeCell ref="D449:H449"/>
    <mergeCell ref="B436:E436"/>
    <mergeCell ref="B437:E437"/>
    <mergeCell ref="B438:E438"/>
    <mergeCell ref="B439:E439"/>
    <mergeCell ref="B440:E440"/>
    <mergeCell ref="B441:E441"/>
    <mergeCell ref="M429:M430"/>
    <mergeCell ref="A431:H431"/>
    <mergeCell ref="B432:E432"/>
    <mergeCell ref="B433:E433"/>
    <mergeCell ref="B434:E434"/>
    <mergeCell ref="B435:E435"/>
    <mergeCell ref="D428:H428"/>
    <mergeCell ref="K428:L428"/>
    <mergeCell ref="A429:A430"/>
    <mergeCell ref="B429:E430"/>
    <mergeCell ref="F429:F430"/>
    <mergeCell ref="G429:G430"/>
    <mergeCell ref="H429:I429"/>
    <mergeCell ref="J429:K429"/>
    <mergeCell ref="L429:L430"/>
    <mergeCell ref="A420:H420"/>
    <mergeCell ref="A421:H421"/>
    <mergeCell ref="B424:D424"/>
    <mergeCell ref="C426:K426"/>
    <mergeCell ref="A427:C427"/>
    <mergeCell ref="D427:H427"/>
    <mergeCell ref="B414:E414"/>
    <mergeCell ref="B415:E415"/>
    <mergeCell ref="B416:E416"/>
    <mergeCell ref="B417:E417"/>
    <mergeCell ref="B418:E418"/>
    <mergeCell ref="B419:E419"/>
    <mergeCell ref="M407:M408"/>
    <mergeCell ref="A409:H409"/>
    <mergeCell ref="B410:E410"/>
    <mergeCell ref="B411:E411"/>
    <mergeCell ref="B412:E412"/>
    <mergeCell ref="B413:E413"/>
    <mergeCell ref="D406:H406"/>
    <mergeCell ref="K406:L406"/>
    <mergeCell ref="A407:A408"/>
    <mergeCell ref="B407:E408"/>
    <mergeCell ref="F407:F408"/>
    <mergeCell ref="G407:G408"/>
    <mergeCell ref="H407:I407"/>
    <mergeCell ref="J407:K407"/>
    <mergeCell ref="L407:L408"/>
    <mergeCell ref="A398:H398"/>
    <mergeCell ref="A399:H399"/>
    <mergeCell ref="B402:D402"/>
    <mergeCell ref="C404:K404"/>
    <mergeCell ref="A405:C405"/>
    <mergeCell ref="D405:H405"/>
    <mergeCell ref="B392:E392"/>
    <mergeCell ref="B393:E393"/>
    <mergeCell ref="B394:E394"/>
    <mergeCell ref="B395:E395"/>
    <mergeCell ref="B396:E396"/>
    <mergeCell ref="B397:E397"/>
    <mergeCell ref="M385:M386"/>
    <mergeCell ref="A387:H387"/>
    <mergeCell ref="B388:E388"/>
    <mergeCell ref="B389:E389"/>
    <mergeCell ref="B390:E390"/>
    <mergeCell ref="B391:E391"/>
    <mergeCell ref="D384:H384"/>
    <mergeCell ref="K384:L384"/>
    <mergeCell ref="A385:A386"/>
    <mergeCell ref="B385:E386"/>
    <mergeCell ref="F385:F386"/>
    <mergeCell ref="G385:G386"/>
    <mergeCell ref="H385:I385"/>
    <mergeCell ref="J385:K385"/>
    <mergeCell ref="L385:L386"/>
    <mergeCell ref="A376:H376"/>
    <mergeCell ref="A377:H377"/>
    <mergeCell ref="B380:D380"/>
    <mergeCell ref="C382:K382"/>
    <mergeCell ref="A383:C383"/>
    <mergeCell ref="D383:H383"/>
    <mergeCell ref="B370:E370"/>
    <mergeCell ref="B371:E371"/>
    <mergeCell ref="B372:E372"/>
    <mergeCell ref="B373:E373"/>
    <mergeCell ref="B374:E374"/>
    <mergeCell ref="B375:E375"/>
    <mergeCell ref="M363:M364"/>
    <mergeCell ref="A365:H365"/>
    <mergeCell ref="B366:E366"/>
    <mergeCell ref="B367:E367"/>
    <mergeCell ref="B368:E368"/>
    <mergeCell ref="B369:E369"/>
    <mergeCell ref="D362:H362"/>
    <mergeCell ref="K362:L362"/>
    <mergeCell ref="A363:A364"/>
    <mergeCell ref="B363:E364"/>
    <mergeCell ref="F363:F364"/>
    <mergeCell ref="G363:G364"/>
    <mergeCell ref="H363:I363"/>
    <mergeCell ref="J363:K363"/>
    <mergeCell ref="L363:L364"/>
    <mergeCell ref="A354:H354"/>
    <mergeCell ref="A355:H355"/>
    <mergeCell ref="B358:D358"/>
    <mergeCell ref="C360:K360"/>
    <mergeCell ref="A361:C361"/>
    <mergeCell ref="D361:H361"/>
    <mergeCell ref="B348:E348"/>
    <mergeCell ref="B349:E349"/>
    <mergeCell ref="B350:E350"/>
    <mergeCell ref="B351:E351"/>
    <mergeCell ref="B352:E352"/>
    <mergeCell ref="B353:E353"/>
    <mergeCell ref="M341:M342"/>
    <mergeCell ref="A343:H343"/>
    <mergeCell ref="B344:E344"/>
    <mergeCell ref="B345:E345"/>
    <mergeCell ref="B346:E346"/>
    <mergeCell ref="B347:E347"/>
    <mergeCell ref="D340:H340"/>
    <mergeCell ref="K340:L340"/>
    <mergeCell ref="A341:A342"/>
    <mergeCell ref="B341:E342"/>
    <mergeCell ref="F341:F342"/>
    <mergeCell ref="G341:G342"/>
    <mergeCell ref="H341:I341"/>
    <mergeCell ref="J341:K341"/>
    <mergeCell ref="L341:L342"/>
    <mergeCell ref="A332:H332"/>
    <mergeCell ref="A333:H333"/>
    <mergeCell ref="B336:D336"/>
    <mergeCell ref="C338:K338"/>
    <mergeCell ref="A339:C339"/>
    <mergeCell ref="D339:H339"/>
    <mergeCell ref="B326:E326"/>
    <mergeCell ref="B327:E327"/>
    <mergeCell ref="B328:E328"/>
    <mergeCell ref="B329:E329"/>
    <mergeCell ref="B330:E330"/>
    <mergeCell ref="B331:E331"/>
    <mergeCell ref="M319:M320"/>
    <mergeCell ref="A321:H321"/>
    <mergeCell ref="B322:E322"/>
    <mergeCell ref="B323:E323"/>
    <mergeCell ref="B324:E324"/>
    <mergeCell ref="B325:E325"/>
    <mergeCell ref="D318:H318"/>
    <mergeCell ref="K318:L318"/>
    <mergeCell ref="A319:A320"/>
    <mergeCell ref="B319:E320"/>
    <mergeCell ref="F319:F320"/>
    <mergeCell ref="G319:G320"/>
    <mergeCell ref="H319:I319"/>
    <mergeCell ref="J319:K319"/>
    <mergeCell ref="L319:L320"/>
    <mergeCell ref="A310:H310"/>
    <mergeCell ref="A311:H311"/>
    <mergeCell ref="B314:D314"/>
    <mergeCell ref="C316:K316"/>
    <mergeCell ref="A317:C317"/>
    <mergeCell ref="D317:H317"/>
    <mergeCell ref="B304:E304"/>
    <mergeCell ref="B305:E305"/>
    <mergeCell ref="B306:E306"/>
    <mergeCell ref="B307:E307"/>
    <mergeCell ref="B308:E308"/>
    <mergeCell ref="B309:E309"/>
    <mergeCell ref="M297:M298"/>
    <mergeCell ref="A299:H299"/>
    <mergeCell ref="B300:E300"/>
    <mergeCell ref="B301:E301"/>
    <mergeCell ref="B302:E302"/>
    <mergeCell ref="B303:E303"/>
    <mergeCell ref="D296:H296"/>
    <mergeCell ref="K296:L296"/>
    <mergeCell ref="A297:A298"/>
    <mergeCell ref="B297:E298"/>
    <mergeCell ref="F297:F298"/>
    <mergeCell ref="G297:G298"/>
    <mergeCell ref="H297:I297"/>
    <mergeCell ref="J297:K297"/>
    <mergeCell ref="L297:L298"/>
    <mergeCell ref="A288:H288"/>
    <mergeCell ref="A289:H289"/>
    <mergeCell ref="B292:E292"/>
    <mergeCell ref="C294:K294"/>
    <mergeCell ref="A295:C295"/>
    <mergeCell ref="D295:H295"/>
    <mergeCell ref="B282:E282"/>
    <mergeCell ref="B283:E283"/>
    <mergeCell ref="B284:E284"/>
    <mergeCell ref="B285:E285"/>
    <mergeCell ref="B286:E286"/>
    <mergeCell ref="B287:E287"/>
    <mergeCell ref="M275:M276"/>
    <mergeCell ref="A277:H277"/>
    <mergeCell ref="B278:E278"/>
    <mergeCell ref="B279:E279"/>
    <mergeCell ref="B280:E280"/>
    <mergeCell ref="B281:E281"/>
    <mergeCell ref="D274:H274"/>
    <mergeCell ref="K274:L274"/>
    <mergeCell ref="A275:A276"/>
    <mergeCell ref="B275:E276"/>
    <mergeCell ref="F275:F276"/>
    <mergeCell ref="G275:G276"/>
    <mergeCell ref="H275:I275"/>
    <mergeCell ref="J275:K275"/>
    <mergeCell ref="L275:L276"/>
    <mergeCell ref="A266:H266"/>
    <mergeCell ref="A267:H267"/>
    <mergeCell ref="B270:E270"/>
    <mergeCell ref="C272:K272"/>
    <mergeCell ref="A273:C273"/>
    <mergeCell ref="D273:H273"/>
    <mergeCell ref="B260:E260"/>
    <mergeCell ref="B261:E261"/>
    <mergeCell ref="B262:E262"/>
    <mergeCell ref="B263:E263"/>
    <mergeCell ref="B264:E264"/>
    <mergeCell ref="B265:E265"/>
    <mergeCell ref="M253:M254"/>
    <mergeCell ref="A255:H255"/>
    <mergeCell ref="B256:E256"/>
    <mergeCell ref="B257:E257"/>
    <mergeCell ref="B258:E258"/>
    <mergeCell ref="B259:E259"/>
    <mergeCell ref="D252:H252"/>
    <mergeCell ref="K252:L252"/>
    <mergeCell ref="A253:A254"/>
    <mergeCell ref="B253:E254"/>
    <mergeCell ref="F253:F254"/>
    <mergeCell ref="G253:G254"/>
    <mergeCell ref="H253:I253"/>
    <mergeCell ref="J253:K253"/>
    <mergeCell ref="L253:L254"/>
    <mergeCell ref="A244:H244"/>
    <mergeCell ref="A245:H245"/>
    <mergeCell ref="B248:E248"/>
    <mergeCell ref="C250:K250"/>
    <mergeCell ref="A251:C251"/>
    <mergeCell ref="D251:H251"/>
    <mergeCell ref="B238:E238"/>
    <mergeCell ref="B239:E239"/>
    <mergeCell ref="B240:E240"/>
    <mergeCell ref="B241:E241"/>
    <mergeCell ref="B242:E242"/>
    <mergeCell ref="B243:E243"/>
    <mergeCell ref="M231:M232"/>
    <mergeCell ref="A233:H233"/>
    <mergeCell ref="B234:E234"/>
    <mergeCell ref="B235:E235"/>
    <mergeCell ref="B236:E236"/>
    <mergeCell ref="B237:E237"/>
    <mergeCell ref="D230:H230"/>
    <mergeCell ref="K230:L230"/>
    <mergeCell ref="A231:A232"/>
    <mergeCell ref="B231:E232"/>
    <mergeCell ref="F231:F232"/>
    <mergeCell ref="G231:G232"/>
    <mergeCell ref="H231:I231"/>
    <mergeCell ref="J231:K231"/>
    <mergeCell ref="L231:L232"/>
    <mergeCell ref="A222:H222"/>
    <mergeCell ref="A223:H223"/>
    <mergeCell ref="B226:E226"/>
    <mergeCell ref="C228:K228"/>
    <mergeCell ref="A229:C229"/>
    <mergeCell ref="D229:H229"/>
    <mergeCell ref="B216:E216"/>
    <mergeCell ref="B217:E217"/>
    <mergeCell ref="B218:E218"/>
    <mergeCell ref="B219:E219"/>
    <mergeCell ref="B220:E220"/>
    <mergeCell ref="B221:E221"/>
    <mergeCell ref="M209:M210"/>
    <mergeCell ref="A211:H211"/>
    <mergeCell ref="B212:E212"/>
    <mergeCell ref="B213:E213"/>
    <mergeCell ref="B214:E214"/>
    <mergeCell ref="B215:E215"/>
    <mergeCell ref="D208:H208"/>
    <mergeCell ref="K208:L208"/>
    <mergeCell ref="A209:A210"/>
    <mergeCell ref="B209:E210"/>
    <mergeCell ref="F209:F210"/>
    <mergeCell ref="G209:G210"/>
    <mergeCell ref="H209:I209"/>
    <mergeCell ref="J209:K209"/>
    <mergeCell ref="L209:L210"/>
    <mergeCell ref="A200:H200"/>
    <mergeCell ref="A201:H201"/>
    <mergeCell ref="B204:E204"/>
    <mergeCell ref="C206:K206"/>
    <mergeCell ref="A207:C207"/>
    <mergeCell ref="D207:H207"/>
    <mergeCell ref="B194:E194"/>
    <mergeCell ref="B195:E195"/>
    <mergeCell ref="B196:E196"/>
    <mergeCell ref="B197:E197"/>
    <mergeCell ref="B198:E198"/>
    <mergeCell ref="B199:E199"/>
    <mergeCell ref="M187:M188"/>
    <mergeCell ref="A189:H189"/>
    <mergeCell ref="B190:E190"/>
    <mergeCell ref="B191:E191"/>
    <mergeCell ref="B192:E192"/>
    <mergeCell ref="B193:E193"/>
    <mergeCell ref="D186:H186"/>
    <mergeCell ref="K186:L186"/>
    <mergeCell ref="A187:A188"/>
    <mergeCell ref="B187:E188"/>
    <mergeCell ref="F187:F188"/>
    <mergeCell ref="G187:G188"/>
    <mergeCell ref="H187:I187"/>
    <mergeCell ref="J187:K187"/>
    <mergeCell ref="L187:L188"/>
    <mergeCell ref="A178:H178"/>
    <mergeCell ref="A179:H179"/>
    <mergeCell ref="B182:E182"/>
    <mergeCell ref="C184:K184"/>
    <mergeCell ref="A185:C185"/>
    <mergeCell ref="D185:H185"/>
    <mergeCell ref="B172:E172"/>
    <mergeCell ref="B173:E173"/>
    <mergeCell ref="B174:E174"/>
    <mergeCell ref="B175:E175"/>
    <mergeCell ref="B176:E176"/>
    <mergeCell ref="B177:E177"/>
    <mergeCell ref="M165:M166"/>
    <mergeCell ref="A167:H167"/>
    <mergeCell ref="B168:E168"/>
    <mergeCell ref="B169:E169"/>
    <mergeCell ref="B170:E170"/>
    <mergeCell ref="B171:E171"/>
    <mergeCell ref="D164:H164"/>
    <mergeCell ref="K164:L164"/>
    <mergeCell ref="A165:A166"/>
    <mergeCell ref="B165:E166"/>
    <mergeCell ref="F165:F166"/>
    <mergeCell ref="G165:G166"/>
    <mergeCell ref="H165:I165"/>
    <mergeCell ref="J165:K165"/>
    <mergeCell ref="L165:L166"/>
    <mergeCell ref="A156:H156"/>
    <mergeCell ref="A157:H157"/>
    <mergeCell ref="B160:E160"/>
    <mergeCell ref="C162:K162"/>
    <mergeCell ref="A163:C163"/>
    <mergeCell ref="D163:H163"/>
    <mergeCell ref="B150:E150"/>
    <mergeCell ref="B151:E151"/>
    <mergeCell ref="B152:E152"/>
    <mergeCell ref="B153:E153"/>
    <mergeCell ref="B154:E154"/>
    <mergeCell ref="B155:E155"/>
    <mergeCell ref="M143:M144"/>
    <mergeCell ref="A145:H145"/>
    <mergeCell ref="B146:E146"/>
    <mergeCell ref="B147:E147"/>
    <mergeCell ref="B148:E148"/>
    <mergeCell ref="B149:E149"/>
    <mergeCell ref="D142:H142"/>
    <mergeCell ref="K142:L142"/>
    <mergeCell ref="A143:A144"/>
    <mergeCell ref="B143:E144"/>
    <mergeCell ref="F143:F144"/>
    <mergeCell ref="G143:G144"/>
    <mergeCell ref="H143:I143"/>
    <mergeCell ref="J143:K143"/>
    <mergeCell ref="L143:L144"/>
    <mergeCell ref="A134:H134"/>
    <mergeCell ref="A135:H135"/>
    <mergeCell ref="B138:E138"/>
    <mergeCell ref="C140:K140"/>
    <mergeCell ref="A141:C141"/>
    <mergeCell ref="D141:H141"/>
    <mergeCell ref="B128:E128"/>
    <mergeCell ref="B129:E129"/>
    <mergeCell ref="B130:E130"/>
    <mergeCell ref="B131:E131"/>
    <mergeCell ref="B132:E132"/>
    <mergeCell ref="B133:E133"/>
    <mergeCell ref="M121:M122"/>
    <mergeCell ref="A123:H123"/>
    <mergeCell ref="B124:E124"/>
    <mergeCell ref="B125:E125"/>
    <mergeCell ref="B126:E126"/>
    <mergeCell ref="B127:E127"/>
    <mergeCell ref="D120:H120"/>
    <mergeCell ref="K120:L120"/>
    <mergeCell ref="A121:A122"/>
    <mergeCell ref="B121:E122"/>
    <mergeCell ref="F121:F122"/>
    <mergeCell ref="G121:G122"/>
    <mergeCell ref="H121:I121"/>
    <mergeCell ref="J121:K121"/>
    <mergeCell ref="L121:L122"/>
    <mergeCell ref="A112:H112"/>
    <mergeCell ref="B115:E115"/>
    <mergeCell ref="H116:K116"/>
    <mergeCell ref="C118:K118"/>
    <mergeCell ref="A119:C119"/>
    <mergeCell ref="D119:H119"/>
    <mergeCell ref="B106:E106"/>
    <mergeCell ref="B107:E107"/>
    <mergeCell ref="B108:E108"/>
    <mergeCell ref="B109:E109"/>
    <mergeCell ref="B110:E110"/>
    <mergeCell ref="A111:H111"/>
    <mergeCell ref="M99:M100"/>
    <mergeCell ref="A101:H101"/>
    <mergeCell ref="B102:E102"/>
    <mergeCell ref="B103:E103"/>
    <mergeCell ref="B104:E104"/>
    <mergeCell ref="B105:E105"/>
    <mergeCell ref="D98:H98"/>
    <mergeCell ref="K98:L98"/>
    <mergeCell ref="A99:A100"/>
    <mergeCell ref="B99:E100"/>
    <mergeCell ref="F99:F100"/>
    <mergeCell ref="G99:G100"/>
    <mergeCell ref="H99:I99"/>
    <mergeCell ref="J99:K99"/>
    <mergeCell ref="L99:L100"/>
    <mergeCell ref="B88:E88"/>
    <mergeCell ref="A89:H89"/>
    <mergeCell ref="A90:H90"/>
    <mergeCell ref="B93:E93"/>
    <mergeCell ref="C96:K96"/>
    <mergeCell ref="A97:C97"/>
    <mergeCell ref="D97:H97"/>
    <mergeCell ref="B82:E82"/>
    <mergeCell ref="B83:E83"/>
    <mergeCell ref="B84:E84"/>
    <mergeCell ref="B85:E85"/>
    <mergeCell ref="B86:E86"/>
    <mergeCell ref="B87:E87"/>
    <mergeCell ref="L76:L77"/>
    <mergeCell ref="M76:M77"/>
    <mergeCell ref="A78:H78"/>
    <mergeCell ref="B79:E79"/>
    <mergeCell ref="B80:E80"/>
    <mergeCell ref="B81:E81"/>
    <mergeCell ref="A74:C74"/>
    <mergeCell ref="D74:H74"/>
    <mergeCell ref="D75:H75"/>
    <mergeCell ref="K75:L75"/>
    <mergeCell ref="A76:A77"/>
    <mergeCell ref="B76:E77"/>
    <mergeCell ref="F76:F77"/>
    <mergeCell ref="G76:G77"/>
    <mergeCell ref="H76:I76"/>
    <mergeCell ref="J76:K76"/>
    <mergeCell ref="B65:E65"/>
    <mergeCell ref="B66:E66"/>
    <mergeCell ref="A67:H67"/>
    <mergeCell ref="A68:H68"/>
    <mergeCell ref="B71:E71"/>
    <mergeCell ref="C73:K73"/>
    <mergeCell ref="B59:E59"/>
    <mergeCell ref="B60:E60"/>
    <mergeCell ref="B61:E61"/>
    <mergeCell ref="B62:E62"/>
    <mergeCell ref="B63:E63"/>
    <mergeCell ref="B64:E64"/>
    <mergeCell ref="L53:L54"/>
    <mergeCell ref="M53:M54"/>
    <mergeCell ref="A55:H55"/>
    <mergeCell ref="B56:E56"/>
    <mergeCell ref="B57:E57"/>
    <mergeCell ref="B58:E58"/>
    <mergeCell ref="A53:A54"/>
    <mergeCell ref="B53:E54"/>
    <mergeCell ref="F53:F54"/>
    <mergeCell ref="G53:G54"/>
    <mergeCell ref="H53:I53"/>
    <mergeCell ref="J53:K53"/>
    <mergeCell ref="C50:K50"/>
    <mergeCell ref="L50:M50"/>
    <mergeCell ref="A51:C51"/>
    <mergeCell ref="D51:H51"/>
    <mergeCell ref="D52:H52"/>
    <mergeCell ref="K52:L52"/>
    <mergeCell ref="B40:E40"/>
    <mergeCell ref="B41:E41"/>
    <mergeCell ref="B42:E42"/>
    <mergeCell ref="A43:H43"/>
    <mergeCell ref="A44:H44"/>
    <mergeCell ref="B47:E47"/>
    <mergeCell ref="B34:E34"/>
    <mergeCell ref="B35:E35"/>
    <mergeCell ref="B36:E36"/>
    <mergeCell ref="B37:E37"/>
    <mergeCell ref="B38:E38"/>
    <mergeCell ref="B39:E39"/>
    <mergeCell ref="J29:K29"/>
    <mergeCell ref="L29:L30"/>
    <mergeCell ref="M29:M30"/>
    <mergeCell ref="A31:H31"/>
    <mergeCell ref="B32:E32"/>
    <mergeCell ref="B33:E33"/>
    <mergeCell ref="L25:M25"/>
    <mergeCell ref="A26:C26"/>
    <mergeCell ref="D26:H26"/>
    <mergeCell ref="D27:H27"/>
    <mergeCell ref="K27:L27"/>
    <mergeCell ref="A29:A30"/>
    <mergeCell ref="B29:E30"/>
    <mergeCell ref="F29:F30"/>
    <mergeCell ref="G29:G30"/>
    <mergeCell ref="H29:I29"/>
    <mergeCell ref="A19:H19"/>
    <mergeCell ref="B22:E22"/>
    <mergeCell ref="B24:D24"/>
    <mergeCell ref="C25:K25"/>
    <mergeCell ref="B11:E11"/>
    <mergeCell ref="B12:E12"/>
    <mergeCell ref="B13:E13"/>
    <mergeCell ref="B14:E14"/>
    <mergeCell ref="B15:E15"/>
    <mergeCell ref="B16:E16"/>
    <mergeCell ref="B10:E10"/>
    <mergeCell ref="D4:H4"/>
    <mergeCell ref="A6:A7"/>
    <mergeCell ref="B6:E7"/>
    <mergeCell ref="F6:F7"/>
    <mergeCell ref="G6:G7"/>
    <mergeCell ref="H6:I6"/>
    <mergeCell ref="B17:E17"/>
    <mergeCell ref="B18:E18"/>
    <mergeCell ref="C1:K1"/>
    <mergeCell ref="L1:M1"/>
    <mergeCell ref="D3:H3"/>
    <mergeCell ref="K3:L3"/>
    <mergeCell ref="J6:K6"/>
    <mergeCell ref="L6:L7"/>
    <mergeCell ref="M6:M7"/>
    <mergeCell ref="B8:E8"/>
    <mergeCell ref="B9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45" zoomScaleNormal="145" zoomScaleSheetLayoutView="115" workbookViewId="0">
      <selection activeCell="B14" sqref="B14:G14"/>
    </sheetView>
  </sheetViews>
  <sheetFormatPr defaultRowHeight="24" x14ac:dyDescent="0.55000000000000004"/>
  <cols>
    <col min="1" max="1" width="7" style="33" customWidth="1"/>
    <col min="2" max="2" width="1.125" style="33" customWidth="1"/>
    <col min="3" max="3" width="3.625" style="33" customWidth="1"/>
    <col min="4" max="4" width="12" style="33" customWidth="1"/>
    <col min="5" max="5" width="14" style="33" customWidth="1"/>
    <col min="6" max="6" width="6.375" style="33" customWidth="1"/>
    <col min="7" max="7" width="2.375" style="33" customWidth="1"/>
    <col min="8" max="8" width="6.625" style="44" customWidth="1"/>
    <col min="9" max="9" width="8.375" style="44" customWidth="1"/>
    <col min="10" max="10" width="8.875" style="44" customWidth="1"/>
    <col min="11" max="11" width="17.625" style="33" customWidth="1"/>
    <col min="12" max="21" width="9" style="33"/>
    <col min="22" max="22" width="6.875" style="33" customWidth="1"/>
    <col min="23" max="23" width="1.125" style="33" customWidth="1"/>
    <col min="24" max="24" width="3.625" style="33" customWidth="1"/>
    <col min="25" max="25" width="7.125" style="33" customWidth="1"/>
    <col min="26" max="26" width="14" style="33" customWidth="1"/>
    <col min="27" max="27" width="6.375" style="33" customWidth="1"/>
    <col min="28" max="28" width="5.375" style="33" customWidth="1"/>
    <col min="29" max="29" width="5.125" style="33" customWidth="1"/>
    <col min="30" max="30" width="7.375" style="33" customWidth="1"/>
    <col min="31" max="31" width="7" style="33" customWidth="1"/>
    <col min="32" max="32" width="11.875" style="33" customWidth="1"/>
    <col min="33" max="33" width="2.875" style="33" customWidth="1"/>
    <col min="34" max="277" width="9" style="33"/>
    <col min="278" max="278" width="6.875" style="33" customWidth="1"/>
    <col min="279" max="279" width="1.125" style="33" customWidth="1"/>
    <col min="280" max="280" width="3.625" style="33" customWidth="1"/>
    <col min="281" max="281" width="7.125" style="33" customWidth="1"/>
    <col min="282" max="282" width="14" style="33" customWidth="1"/>
    <col min="283" max="283" width="6.375" style="33" customWidth="1"/>
    <col min="284" max="284" width="5.375" style="33" customWidth="1"/>
    <col min="285" max="285" width="5.125" style="33" customWidth="1"/>
    <col min="286" max="286" width="7.375" style="33" customWidth="1"/>
    <col min="287" max="287" width="7" style="33" customWidth="1"/>
    <col min="288" max="288" width="11.875" style="33" customWidth="1"/>
    <col min="289" max="289" width="2.875" style="33" customWidth="1"/>
    <col min="290" max="533" width="9" style="33"/>
    <col min="534" max="534" width="6.875" style="33" customWidth="1"/>
    <col min="535" max="535" width="1.125" style="33" customWidth="1"/>
    <col min="536" max="536" width="3.625" style="33" customWidth="1"/>
    <col min="537" max="537" width="7.125" style="33" customWidth="1"/>
    <col min="538" max="538" width="14" style="33" customWidth="1"/>
    <col min="539" max="539" width="6.375" style="33" customWidth="1"/>
    <col min="540" max="540" width="5.375" style="33" customWidth="1"/>
    <col min="541" max="541" width="5.125" style="33" customWidth="1"/>
    <col min="542" max="542" width="7.375" style="33" customWidth="1"/>
    <col min="543" max="543" width="7" style="33" customWidth="1"/>
    <col min="544" max="544" width="11.875" style="33" customWidth="1"/>
    <col min="545" max="545" width="2.875" style="33" customWidth="1"/>
    <col min="546" max="789" width="9" style="33"/>
    <col min="790" max="790" width="6.875" style="33" customWidth="1"/>
    <col min="791" max="791" width="1.125" style="33" customWidth="1"/>
    <col min="792" max="792" width="3.625" style="33" customWidth="1"/>
    <col min="793" max="793" width="7.125" style="33" customWidth="1"/>
    <col min="794" max="794" width="14" style="33" customWidth="1"/>
    <col min="795" max="795" width="6.375" style="33" customWidth="1"/>
    <col min="796" max="796" width="5.375" style="33" customWidth="1"/>
    <col min="797" max="797" width="5.125" style="33" customWidth="1"/>
    <col min="798" max="798" width="7.375" style="33" customWidth="1"/>
    <col min="799" max="799" width="7" style="33" customWidth="1"/>
    <col min="800" max="800" width="11.875" style="33" customWidth="1"/>
    <col min="801" max="801" width="2.875" style="33" customWidth="1"/>
    <col min="802" max="1045" width="9" style="33"/>
    <col min="1046" max="1046" width="6.875" style="33" customWidth="1"/>
    <col min="1047" max="1047" width="1.125" style="33" customWidth="1"/>
    <col min="1048" max="1048" width="3.625" style="33" customWidth="1"/>
    <col min="1049" max="1049" width="7.125" style="33" customWidth="1"/>
    <col min="1050" max="1050" width="14" style="33" customWidth="1"/>
    <col min="1051" max="1051" width="6.375" style="33" customWidth="1"/>
    <col min="1052" max="1052" width="5.375" style="33" customWidth="1"/>
    <col min="1053" max="1053" width="5.125" style="33" customWidth="1"/>
    <col min="1054" max="1054" width="7.375" style="33" customWidth="1"/>
    <col min="1055" max="1055" width="7" style="33" customWidth="1"/>
    <col min="1056" max="1056" width="11.875" style="33" customWidth="1"/>
    <col min="1057" max="1057" width="2.875" style="33" customWidth="1"/>
    <col min="1058" max="1301" width="9" style="33"/>
    <col min="1302" max="1302" width="6.875" style="33" customWidth="1"/>
    <col min="1303" max="1303" width="1.125" style="33" customWidth="1"/>
    <col min="1304" max="1304" width="3.625" style="33" customWidth="1"/>
    <col min="1305" max="1305" width="7.125" style="33" customWidth="1"/>
    <col min="1306" max="1306" width="14" style="33" customWidth="1"/>
    <col min="1307" max="1307" width="6.375" style="33" customWidth="1"/>
    <col min="1308" max="1308" width="5.375" style="33" customWidth="1"/>
    <col min="1309" max="1309" width="5.125" style="33" customWidth="1"/>
    <col min="1310" max="1310" width="7.375" style="33" customWidth="1"/>
    <col min="1311" max="1311" width="7" style="33" customWidth="1"/>
    <col min="1312" max="1312" width="11.875" style="33" customWidth="1"/>
    <col min="1313" max="1313" width="2.875" style="33" customWidth="1"/>
    <col min="1314" max="1557" width="9" style="33"/>
    <col min="1558" max="1558" width="6.875" style="33" customWidth="1"/>
    <col min="1559" max="1559" width="1.125" style="33" customWidth="1"/>
    <col min="1560" max="1560" width="3.625" style="33" customWidth="1"/>
    <col min="1561" max="1561" width="7.125" style="33" customWidth="1"/>
    <col min="1562" max="1562" width="14" style="33" customWidth="1"/>
    <col min="1563" max="1563" width="6.375" style="33" customWidth="1"/>
    <col min="1564" max="1564" width="5.375" style="33" customWidth="1"/>
    <col min="1565" max="1565" width="5.125" style="33" customWidth="1"/>
    <col min="1566" max="1566" width="7.375" style="33" customWidth="1"/>
    <col min="1567" max="1567" width="7" style="33" customWidth="1"/>
    <col min="1568" max="1568" width="11.875" style="33" customWidth="1"/>
    <col min="1569" max="1569" width="2.875" style="33" customWidth="1"/>
    <col min="1570" max="1813" width="9" style="33"/>
    <col min="1814" max="1814" width="6.875" style="33" customWidth="1"/>
    <col min="1815" max="1815" width="1.125" style="33" customWidth="1"/>
    <col min="1816" max="1816" width="3.625" style="33" customWidth="1"/>
    <col min="1817" max="1817" width="7.125" style="33" customWidth="1"/>
    <col min="1818" max="1818" width="14" style="33" customWidth="1"/>
    <col min="1819" max="1819" width="6.375" style="33" customWidth="1"/>
    <col min="1820" max="1820" width="5.375" style="33" customWidth="1"/>
    <col min="1821" max="1821" width="5.125" style="33" customWidth="1"/>
    <col min="1822" max="1822" width="7.375" style="33" customWidth="1"/>
    <col min="1823" max="1823" width="7" style="33" customWidth="1"/>
    <col min="1824" max="1824" width="11.875" style="33" customWidth="1"/>
    <col min="1825" max="1825" width="2.875" style="33" customWidth="1"/>
    <col min="1826" max="2069" width="9" style="33"/>
    <col min="2070" max="2070" width="6.875" style="33" customWidth="1"/>
    <col min="2071" max="2071" width="1.125" style="33" customWidth="1"/>
    <col min="2072" max="2072" width="3.625" style="33" customWidth="1"/>
    <col min="2073" max="2073" width="7.125" style="33" customWidth="1"/>
    <col min="2074" max="2074" width="14" style="33" customWidth="1"/>
    <col min="2075" max="2075" width="6.375" style="33" customWidth="1"/>
    <col min="2076" max="2076" width="5.375" style="33" customWidth="1"/>
    <col min="2077" max="2077" width="5.125" style="33" customWidth="1"/>
    <col min="2078" max="2078" width="7.375" style="33" customWidth="1"/>
    <col min="2079" max="2079" width="7" style="33" customWidth="1"/>
    <col min="2080" max="2080" width="11.875" style="33" customWidth="1"/>
    <col min="2081" max="2081" width="2.875" style="33" customWidth="1"/>
    <col min="2082" max="2325" width="9" style="33"/>
    <col min="2326" max="2326" width="6.875" style="33" customWidth="1"/>
    <col min="2327" max="2327" width="1.125" style="33" customWidth="1"/>
    <col min="2328" max="2328" width="3.625" style="33" customWidth="1"/>
    <col min="2329" max="2329" width="7.125" style="33" customWidth="1"/>
    <col min="2330" max="2330" width="14" style="33" customWidth="1"/>
    <col min="2331" max="2331" width="6.375" style="33" customWidth="1"/>
    <col min="2332" max="2332" width="5.375" style="33" customWidth="1"/>
    <col min="2333" max="2333" width="5.125" style="33" customWidth="1"/>
    <col min="2334" max="2334" width="7.375" style="33" customWidth="1"/>
    <col min="2335" max="2335" width="7" style="33" customWidth="1"/>
    <col min="2336" max="2336" width="11.875" style="33" customWidth="1"/>
    <col min="2337" max="2337" width="2.875" style="33" customWidth="1"/>
    <col min="2338" max="2581" width="9" style="33"/>
    <col min="2582" max="2582" width="6.875" style="33" customWidth="1"/>
    <col min="2583" max="2583" width="1.125" style="33" customWidth="1"/>
    <col min="2584" max="2584" width="3.625" style="33" customWidth="1"/>
    <col min="2585" max="2585" width="7.125" style="33" customWidth="1"/>
    <col min="2586" max="2586" width="14" style="33" customWidth="1"/>
    <col min="2587" max="2587" width="6.375" style="33" customWidth="1"/>
    <col min="2588" max="2588" width="5.375" style="33" customWidth="1"/>
    <col min="2589" max="2589" width="5.125" style="33" customWidth="1"/>
    <col min="2590" max="2590" width="7.375" style="33" customWidth="1"/>
    <col min="2591" max="2591" width="7" style="33" customWidth="1"/>
    <col min="2592" max="2592" width="11.875" style="33" customWidth="1"/>
    <col min="2593" max="2593" width="2.875" style="33" customWidth="1"/>
    <col min="2594" max="2837" width="9" style="33"/>
    <col min="2838" max="2838" width="6.875" style="33" customWidth="1"/>
    <col min="2839" max="2839" width="1.125" style="33" customWidth="1"/>
    <col min="2840" max="2840" width="3.625" style="33" customWidth="1"/>
    <col min="2841" max="2841" width="7.125" style="33" customWidth="1"/>
    <col min="2842" max="2842" width="14" style="33" customWidth="1"/>
    <col min="2843" max="2843" width="6.375" style="33" customWidth="1"/>
    <col min="2844" max="2844" width="5.375" style="33" customWidth="1"/>
    <col min="2845" max="2845" width="5.125" style="33" customWidth="1"/>
    <col min="2846" max="2846" width="7.375" style="33" customWidth="1"/>
    <col min="2847" max="2847" width="7" style="33" customWidth="1"/>
    <col min="2848" max="2848" width="11.875" style="33" customWidth="1"/>
    <col min="2849" max="2849" width="2.875" style="33" customWidth="1"/>
    <col min="2850" max="3093" width="9" style="33"/>
    <col min="3094" max="3094" width="6.875" style="33" customWidth="1"/>
    <col min="3095" max="3095" width="1.125" style="33" customWidth="1"/>
    <col min="3096" max="3096" width="3.625" style="33" customWidth="1"/>
    <col min="3097" max="3097" width="7.125" style="33" customWidth="1"/>
    <col min="3098" max="3098" width="14" style="33" customWidth="1"/>
    <col min="3099" max="3099" width="6.375" style="33" customWidth="1"/>
    <col min="3100" max="3100" width="5.375" style="33" customWidth="1"/>
    <col min="3101" max="3101" width="5.125" style="33" customWidth="1"/>
    <col min="3102" max="3102" width="7.375" style="33" customWidth="1"/>
    <col min="3103" max="3103" width="7" style="33" customWidth="1"/>
    <col min="3104" max="3104" width="11.875" style="33" customWidth="1"/>
    <col min="3105" max="3105" width="2.875" style="33" customWidth="1"/>
    <col min="3106" max="3349" width="9" style="33"/>
    <col min="3350" max="3350" width="6.875" style="33" customWidth="1"/>
    <col min="3351" max="3351" width="1.125" style="33" customWidth="1"/>
    <col min="3352" max="3352" width="3.625" style="33" customWidth="1"/>
    <col min="3353" max="3353" width="7.125" style="33" customWidth="1"/>
    <col min="3354" max="3354" width="14" style="33" customWidth="1"/>
    <col min="3355" max="3355" width="6.375" style="33" customWidth="1"/>
    <col min="3356" max="3356" width="5.375" style="33" customWidth="1"/>
    <col min="3357" max="3357" width="5.125" style="33" customWidth="1"/>
    <col min="3358" max="3358" width="7.375" style="33" customWidth="1"/>
    <col min="3359" max="3359" width="7" style="33" customWidth="1"/>
    <col min="3360" max="3360" width="11.875" style="33" customWidth="1"/>
    <col min="3361" max="3361" width="2.875" style="33" customWidth="1"/>
    <col min="3362" max="3605" width="9" style="33"/>
    <col min="3606" max="3606" width="6.875" style="33" customWidth="1"/>
    <col min="3607" max="3607" width="1.125" style="33" customWidth="1"/>
    <col min="3608" max="3608" width="3.625" style="33" customWidth="1"/>
    <col min="3609" max="3609" width="7.125" style="33" customWidth="1"/>
    <col min="3610" max="3610" width="14" style="33" customWidth="1"/>
    <col min="3611" max="3611" width="6.375" style="33" customWidth="1"/>
    <col min="3612" max="3612" width="5.375" style="33" customWidth="1"/>
    <col min="3613" max="3613" width="5.125" style="33" customWidth="1"/>
    <col min="3614" max="3614" width="7.375" style="33" customWidth="1"/>
    <col min="3615" max="3615" width="7" style="33" customWidth="1"/>
    <col min="3616" max="3616" width="11.875" style="33" customWidth="1"/>
    <col min="3617" max="3617" width="2.875" style="33" customWidth="1"/>
    <col min="3618" max="3861" width="9" style="33"/>
    <col min="3862" max="3862" width="6.875" style="33" customWidth="1"/>
    <col min="3863" max="3863" width="1.125" style="33" customWidth="1"/>
    <col min="3864" max="3864" width="3.625" style="33" customWidth="1"/>
    <col min="3865" max="3865" width="7.125" style="33" customWidth="1"/>
    <col min="3866" max="3866" width="14" style="33" customWidth="1"/>
    <col min="3867" max="3867" width="6.375" style="33" customWidth="1"/>
    <col min="3868" max="3868" width="5.375" style="33" customWidth="1"/>
    <col min="3869" max="3869" width="5.125" style="33" customWidth="1"/>
    <col min="3870" max="3870" width="7.375" style="33" customWidth="1"/>
    <col min="3871" max="3871" width="7" style="33" customWidth="1"/>
    <col min="3872" max="3872" width="11.875" style="33" customWidth="1"/>
    <col min="3873" max="3873" width="2.875" style="33" customWidth="1"/>
    <col min="3874" max="4117" width="9" style="33"/>
    <col min="4118" max="4118" width="6.875" style="33" customWidth="1"/>
    <col min="4119" max="4119" width="1.125" style="33" customWidth="1"/>
    <col min="4120" max="4120" width="3.625" style="33" customWidth="1"/>
    <col min="4121" max="4121" width="7.125" style="33" customWidth="1"/>
    <col min="4122" max="4122" width="14" style="33" customWidth="1"/>
    <col min="4123" max="4123" width="6.375" style="33" customWidth="1"/>
    <col min="4124" max="4124" width="5.375" style="33" customWidth="1"/>
    <col min="4125" max="4125" width="5.125" style="33" customWidth="1"/>
    <col min="4126" max="4126" width="7.375" style="33" customWidth="1"/>
    <col min="4127" max="4127" width="7" style="33" customWidth="1"/>
    <col min="4128" max="4128" width="11.875" style="33" customWidth="1"/>
    <col min="4129" max="4129" width="2.875" style="33" customWidth="1"/>
    <col min="4130" max="4373" width="9" style="33"/>
    <col min="4374" max="4374" width="6.875" style="33" customWidth="1"/>
    <col min="4375" max="4375" width="1.125" style="33" customWidth="1"/>
    <col min="4376" max="4376" width="3.625" style="33" customWidth="1"/>
    <col min="4377" max="4377" width="7.125" style="33" customWidth="1"/>
    <col min="4378" max="4378" width="14" style="33" customWidth="1"/>
    <col min="4379" max="4379" width="6.375" style="33" customWidth="1"/>
    <col min="4380" max="4380" width="5.375" style="33" customWidth="1"/>
    <col min="4381" max="4381" width="5.125" style="33" customWidth="1"/>
    <col min="4382" max="4382" width="7.375" style="33" customWidth="1"/>
    <col min="4383" max="4383" width="7" style="33" customWidth="1"/>
    <col min="4384" max="4384" width="11.875" style="33" customWidth="1"/>
    <col min="4385" max="4385" width="2.875" style="33" customWidth="1"/>
    <col min="4386" max="4629" width="9" style="33"/>
    <col min="4630" max="4630" width="6.875" style="33" customWidth="1"/>
    <col min="4631" max="4631" width="1.125" style="33" customWidth="1"/>
    <col min="4632" max="4632" width="3.625" style="33" customWidth="1"/>
    <col min="4633" max="4633" width="7.125" style="33" customWidth="1"/>
    <col min="4634" max="4634" width="14" style="33" customWidth="1"/>
    <col min="4635" max="4635" width="6.375" style="33" customWidth="1"/>
    <col min="4636" max="4636" width="5.375" style="33" customWidth="1"/>
    <col min="4637" max="4637" width="5.125" style="33" customWidth="1"/>
    <col min="4638" max="4638" width="7.375" style="33" customWidth="1"/>
    <col min="4639" max="4639" width="7" style="33" customWidth="1"/>
    <col min="4640" max="4640" width="11.875" style="33" customWidth="1"/>
    <col min="4641" max="4641" width="2.875" style="33" customWidth="1"/>
    <col min="4642" max="4885" width="9" style="33"/>
    <col min="4886" max="4886" width="6.875" style="33" customWidth="1"/>
    <col min="4887" max="4887" width="1.125" style="33" customWidth="1"/>
    <col min="4888" max="4888" width="3.625" style="33" customWidth="1"/>
    <col min="4889" max="4889" width="7.125" style="33" customWidth="1"/>
    <col min="4890" max="4890" width="14" style="33" customWidth="1"/>
    <col min="4891" max="4891" width="6.375" style="33" customWidth="1"/>
    <col min="4892" max="4892" width="5.375" style="33" customWidth="1"/>
    <col min="4893" max="4893" width="5.125" style="33" customWidth="1"/>
    <col min="4894" max="4894" width="7.375" style="33" customWidth="1"/>
    <col min="4895" max="4895" width="7" style="33" customWidth="1"/>
    <col min="4896" max="4896" width="11.875" style="33" customWidth="1"/>
    <col min="4897" max="4897" width="2.875" style="33" customWidth="1"/>
    <col min="4898" max="5141" width="9" style="33"/>
    <col min="5142" max="5142" width="6.875" style="33" customWidth="1"/>
    <col min="5143" max="5143" width="1.125" style="33" customWidth="1"/>
    <col min="5144" max="5144" width="3.625" style="33" customWidth="1"/>
    <col min="5145" max="5145" width="7.125" style="33" customWidth="1"/>
    <col min="5146" max="5146" width="14" style="33" customWidth="1"/>
    <col min="5147" max="5147" width="6.375" style="33" customWidth="1"/>
    <col min="5148" max="5148" width="5.375" style="33" customWidth="1"/>
    <col min="5149" max="5149" width="5.125" style="33" customWidth="1"/>
    <col min="5150" max="5150" width="7.375" style="33" customWidth="1"/>
    <col min="5151" max="5151" width="7" style="33" customWidth="1"/>
    <col min="5152" max="5152" width="11.875" style="33" customWidth="1"/>
    <col min="5153" max="5153" width="2.875" style="33" customWidth="1"/>
    <col min="5154" max="5397" width="9" style="33"/>
    <col min="5398" max="5398" width="6.875" style="33" customWidth="1"/>
    <col min="5399" max="5399" width="1.125" style="33" customWidth="1"/>
    <col min="5400" max="5400" width="3.625" style="33" customWidth="1"/>
    <col min="5401" max="5401" width="7.125" style="33" customWidth="1"/>
    <col min="5402" max="5402" width="14" style="33" customWidth="1"/>
    <col min="5403" max="5403" width="6.375" style="33" customWidth="1"/>
    <col min="5404" max="5404" width="5.375" style="33" customWidth="1"/>
    <col min="5405" max="5405" width="5.125" style="33" customWidth="1"/>
    <col min="5406" max="5406" width="7.375" style="33" customWidth="1"/>
    <col min="5407" max="5407" width="7" style="33" customWidth="1"/>
    <col min="5408" max="5408" width="11.875" style="33" customWidth="1"/>
    <col min="5409" max="5409" width="2.875" style="33" customWidth="1"/>
    <col min="5410" max="5653" width="9" style="33"/>
    <col min="5654" max="5654" width="6.875" style="33" customWidth="1"/>
    <col min="5655" max="5655" width="1.125" style="33" customWidth="1"/>
    <col min="5656" max="5656" width="3.625" style="33" customWidth="1"/>
    <col min="5657" max="5657" width="7.125" style="33" customWidth="1"/>
    <col min="5658" max="5658" width="14" style="33" customWidth="1"/>
    <col min="5659" max="5659" width="6.375" style="33" customWidth="1"/>
    <col min="5660" max="5660" width="5.375" style="33" customWidth="1"/>
    <col min="5661" max="5661" width="5.125" style="33" customWidth="1"/>
    <col min="5662" max="5662" width="7.375" style="33" customWidth="1"/>
    <col min="5663" max="5663" width="7" style="33" customWidth="1"/>
    <col min="5664" max="5664" width="11.875" style="33" customWidth="1"/>
    <col min="5665" max="5665" width="2.875" style="33" customWidth="1"/>
    <col min="5666" max="5909" width="9" style="33"/>
    <col min="5910" max="5910" width="6.875" style="33" customWidth="1"/>
    <col min="5911" max="5911" width="1.125" style="33" customWidth="1"/>
    <col min="5912" max="5912" width="3.625" style="33" customWidth="1"/>
    <col min="5913" max="5913" width="7.125" style="33" customWidth="1"/>
    <col min="5914" max="5914" width="14" style="33" customWidth="1"/>
    <col min="5915" max="5915" width="6.375" style="33" customWidth="1"/>
    <col min="5916" max="5916" width="5.375" style="33" customWidth="1"/>
    <col min="5917" max="5917" width="5.125" style="33" customWidth="1"/>
    <col min="5918" max="5918" width="7.375" style="33" customWidth="1"/>
    <col min="5919" max="5919" width="7" style="33" customWidth="1"/>
    <col min="5920" max="5920" width="11.875" style="33" customWidth="1"/>
    <col min="5921" max="5921" width="2.875" style="33" customWidth="1"/>
    <col min="5922" max="6165" width="9" style="33"/>
    <col min="6166" max="6166" width="6.875" style="33" customWidth="1"/>
    <col min="6167" max="6167" width="1.125" style="33" customWidth="1"/>
    <col min="6168" max="6168" width="3.625" style="33" customWidth="1"/>
    <col min="6169" max="6169" width="7.125" style="33" customWidth="1"/>
    <col min="6170" max="6170" width="14" style="33" customWidth="1"/>
    <col min="6171" max="6171" width="6.375" style="33" customWidth="1"/>
    <col min="6172" max="6172" width="5.375" style="33" customWidth="1"/>
    <col min="6173" max="6173" width="5.125" style="33" customWidth="1"/>
    <col min="6174" max="6174" width="7.375" style="33" customWidth="1"/>
    <col min="6175" max="6175" width="7" style="33" customWidth="1"/>
    <col min="6176" max="6176" width="11.875" style="33" customWidth="1"/>
    <col min="6177" max="6177" width="2.875" style="33" customWidth="1"/>
    <col min="6178" max="6421" width="9" style="33"/>
    <col min="6422" max="6422" width="6.875" style="33" customWidth="1"/>
    <col min="6423" max="6423" width="1.125" style="33" customWidth="1"/>
    <col min="6424" max="6424" width="3.625" style="33" customWidth="1"/>
    <col min="6425" max="6425" width="7.125" style="33" customWidth="1"/>
    <col min="6426" max="6426" width="14" style="33" customWidth="1"/>
    <col min="6427" max="6427" width="6.375" style="33" customWidth="1"/>
    <col min="6428" max="6428" width="5.375" style="33" customWidth="1"/>
    <col min="6429" max="6429" width="5.125" style="33" customWidth="1"/>
    <col min="6430" max="6430" width="7.375" style="33" customWidth="1"/>
    <col min="6431" max="6431" width="7" style="33" customWidth="1"/>
    <col min="6432" max="6432" width="11.875" style="33" customWidth="1"/>
    <col min="6433" max="6433" width="2.875" style="33" customWidth="1"/>
    <col min="6434" max="6677" width="9" style="33"/>
    <col min="6678" max="6678" width="6.875" style="33" customWidth="1"/>
    <col min="6679" max="6679" width="1.125" style="33" customWidth="1"/>
    <col min="6680" max="6680" width="3.625" style="33" customWidth="1"/>
    <col min="6681" max="6681" width="7.125" style="33" customWidth="1"/>
    <col min="6682" max="6682" width="14" style="33" customWidth="1"/>
    <col min="6683" max="6683" width="6.375" style="33" customWidth="1"/>
    <col min="6684" max="6684" width="5.375" style="33" customWidth="1"/>
    <col min="6685" max="6685" width="5.125" style="33" customWidth="1"/>
    <col min="6686" max="6686" width="7.375" style="33" customWidth="1"/>
    <col min="6687" max="6687" width="7" style="33" customWidth="1"/>
    <col min="6688" max="6688" width="11.875" style="33" customWidth="1"/>
    <col min="6689" max="6689" width="2.875" style="33" customWidth="1"/>
    <col min="6690" max="6933" width="9" style="33"/>
    <col min="6934" max="6934" width="6.875" style="33" customWidth="1"/>
    <col min="6935" max="6935" width="1.125" style="33" customWidth="1"/>
    <col min="6936" max="6936" width="3.625" style="33" customWidth="1"/>
    <col min="6937" max="6937" width="7.125" style="33" customWidth="1"/>
    <col min="6938" max="6938" width="14" style="33" customWidth="1"/>
    <col min="6939" max="6939" width="6.375" style="33" customWidth="1"/>
    <col min="6940" max="6940" width="5.375" style="33" customWidth="1"/>
    <col min="6941" max="6941" width="5.125" style="33" customWidth="1"/>
    <col min="6942" max="6942" width="7.375" style="33" customWidth="1"/>
    <col min="6943" max="6943" width="7" style="33" customWidth="1"/>
    <col min="6944" max="6944" width="11.875" style="33" customWidth="1"/>
    <col min="6945" max="6945" width="2.875" style="33" customWidth="1"/>
    <col min="6946" max="7189" width="9" style="33"/>
    <col min="7190" max="7190" width="6.875" style="33" customWidth="1"/>
    <col min="7191" max="7191" width="1.125" style="33" customWidth="1"/>
    <col min="7192" max="7192" width="3.625" style="33" customWidth="1"/>
    <col min="7193" max="7193" width="7.125" style="33" customWidth="1"/>
    <col min="7194" max="7194" width="14" style="33" customWidth="1"/>
    <col min="7195" max="7195" width="6.375" style="33" customWidth="1"/>
    <col min="7196" max="7196" width="5.375" style="33" customWidth="1"/>
    <col min="7197" max="7197" width="5.125" style="33" customWidth="1"/>
    <col min="7198" max="7198" width="7.375" style="33" customWidth="1"/>
    <col min="7199" max="7199" width="7" style="33" customWidth="1"/>
    <col min="7200" max="7200" width="11.875" style="33" customWidth="1"/>
    <col min="7201" max="7201" width="2.875" style="33" customWidth="1"/>
    <col min="7202" max="7445" width="9" style="33"/>
    <col min="7446" max="7446" width="6.875" style="33" customWidth="1"/>
    <col min="7447" max="7447" width="1.125" style="33" customWidth="1"/>
    <col min="7448" max="7448" width="3.625" style="33" customWidth="1"/>
    <col min="7449" max="7449" width="7.125" style="33" customWidth="1"/>
    <col min="7450" max="7450" width="14" style="33" customWidth="1"/>
    <col min="7451" max="7451" width="6.375" style="33" customWidth="1"/>
    <col min="7452" max="7452" width="5.375" style="33" customWidth="1"/>
    <col min="7453" max="7453" width="5.125" style="33" customWidth="1"/>
    <col min="7454" max="7454" width="7.375" style="33" customWidth="1"/>
    <col min="7455" max="7455" width="7" style="33" customWidth="1"/>
    <col min="7456" max="7456" width="11.875" style="33" customWidth="1"/>
    <col min="7457" max="7457" width="2.875" style="33" customWidth="1"/>
    <col min="7458" max="7701" width="9" style="33"/>
    <col min="7702" max="7702" width="6.875" style="33" customWidth="1"/>
    <col min="7703" max="7703" width="1.125" style="33" customWidth="1"/>
    <col min="7704" max="7704" width="3.625" style="33" customWidth="1"/>
    <col min="7705" max="7705" width="7.125" style="33" customWidth="1"/>
    <col min="7706" max="7706" width="14" style="33" customWidth="1"/>
    <col min="7707" max="7707" width="6.375" style="33" customWidth="1"/>
    <col min="7708" max="7708" width="5.375" style="33" customWidth="1"/>
    <col min="7709" max="7709" width="5.125" style="33" customWidth="1"/>
    <col min="7710" max="7710" width="7.375" style="33" customWidth="1"/>
    <col min="7711" max="7711" width="7" style="33" customWidth="1"/>
    <col min="7712" max="7712" width="11.875" style="33" customWidth="1"/>
    <col min="7713" max="7713" width="2.875" style="33" customWidth="1"/>
    <col min="7714" max="7957" width="9" style="33"/>
    <col min="7958" max="7958" width="6.875" style="33" customWidth="1"/>
    <col min="7959" max="7959" width="1.125" style="33" customWidth="1"/>
    <col min="7960" max="7960" width="3.625" style="33" customWidth="1"/>
    <col min="7961" max="7961" width="7.125" style="33" customWidth="1"/>
    <col min="7962" max="7962" width="14" style="33" customWidth="1"/>
    <col min="7963" max="7963" width="6.375" style="33" customWidth="1"/>
    <col min="7964" max="7964" width="5.375" style="33" customWidth="1"/>
    <col min="7965" max="7965" width="5.125" style="33" customWidth="1"/>
    <col min="7966" max="7966" width="7.375" style="33" customWidth="1"/>
    <col min="7967" max="7967" width="7" style="33" customWidth="1"/>
    <col min="7968" max="7968" width="11.875" style="33" customWidth="1"/>
    <col min="7969" max="7969" width="2.875" style="33" customWidth="1"/>
    <col min="7970" max="8213" width="9" style="33"/>
    <col min="8214" max="8214" width="6.875" style="33" customWidth="1"/>
    <col min="8215" max="8215" width="1.125" style="33" customWidth="1"/>
    <col min="8216" max="8216" width="3.625" style="33" customWidth="1"/>
    <col min="8217" max="8217" width="7.125" style="33" customWidth="1"/>
    <col min="8218" max="8218" width="14" style="33" customWidth="1"/>
    <col min="8219" max="8219" width="6.375" style="33" customWidth="1"/>
    <col min="8220" max="8220" width="5.375" style="33" customWidth="1"/>
    <col min="8221" max="8221" width="5.125" style="33" customWidth="1"/>
    <col min="8222" max="8222" width="7.375" style="33" customWidth="1"/>
    <col min="8223" max="8223" width="7" style="33" customWidth="1"/>
    <col min="8224" max="8224" width="11.875" style="33" customWidth="1"/>
    <col min="8225" max="8225" width="2.875" style="33" customWidth="1"/>
    <col min="8226" max="8469" width="9" style="33"/>
    <col min="8470" max="8470" width="6.875" style="33" customWidth="1"/>
    <col min="8471" max="8471" width="1.125" style="33" customWidth="1"/>
    <col min="8472" max="8472" width="3.625" style="33" customWidth="1"/>
    <col min="8473" max="8473" width="7.125" style="33" customWidth="1"/>
    <col min="8474" max="8474" width="14" style="33" customWidth="1"/>
    <col min="8475" max="8475" width="6.375" style="33" customWidth="1"/>
    <col min="8476" max="8476" width="5.375" style="33" customWidth="1"/>
    <col min="8477" max="8477" width="5.125" style="33" customWidth="1"/>
    <col min="8478" max="8478" width="7.375" style="33" customWidth="1"/>
    <col min="8479" max="8479" width="7" style="33" customWidth="1"/>
    <col min="8480" max="8480" width="11.875" style="33" customWidth="1"/>
    <col min="8481" max="8481" width="2.875" style="33" customWidth="1"/>
    <col min="8482" max="8725" width="9" style="33"/>
    <col min="8726" max="8726" width="6.875" style="33" customWidth="1"/>
    <col min="8727" max="8727" width="1.125" style="33" customWidth="1"/>
    <col min="8728" max="8728" width="3.625" style="33" customWidth="1"/>
    <col min="8729" max="8729" width="7.125" style="33" customWidth="1"/>
    <col min="8730" max="8730" width="14" style="33" customWidth="1"/>
    <col min="8731" max="8731" width="6.375" style="33" customWidth="1"/>
    <col min="8732" max="8732" width="5.375" style="33" customWidth="1"/>
    <col min="8733" max="8733" width="5.125" style="33" customWidth="1"/>
    <col min="8734" max="8734" width="7.375" style="33" customWidth="1"/>
    <col min="8735" max="8735" width="7" style="33" customWidth="1"/>
    <col min="8736" max="8736" width="11.875" style="33" customWidth="1"/>
    <col min="8737" max="8737" width="2.875" style="33" customWidth="1"/>
    <col min="8738" max="8981" width="9" style="33"/>
    <col min="8982" max="8982" width="6.875" style="33" customWidth="1"/>
    <col min="8983" max="8983" width="1.125" style="33" customWidth="1"/>
    <col min="8984" max="8984" width="3.625" style="33" customWidth="1"/>
    <col min="8985" max="8985" width="7.125" style="33" customWidth="1"/>
    <col min="8986" max="8986" width="14" style="33" customWidth="1"/>
    <col min="8987" max="8987" width="6.375" style="33" customWidth="1"/>
    <col min="8988" max="8988" width="5.375" style="33" customWidth="1"/>
    <col min="8989" max="8989" width="5.125" style="33" customWidth="1"/>
    <col min="8990" max="8990" width="7.375" style="33" customWidth="1"/>
    <col min="8991" max="8991" width="7" style="33" customWidth="1"/>
    <col min="8992" max="8992" width="11.875" style="33" customWidth="1"/>
    <col min="8993" max="8993" width="2.875" style="33" customWidth="1"/>
    <col min="8994" max="9237" width="9" style="33"/>
    <col min="9238" max="9238" width="6.875" style="33" customWidth="1"/>
    <col min="9239" max="9239" width="1.125" style="33" customWidth="1"/>
    <col min="9240" max="9240" width="3.625" style="33" customWidth="1"/>
    <col min="9241" max="9241" width="7.125" style="33" customWidth="1"/>
    <col min="9242" max="9242" width="14" style="33" customWidth="1"/>
    <col min="9243" max="9243" width="6.375" style="33" customWidth="1"/>
    <col min="9244" max="9244" width="5.375" style="33" customWidth="1"/>
    <col min="9245" max="9245" width="5.125" style="33" customWidth="1"/>
    <col min="9246" max="9246" width="7.375" style="33" customWidth="1"/>
    <col min="9247" max="9247" width="7" style="33" customWidth="1"/>
    <col min="9248" max="9248" width="11.875" style="33" customWidth="1"/>
    <col min="9249" max="9249" width="2.875" style="33" customWidth="1"/>
    <col min="9250" max="9493" width="9" style="33"/>
    <col min="9494" max="9494" width="6.875" style="33" customWidth="1"/>
    <col min="9495" max="9495" width="1.125" style="33" customWidth="1"/>
    <col min="9496" max="9496" width="3.625" style="33" customWidth="1"/>
    <col min="9497" max="9497" width="7.125" style="33" customWidth="1"/>
    <col min="9498" max="9498" width="14" style="33" customWidth="1"/>
    <col min="9499" max="9499" width="6.375" style="33" customWidth="1"/>
    <col min="9500" max="9500" width="5.375" style="33" customWidth="1"/>
    <col min="9501" max="9501" width="5.125" style="33" customWidth="1"/>
    <col min="9502" max="9502" width="7.375" style="33" customWidth="1"/>
    <col min="9503" max="9503" width="7" style="33" customWidth="1"/>
    <col min="9504" max="9504" width="11.875" style="33" customWidth="1"/>
    <col min="9505" max="9505" width="2.875" style="33" customWidth="1"/>
    <col min="9506" max="9749" width="9" style="33"/>
    <col min="9750" max="9750" width="6.875" style="33" customWidth="1"/>
    <col min="9751" max="9751" width="1.125" style="33" customWidth="1"/>
    <col min="9752" max="9752" width="3.625" style="33" customWidth="1"/>
    <col min="9753" max="9753" width="7.125" style="33" customWidth="1"/>
    <col min="9754" max="9754" width="14" style="33" customWidth="1"/>
    <col min="9755" max="9755" width="6.375" style="33" customWidth="1"/>
    <col min="9756" max="9756" width="5.375" style="33" customWidth="1"/>
    <col min="9757" max="9757" width="5.125" style="33" customWidth="1"/>
    <col min="9758" max="9758" width="7.375" style="33" customWidth="1"/>
    <col min="9759" max="9759" width="7" style="33" customWidth="1"/>
    <col min="9760" max="9760" width="11.875" style="33" customWidth="1"/>
    <col min="9761" max="9761" width="2.875" style="33" customWidth="1"/>
    <col min="9762" max="10005" width="9" style="33"/>
    <col min="10006" max="10006" width="6.875" style="33" customWidth="1"/>
    <col min="10007" max="10007" width="1.125" style="33" customWidth="1"/>
    <col min="10008" max="10008" width="3.625" style="33" customWidth="1"/>
    <col min="10009" max="10009" width="7.125" style="33" customWidth="1"/>
    <col min="10010" max="10010" width="14" style="33" customWidth="1"/>
    <col min="10011" max="10011" width="6.375" style="33" customWidth="1"/>
    <col min="10012" max="10012" width="5.375" style="33" customWidth="1"/>
    <col min="10013" max="10013" width="5.125" style="33" customWidth="1"/>
    <col min="10014" max="10014" width="7.375" style="33" customWidth="1"/>
    <col min="10015" max="10015" width="7" style="33" customWidth="1"/>
    <col min="10016" max="10016" width="11.875" style="33" customWidth="1"/>
    <col min="10017" max="10017" width="2.875" style="33" customWidth="1"/>
    <col min="10018" max="10261" width="9" style="33"/>
    <col min="10262" max="10262" width="6.875" style="33" customWidth="1"/>
    <col min="10263" max="10263" width="1.125" style="33" customWidth="1"/>
    <col min="10264" max="10264" width="3.625" style="33" customWidth="1"/>
    <col min="10265" max="10265" width="7.125" style="33" customWidth="1"/>
    <col min="10266" max="10266" width="14" style="33" customWidth="1"/>
    <col min="10267" max="10267" width="6.375" style="33" customWidth="1"/>
    <col min="10268" max="10268" width="5.375" style="33" customWidth="1"/>
    <col min="10269" max="10269" width="5.125" style="33" customWidth="1"/>
    <col min="10270" max="10270" width="7.375" style="33" customWidth="1"/>
    <col min="10271" max="10271" width="7" style="33" customWidth="1"/>
    <col min="10272" max="10272" width="11.875" style="33" customWidth="1"/>
    <col min="10273" max="10273" width="2.875" style="33" customWidth="1"/>
    <col min="10274" max="10517" width="9" style="33"/>
    <col min="10518" max="10518" width="6.875" style="33" customWidth="1"/>
    <col min="10519" max="10519" width="1.125" style="33" customWidth="1"/>
    <col min="10520" max="10520" width="3.625" style="33" customWidth="1"/>
    <col min="10521" max="10521" width="7.125" style="33" customWidth="1"/>
    <col min="10522" max="10522" width="14" style="33" customWidth="1"/>
    <col min="10523" max="10523" width="6.375" style="33" customWidth="1"/>
    <col min="10524" max="10524" width="5.375" style="33" customWidth="1"/>
    <col min="10525" max="10525" width="5.125" style="33" customWidth="1"/>
    <col min="10526" max="10526" width="7.375" style="33" customWidth="1"/>
    <col min="10527" max="10527" width="7" style="33" customWidth="1"/>
    <col min="10528" max="10528" width="11.875" style="33" customWidth="1"/>
    <col min="10529" max="10529" width="2.875" style="33" customWidth="1"/>
    <col min="10530" max="10773" width="9" style="33"/>
    <col min="10774" max="10774" width="6.875" style="33" customWidth="1"/>
    <col min="10775" max="10775" width="1.125" style="33" customWidth="1"/>
    <col min="10776" max="10776" width="3.625" style="33" customWidth="1"/>
    <col min="10777" max="10777" width="7.125" style="33" customWidth="1"/>
    <col min="10778" max="10778" width="14" style="33" customWidth="1"/>
    <col min="10779" max="10779" width="6.375" style="33" customWidth="1"/>
    <col min="10780" max="10780" width="5.375" style="33" customWidth="1"/>
    <col min="10781" max="10781" width="5.125" style="33" customWidth="1"/>
    <col min="10782" max="10782" width="7.375" style="33" customWidth="1"/>
    <col min="10783" max="10783" width="7" style="33" customWidth="1"/>
    <col min="10784" max="10784" width="11.875" style="33" customWidth="1"/>
    <col min="10785" max="10785" width="2.875" style="33" customWidth="1"/>
    <col min="10786" max="11029" width="9" style="33"/>
    <col min="11030" max="11030" width="6.875" style="33" customWidth="1"/>
    <col min="11031" max="11031" width="1.125" style="33" customWidth="1"/>
    <col min="11032" max="11032" width="3.625" style="33" customWidth="1"/>
    <col min="11033" max="11033" width="7.125" style="33" customWidth="1"/>
    <col min="11034" max="11034" width="14" style="33" customWidth="1"/>
    <col min="11035" max="11035" width="6.375" style="33" customWidth="1"/>
    <col min="11036" max="11036" width="5.375" style="33" customWidth="1"/>
    <col min="11037" max="11037" width="5.125" style="33" customWidth="1"/>
    <col min="11038" max="11038" width="7.375" style="33" customWidth="1"/>
    <col min="11039" max="11039" width="7" style="33" customWidth="1"/>
    <col min="11040" max="11040" width="11.875" style="33" customWidth="1"/>
    <col min="11041" max="11041" width="2.875" style="33" customWidth="1"/>
    <col min="11042" max="11285" width="9" style="33"/>
    <col min="11286" max="11286" width="6.875" style="33" customWidth="1"/>
    <col min="11287" max="11287" width="1.125" style="33" customWidth="1"/>
    <col min="11288" max="11288" width="3.625" style="33" customWidth="1"/>
    <col min="11289" max="11289" width="7.125" style="33" customWidth="1"/>
    <col min="11290" max="11290" width="14" style="33" customWidth="1"/>
    <col min="11291" max="11291" width="6.375" style="33" customWidth="1"/>
    <col min="11292" max="11292" width="5.375" style="33" customWidth="1"/>
    <col min="11293" max="11293" width="5.125" style="33" customWidth="1"/>
    <col min="11294" max="11294" width="7.375" style="33" customWidth="1"/>
    <col min="11295" max="11295" width="7" style="33" customWidth="1"/>
    <col min="11296" max="11296" width="11.875" style="33" customWidth="1"/>
    <col min="11297" max="11297" width="2.875" style="33" customWidth="1"/>
    <col min="11298" max="11541" width="9" style="33"/>
    <col min="11542" max="11542" width="6.875" style="33" customWidth="1"/>
    <col min="11543" max="11543" width="1.125" style="33" customWidth="1"/>
    <col min="11544" max="11544" width="3.625" style="33" customWidth="1"/>
    <col min="11545" max="11545" width="7.125" style="33" customWidth="1"/>
    <col min="11546" max="11546" width="14" style="33" customWidth="1"/>
    <col min="11547" max="11547" width="6.375" style="33" customWidth="1"/>
    <col min="11548" max="11548" width="5.375" style="33" customWidth="1"/>
    <col min="11549" max="11549" width="5.125" style="33" customWidth="1"/>
    <col min="11550" max="11550" width="7.375" style="33" customWidth="1"/>
    <col min="11551" max="11551" width="7" style="33" customWidth="1"/>
    <col min="11552" max="11552" width="11.875" style="33" customWidth="1"/>
    <col min="11553" max="11553" width="2.875" style="33" customWidth="1"/>
    <col min="11554" max="11797" width="9" style="33"/>
    <col min="11798" max="11798" width="6.875" style="33" customWidth="1"/>
    <col min="11799" max="11799" width="1.125" style="33" customWidth="1"/>
    <col min="11800" max="11800" width="3.625" style="33" customWidth="1"/>
    <col min="11801" max="11801" width="7.125" style="33" customWidth="1"/>
    <col min="11802" max="11802" width="14" style="33" customWidth="1"/>
    <col min="11803" max="11803" width="6.375" style="33" customWidth="1"/>
    <col min="11804" max="11804" width="5.375" style="33" customWidth="1"/>
    <col min="11805" max="11805" width="5.125" style="33" customWidth="1"/>
    <col min="11806" max="11806" width="7.375" style="33" customWidth="1"/>
    <col min="11807" max="11807" width="7" style="33" customWidth="1"/>
    <col min="11808" max="11808" width="11.875" style="33" customWidth="1"/>
    <col min="11809" max="11809" width="2.875" style="33" customWidth="1"/>
    <col min="11810" max="12053" width="9" style="33"/>
    <col min="12054" max="12054" width="6.875" style="33" customWidth="1"/>
    <col min="12055" max="12055" width="1.125" style="33" customWidth="1"/>
    <col min="12056" max="12056" width="3.625" style="33" customWidth="1"/>
    <col min="12057" max="12057" width="7.125" style="33" customWidth="1"/>
    <col min="12058" max="12058" width="14" style="33" customWidth="1"/>
    <col min="12059" max="12059" width="6.375" style="33" customWidth="1"/>
    <col min="12060" max="12060" width="5.375" style="33" customWidth="1"/>
    <col min="12061" max="12061" width="5.125" style="33" customWidth="1"/>
    <col min="12062" max="12062" width="7.375" style="33" customWidth="1"/>
    <col min="12063" max="12063" width="7" style="33" customWidth="1"/>
    <col min="12064" max="12064" width="11.875" style="33" customWidth="1"/>
    <col min="12065" max="12065" width="2.875" style="33" customWidth="1"/>
    <col min="12066" max="12309" width="9" style="33"/>
    <col min="12310" max="12310" width="6.875" style="33" customWidth="1"/>
    <col min="12311" max="12311" width="1.125" style="33" customWidth="1"/>
    <col min="12312" max="12312" width="3.625" style="33" customWidth="1"/>
    <col min="12313" max="12313" width="7.125" style="33" customWidth="1"/>
    <col min="12314" max="12314" width="14" style="33" customWidth="1"/>
    <col min="12315" max="12315" width="6.375" style="33" customWidth="1"/>
    <col min="12316" max="12316" width="5.375" style="33" customWidth="1"/>
    <col min="12317" max="12317" width="5.125" style="33" customWidth="1"/>
    <col min="12318" max="12318" width="7.375" style="33" customWidth="1"/>
    <col min="12319" max="12319" width="7" style="33" customWidth="1"/>
    <col min="12320" max="12320" width="11.875" style="33" customWidth="1"/>
    <col min="12321" max="12321" width="2.875" style="33" customWidth="1"/>
    <col min="12322" max="12565" width="9" style="33"/>
    <col min="12566" max="12566" width="6.875" style="33" customWidth="1"/>
    <col min="12567" max="12567" width="1.125" style="33" customWidth="1"/>
    <col min="12568" max="12568" width="3.625" style="33" customWidth="1"/>
    <col min="12569" max="12569" width="7.125" style="33" customWidth="1"/>
    <col min="12570" max="12570" width="14" style="33" customWidth="1"/>
    <col min="12571" max="12571" width="6.375" style="33" customWidth="1"/>
    <col min="12572" max="12572" width="5.375" style="33" customWidth="1"/>
    <col min="12573" max="12573" width="5.125" style="33" customWidth="1"/>
    <col min="12574" max="12574" width="7.375" style="33" customWidth="1"/>
    <col min="12575" max="12575" width="7" style="33" customWidth="1"/>
    <col min="12576" max="12576" width="11.875" style="33" customWidth="1"/>
    <col min="12577" max="12577" width="2.875" style="33" customWidth="1"/>
    <col min="12578" max="12821" width="9" style="33"/>
    <col min="12822" max="12822" width="6.875" style="33" customWidth="1"/>
    <col min="12823" max="12823" width="1.125" style="33" customWidth="1"/>
    <col min="12824" max="12824" width="3.625" style="33" customWidth="1"/>
    <col min="12825" max="12825" width="7.125" style="33" customWidth="1"/>
    <col min="12826" max="12826" width="14" style="33" customWidth="1"/>
    <col min="12827" max="12827" width="6.375" style="33" customWidth="1"/>
    <col min="12828" max="12828" width="5.375" style="33" customWidth="1"/>
    <col min="12829" max="12829" width="5.125" style="33" customWidth="1"/>
    <col min="12830" max="12830" width="7.375" style="33" customWidth="1"/>
    <col min="12831" max="12831" width="7" style="33" customWidth="1"/>
    <col min="12832" max="12832" width="11.875" style="33" customWidth="1"/>
    <col min="12833" max="12833" width="2.875" style="33" customWidth="1"/>
    <col min="12834" max="13077" width="9" style="33"/>
    <col min="13078" max="13078" width="6.875" style="33" customWidth="1"/>
    <col min="13079" max="13079" width="1.125" style="33" customWidth="1"/>
    <col min="13080" max="13080" width="3.625" style="33" customWidth="1"/>
    <col min="13081" max="13081" width="7.125" style="33" customWidth="1"/>
    <col min="13082" max="13082" width="14" style="33" customWidth="1"/>
    <col min="13083" max="13083" width="6.375" style="33" customWidth="1"/>
    <col min="13084" max="13084" width="5.375" style="33" customWidth="1"/>
    <col min="13085" max="13085" width="5.125" style="33" customWidth="1"/>
    <col min="13086" max="13086" width="7.375" style="33" customWidth="1"/>
    <col min="13087" max="13087" width="7" style="33" customWidth="1"/>
    <col min="13088" max="13088" width="11.875" style="33" customWidth="1"/>
    <col min="13089" max="13089" width="2.875" style="33" customWidth="1"/>
    <col min="13090" max="13333" width="9" style="33"/>
    <col min="13334" max="13334" width="6.875" style="33" customWidth="1"/>
    <col min="13335" max="13335" width="1.125" style="33" customWidth="1"/>
    <col min="13336" max="13336" width="3.625" style="33" customWidth="1"/>
    <col min="13337" max="13337" width="7.125" style="33" customWidth="1"/>
    <col min="13338" max="13338" width="14" style="33" customWidth="1"/>
    <col min="13339" max="13339" width="6.375" style="33" customWidth="1"/>
    <col min="13340" max="13340" width="5.375" style="33" customWidth="1"/>
    <col min="13341" max="13341" width="5.125" style="33" customWidth="1"/>
    <col min="13342" max="13342" width="7.375" style="33" customWidth="1"/>
    <col min="13343" max="13343" width="7" style="33" customWidth="1"/>
    <col min="13344" max="13344" width="11.875" style="33" customWidth="1"/>
    <col min="13345" max="13345" width="2.875" style="33" customWidth="1"/>
    <col min="13346" max="13589" width="9" style="33"/>
    <col min="13590" max="13590" width="6.875" style="33" customWidth="1"/>
    <col min="13591" max="13591" width="1.125" style="33" customWidth="1"/>
    <col min="13592" max="13592" width="3.625" style="33" customWidth="1"/>
    <col min="13593" max="13593" width="7.125" style="33" customWidth="1"/>
    <col min="13594" max="13594" width="14" style="33" customWidth="1"/>
    <col min="13595" max="13595" width="6.375" style="33" customWidth="1"/>
    <col min="13596" max="13596" width="5.375" style="33" customWidth="1"/>
    <col min="13597" max="13597" width="5.125" style="33" customWidth="1"/>
    <col min="13598" max="13598" width="7.375" style="33" customWidth="1"/>
    <col min="13599" max="13599" width="7" style="33" customWidth="1"/>
    <col min="13600" max="13600" width="11.875" style="33" customWidth="1"/>
    <col min="13601" max="13601" width="2.875" style="33" customWidth="1"/>
    <col min="13602" max="13845" width="9" style="33"/>
    <col min="13846" max="13846" width="6.875" style="33" customWidth="1"/>
    <col min="13847" max="13847" width="1.125" style="33" customWidth="1"/>
    <col min="13848" max="13848" width="3.625" style="33" customWidth="1"/>
    <col min="13849" max="13849" width="7.125" style="33" customWidth="1"/>
    <col min="13850" max="13850" width="14" style="33" customWidth="1"/>
    <col min="13851" max="13851" width="6.375" style="33" customWidth="1"/>
    <col min="13852" max="13852" width="5.375" style="33" customWidth="1"/>
    <col min="13853" max="13853" width="5.125" style="33" customWidth="1"/>
    <col min="13854" max="13854" width="7.375" style="33" customWidth="1"/>
    <col min="13855" max="13855" width="7" style="33" customWidth="1"/>
    <col min="13856" max="13856" width="11.875" style="33" customWidth="1"/>
    <col min="13857" max="13857" width="2.875" style="33" customWidth="1"/>
    <col min="13858" max="14101" width="9" style="33"/>
    <col min="14102" max="14102" width="6.875" style="33" customWidth="1"/>
    <col min="14103" max="14103" width="1.125" style="33" customWidth="1"/>
    <col min="14104" max="14104" width="3.625" style="33" customWidth="1"/>
    <col min="14105" max="14105" width="7.125" style="33" customWidth="1"/>
    <col min="14106" max="14106" width="14" style="33" customWidth="1"/>
    <col min="14107" max="14107" width="6.375" style="33" customWidth="1"/>
    <col min="14108" max="14108" width="5.375" style="33" customWidth="1"/>
    <col min="14109" max="14109" width="5.125" style="33" customWidth="1"/>
    <col min="14110" max="14110" width="7.375" style="33" customWidth="1"/>
    <col min="14111" max="14111" width="7" style="33" customWidth="1"/>
    <col min="14112" max="14112" width="11.875" style="33" customWidth="1"/>
    <col min="14113" max="14113" width="2.875" style="33" customWidth="1"/>
    <col min="14114" max="14357" width="9" style="33"/>
    <col min="14358" max="14358" width="6.875" style="33" customWidth="1"/>
    <col min="14359" max="14359" width="1.125" style="33" customWidth="1"/>
    <col min="14360" max="14360" width="3.625" style="33" customWidth="1"/>
    <col min="14361" max="14361" width="7.125" style="33" customWidth="1"/>
    <col min="14362" max="14362" width="14" style="33" customWidth="1"/>
    <col min="14363" max="14363" width="6.375" style="33" customWidth="1"/>
    <col min="14364" max="14364" width="5.375" style="33" customWidth="1"/>
    <col min="14365" max="14365" width="5.125" style="33" customWidth="1"/>
    <col min="14366" max="14366" width="7.375" style="33" customWidth="1"/>
    <col min="14367" max="14367" width="7" style="33" customWidth="1"/>
    <col min="14368" max="14368" width="11.875" style="33" customWidth="1"/>
    <col min="14369" max="14369" width="2.875" style="33" customWidth="1"/>
    <col min="14370" max="14613" width="9" style="33"/>
    <col min="14614" max="14614" width="6.875" style="33" customWidth="1"/>
    <col min="14615" max="14615" width="1.125" style="33" customWidth="1"/>
    <col min="14616" max="14616" width="3.625" style="33" customWidth="1"/>
    <col min="14617" max="14617" width="7.125" style="33" customWidth="1"/>
    <col min="14618" max="14618" width="14" style="33" customWidth="1"/>
    <col min="14619" max="14619" width="6.375" style="33" customWidth="1"/>
    <col min="14620" max="14620" width="5.375" style="33" customWidth="1"/>
    <col min="14621" max="14621" width="5.125" style="33" customWidth="1"/>
    <col min="14622" max="14622" width="7.375" style="33" customWidth="1"/>
    <col min="14623" max="14623" width="7" style="33" customWidth="1"/>
    <col min="14624" max="14624" width="11.875" style="33" customWidth="1"/>
    <col min="14625" max="14625" width="2.875" style="33" customWidth="1"/>
    <col min="14626" max="14869" width="9" style="33"/>
    <col min="14870" max="14870" width="6.875" style="33" customWidth="1"/>
    <col min="14871" max="14871" width="1.125" style="33" customWidth="1"/>
    <col min="14872" max="14872" width="3.625" style="33" customWidth="1"/>
    <col min="14873" max="14873" width="7.125" style="33" customWidth="1"/>
    <col min="14874" max="14874" width="14" style="33" customWidth="1"/>
    <col min="14875" max="14875" width="6.375" style="33" customWidth="1"/>
    <col min="14876" max="14876" width="5.375" style="33" customWidth="1"/>
    <col min="14877" max="14877" width="5.125" style="33" customWidth="1"/>
    <col min="14878" max="14878" width="7.375" style="33" customWidth="1"/>
    <col min="14879" max="14879" width="7" style="33" customWidth="1"/>
    <col min="14880" max="14880" width="11.875" style="33" customWidth="1"/>
    <col min="14881" max="14881" width="2.875" style="33" customWidth="1"/>
    <col min="14882" max="15125" width="9" style="33"/>
    <col min="15126" max="15126" width="6.875" style="33" customWidth="1"/>
    <col min="15127" max="15127" width="1.125" style="33" customWidth="1"/>
    <col min="15128" max="15128" width="3.625" style="33" customWidth="1"/>
    <col min="15129" max="15129" width="7.125" style="33" customWidth="1"/>
    <col min="15130" max="15130" width="14" style="33" customWidth="1"/>
    <col min="15131" max="15131" width="6.375" style="33" customWidth="1"/>
    <col min="15132" max="15132" width="5.375" style="33" customWidth="1"/>
    <col min="15133" max="15133" width="5.125" style="33" customWidth="1"/>
    <col min="15134" max="15134" width="7.375" style="33" customWidth="1"/>
    <col min="15135" max="15135" width="7" style="33" customWidth="1"/>
    <col min="15136" max="15136" width="11.875" style="33" customWidth="1"/>
    <col min="15137" max="15137" width="2.875" style="33" customWidth="1"/>
    <col min="15138" max="15381" width="9" style="33"/>
    <col min="15382" max="15382" width="6.875" style="33" customWidth="1"/>
    <col min="15383" max="15383" width="1.125" style="33" customWidth="1"/>
    <col min="15384" max="15384" width="3.625" style="33" customWidth="1"/>
    <col min="15385" max="15385" width="7.125" style="33" customWidth="1"/>
    <col min="15386" max="15386" width="14" style="33" customWidth="1"/>
    <col min="15387" max="15387" width="6.375" style="33" customWidth="1"/>
    <col min="15388" max="15388" width="5.375" style="33" customWidth="1"/>
    <col min="15389" max="15389" width="5.125" style="33" customWidth="1"/>
    <col min="15390" max="15390" width="7.375" style="33" customWidth="1"/>
    <col min="15391" max="15391" width="7" style="33" customWidth="1"/>
    <col min="15392" max="15392" width="11.875" style="33" customWidth="1"/>
    <col min="15393" max="15393" width="2.875" style="33" customWidth="1"/>
    <col min="15394" max="15637" width="9" style="33"/>
    <col min="15638" max="15638" width="6.875" style="33" customWidth="1"/>
    <col min="15639" max="15639" width="1.125" style="33" customWidth="1"/>
    <col min="15640" max="15640" width="3.625" style="33" customWidth="1"/>
    <col min="15641" max="15641" width="7.125" style="33" customWidth="1"/>
    <col min="15642" max="15642" width="14" style="33" customWidth="1"/>
    <col min="15643" max="15643" width="6.375" style="33" customWidth="1"/>
    <col min="15644" max="15644" width="5.375" style="33" customWidth="1"/>
    <col min="15645" max="15645" width="5.125" style="33" customWidth="1"/>
    <col min="15646" max="15646" width="7.375" style="33" customWidth="1"/>
    <col min="15647" max="15647" width="7" style="33" customWidth="1"/>
    <col min="15648" max="15648" width="11.875" style="33" customWidth="1"/>
    <col min="15649" max="15649" width="2.875" style="33" customWidth="1"/>
    <col min="15650" max="15893" width="9" style="33"/>
    <col min="15894" max="15894" width="6.875" style="33" customWidth="1"/>
    <col min="15895" max="15895" width="1.125" style="33" customWidth="1"/>
    <col min="15896" max="15896" width="3.625" style="33" customWidth="1"/>
    <col min="15897" max="15897" width="7.125" style="33" customWidth="1"/>
    <col min="15898" max="15898" width="14" style="33" customWidth="1"/>
    <col min="15899" max="15899" width="6.375" style="33" customWidth="1"/>
    <col min="15900" max="15900" width="5.375" style="33" customWidth="1"/>
    <col min="15901" max="15901" width="5.125" style="33" customWidth="1"/>
    <col min="15902" max="15902" width="7.375" style="33" customWidth="1"/>
    <col min="15903" max="15903" width="7" style="33" customWidth="1"/>
    <col min="15904" max="15904" width="11.875" style="33" customWidth="1"/>
    <col min="15905" max="15905" width="2.875" style="33" customWidth="1"/>
    <col min="15906" max="16384" width="9" style="33"/>
  </cols>
  <sheetData>
    <row r="1" spans="1:11" ht="26.25" x14ac:dyDescent="0.6">
      <c r="A1" s="158" t="s">
        <v>167</v>
      </c>
      <c r="B1" s="158"/>
      <c r="C1" s="158"/>
      <c r="D1" s="771" t="str">
        <f>ปร5!E1</f>
        <v>ปรับปรุงซ่อมแซมรางระบายน้ำ คสล.ฝาเหล็ก</v>
      </c>
      <c r="E1" s="771"/>
      <c r="F1" s="771"/>
      <c r="G1" s="771"/>
      <c r="H1" s="771"/>
      <c r="I1" s="771"/>
      <c r="J1" s="771"/>
      <c r="K1" s="34" t="s">
        <v>80</v>
      </c>
    </row>
    <row r="2" spans="1:11" x14ac:dyDescent="0.55000000000000004">
      <c r="A2" s="788" t="s">
        <v>62</v>
      </c>
      <c r="B2" s="788"/>
      <c r="C2" s="788"/>
      <c r="D2" s="789" t="str">
        <f>ปร5!E2</f>
        <v>รางระบายน้ำ โรงเรียน</v>
      </c>
      <c r="E2" s="789"/>
      <c r="F2" s="789"/>
      <c r="G2" s="789"/>
      <c r="H2" s="789"/>
      <c r="I2" s="789"/>
      <c r="J2" s="789"/>
      <c r="K2" s="789"/>
    </row>
    <row r="3" spans="1:11" x14ac:dyDescent="0.55000000000000004">
      <c r="A3" s="790" t="s">
        <v>0</v>
      </c>
      <c r="B3" s="790"/>
      <c r="C3" s="790"/>
      <c r="D3" s="791" t="str">
        <f>ปร5!D3</f>
        <v>โรงเรียนร่องเคาะวิทยา</v>
      </c>
      <c r="E3" s="791"/>
      <c r="F3" s="791"/>
      <c r="G3" s="792" t="s">
        <v>63</v>
      </c>
      <c r="H3" s="792"/>
      <c r="I3" s="769" t="str">
        <f>ปร5!K3</f>
        <v>วังเหนือ</v>
      </c>
      <c r="J3" s="769"/>
      <c r="K3" s="769"/>
    </row>
    <row r="4" spans="1:11" x14ac:dyDescent="0.55000000000000004">
      <c r="A4" s="790" t="s">
        <v>64</v>
      </c>
      <c r="B4" s="790"/>
      <c r="C4" s="35"/>
      <c r="D4" s="36" t="str">
        <f>'กรอกข้อมูล รร.1'!B10</f>
        <v>ลำปาง เขต  3</v>
      </c>
      <c r="E4" s="35"/>
      <c r="F4" s="35"/>
      <c r="G4" s="35"/>
      <c r="H4" s="35"/>
      <c r="I4" s="35"/>
      <c r="J4" s="35"/>
      <c r="K4" s="35"/>
    </row>
    <row r="5" spans="1:11" x14ac:dyDescent="0.55000000000000004">
      <c r="A5" s="790" t="s">
        <v>81</v>
      </c>
      <c r="B5" s="790"/>
      <c r="C5" s="790"/>
      <c r="D5" s="790"/>
      <c r="E5" s="790"/>
      <c r="F5" s="37"/>
      <c r="G5" s="793" t="s">
        <v>4</v>
      </c>
      <c r="H5" s="793"/>
      <c r="I5" s="74">
        <f>IF(H12&gt;1,'กรอกข้อมูล รร.1'!B18+4,'กรอกข้อมูล รร.1'!B18+2)</f>
        <v>4</v>
      </c>
      <c r="J5" s="80" t="s">
        <v>59</v>
      </c>
    </row>
    <row r="6" spans="1:11" x14ac:dyDescent="0.55000000000000004">
      <c r="A6" s="790" t="s">
        <v>66</v>
      </c>
      <c r="B6" s="790"/>
      <c r="C6" s="790"/>
      <c r="D6" s="790"/>
      <c r="E6" s="794">
        <f>ปร5!D6</f>
        <v>44327</v>
      </c>
      <c r="F6" s="794"/>
      <c r="G6" s="769"/>
      <c r="H6" s="769"/>
      <c r="I6" s="769"/>
      <c r="J6" s="787"/>
      <c r="K6" s="787"/>
    </row>
    <row r="7" spans="1:11" ht="24.75" thickBot="1" x14ac:dyDescent="0.6">
      <c r="A7" s="772"/>
      <c r="B7" s="772"/>
      <c r="C7" s="772"/>
      <c r="D7" s="772"/>
      <c r="E7" s="772"/>
      <c r="F7" s="772"/>
      <c r="G7" s="772"/>
      <c r="H7" s="772"/>
      <c r="I7" s="772"/>
      <c r="J7" s="772"/>
      <c r="K7" s="772"/>
    </row>
    <row r="8" spans="1:11" ht="24.75" thickTop="1" x14ac:dyDescent="0.55000000000000004">
      <c r="A8" s="773" t="s">
        <v>2</v>
      </c>
      <c r="B8" s="775" t="s">
        <v>3</v>
      </c>
      <c r="C8" s="776"/>
      <c r="D8" s="776"/>
      <c r="E8" s="776"/>
      <c r="F8" s="776"/>
      <c r="G8" s="777"/>
      <c r="H8" s="781" t="s">
        <v>70</v>
      </c>
      <c r="I8" s="782"/>
      <c r="J8" s="783"/>
      <c r="K8" s="773" t="s">
        <v>9</v>
      </c>
    </row>
    <row r="9" spans="1:11" ht="24.75" thickBot="1" x14ac:dyDescent="0.6">
      <c r="A9" s="774"/>
      <c r="B9" s="778"/>
      <c r="C9" s="779"/>
      <c r="D9" s="779"/>
      <c r="E9" s="779"/>
      <c r="F9" s="779"/>
      <c r="G9" s="780"/>
      <c r="H9" s="784" t="s">
        <v>71</v>
      </c>
      <c r="I9" s="785"/>
      <c r="J9" s="786"/>
      <c r="K9" s="774"/>
    </row>
    <row r="10" spans="1:11" ht="24.75" thickTop="1" x14ac:dyDescent="0.55000000000000004">
      <c r="A10" s="38"/>
      <c r="B10" s="762" t="s">
        <v>82</v>
      </c>
      <c r="C10" s="763"/>
      <c r="D10" s="763"/>
      <c r="E10" s="763"/>
      <c r="F10" s="763"/>
      <c r="G10" s="764"/>
      <c r="H10" s="765"/>
      <c r="I10" s="766"/>
      <c r="J10" s="767"/>
      <c r="K10" s="30"/>
    </row>
    <row r="11" spans="1:11" x14ac:dyDescent="0.55000000000000004">
      <c r="A11" s="39">
        <f>A10+1</f>
        <v>1</v>
      </c>
      <c r="B11" s="768" t="s">
        <v>298</v>
      </c>
      <c r="C11" s="769"/>
      <c r="D11" s="769"/>
      <c r="E11" s="769"/>
      <c r="F11" s="769"/>
      <c r="G11" s="770"/>
      <c r="H11" s="749">
        <f>ปร5!K19</f>
        <v>366300</v>
      </c>
      <c r="I11" s="750"/>
      <c r="J11" s="751"/>
      <c r="K11" s="32"/>
    </row>
    <row r="12" spans="1:11" x14ac:dyDescent="0.55000000000000004">
      <c r="A12" s="39">
        <v>2</v>
      </c>
      <c r="B12" s="768" t="s">
        <v>299</v>
      </c>
      <c r="C12" s="769"/>
      <c r="D12" s="769"/>
      <c r="E12" s="769"/>
      <c r="F12" s="769"/>
      <c r="G12" s="770"/>
      <c r="H12" s="749">
        <f>'ปร 5 ข'!E24</f>
        <v>0</v>
      </c>
      <c r="I12" s="750"/>
      <c r="J12" s="751"/>
      <c r="K12" s="32"/>
    </row>
    <row r="13" spans="1:11" x14ac:dyDescent="0.55000000000000004">
      <c r="A13" s="39"/>
      <c r="B13" s="768"/>
      <c r="C13" s="769"/>
      <c r="D13" s="769"/>
      <c r="E13" s="769"/>
      <c r="F13" s="769"/>
      <c r="G13" s="770"/>
      <c r="H13" s="749"/>
      <c r="I13" s="750"/>
      <c r="J13" s="751"/>
      <c r="K13" s="32"/>
    </row>
    <row r="14" spans="1:11" x14ac:dyDescent="0.55000000000000004">
      <c r="A14" s="31"/>
      <c r="B14" s="746"/>
      <c r="C14" s="747"/>
      <c r="D14" s="747"/>
      <c r="E14" s="747"/>
      <c r="F14" s="747"/>
      <c r="G14" s="748"/>
      <c r="H14" s="749"/>
      <c r="I14" s="750"/>
      <c r="J14" s="751"/>
      <c r="K14" s="32"/>
    </row>
    <row r="15" spans="1:11" x14ac:dyDescent="0.55000000000000004">
      <c r="A15" s="31"/>
      <c r="B15" s="746"/>
      <c r="C15" s="747"/>
      <c r="D15" s="747"/>
      <c r="E15" s="747"/>
      <c r="F15" s="747"/>
      <c r="G15" s="748"/>
      <c r="H15" s="749"/>
      <c r="I15" s="750"/>
      <c r="J15" s="751"/>
      <c r="K15" s="32"/>
    </row>
    <row r="16" spans="1:11" x14ac:dyDescent="0.55000000000000004">
      <c r="A16" s="31"/>
      <c r="B16" s="746"/>
      <c r="C16" s="747"/>
      <c r="D16" s="747"/>
      <c r="E16" s="747"/>
      <c r="F16" s="747"/>
      <c r="G16" s="748"/>
      <c r="H16" s="749"/>
      <c r="I16" s="750"/>
      <c r="J16" s="751"/>
      <c r="K16" s="32"/>
    </row>
    <row r="17" spans="1:11" x14ac:dyDescent="0.55000000000000004">
      <c r="A17" s="31"/>
      <c r="B17" s="746"/>
      <c r="C17" s="747"/>
      <c r="D17" s="747"/>
      <c r="E17" s="747"/>
      <c r="F17" s="747"/>
      <c r="G17" s="748"/>
      <c r="H17" s="749"/>
      <c r="I17" s="750"/>
      <c r="J17" s="751"/>
      <c r="K17" s="32"/>
    </row>
    <row r="18" spans="1:11" x14ac:dyDescent="0.55000000000000004">
      <c r="A18" s="31"/>
      <c r="B18" s="746"/>
      <c r="C18" s="747"/>
      <c r="D18" s="747"/>
      <c r="E18" s="747"/>
      <c r="F18" s="747"/>
      <c r="G18" s="748"/>
      <c r="H18" s="749"/>
      <c r="I18" s="750"/>
      <c r="J18" s="751"/>
      <c r="K18" s="32"/>
    </row>
    <row r="19" spans="1:11" ht="24.75" thickBot="1" x14ac:dyDescent="0.6">
      <c r="A19" s="40"/>
      <c r="B19" s="755"/>
      <c r="C19" s="756"/>
      <c r="D19" s="756"/>
      <c r="E19" s="756"/>
      <c r="F19" s="756"/>
      <c r="G19" s="757"/>
      <c r="H19" s="752"/>
      <c r="I19" s="753"/>
      <c r="J19" s="754"/>
      <c r="K19" s="41"/>
    </row>
    <row r="20" spans="1:11" ht="25.5" thickTop="1" thickBot="1" x14ac:dyDescent="0.6">
      <c r="A20" s="795" t="s">
        <v>82</v>
      </c>
      <c r="B20" s="797" t="s">
        <v>83</v>
      </c>
      <c r="C20" s="798"/>
      <c r="D20" s="798"/>
      <c r="E20" s="798"/>
      <c r="F20" s="798"/>
      <c r="G20" s="799"/>
      <c r="H20" s="800">
        <f>H11+H12</f>
        <v>366300</v>
      </c>
      <c r="I20" s="801"/>
      <c r="J20" s="802"/>
      <c r="K20" s="42" t="s">
        <v>75</v>
      </c>
    </row>
    <row r="21" spans="1:11" ht="25.5" thickTop="1" thickBot="1" x14ac:dyDescent="0.6">
      <c r="A21" s="796"/>
      <c r="B21" s="803" t="str">
        <f>"("&amp;BAHTTEXT(H20)&amp;")"</f>
        <v>(สามแสนหกหมื่นหกพันสามร้อยบาทถ้วน)</v>
      </c>
      <c r="C21" s="804"/>
      <c r="D21" s="804"/>
      <c r="E21" s="804"/>
      <c r="F21" s="804"/>
      <c r="G21" s="804"/>
      <c r="H21" s="804"/>
      <c r="I21" s="804"/>
      <c r="J21" s="804"/>
      <c r="K21" s="43"/>
    </row>
    <row r="22" spans="1:11" s="465" customFormat="1" ht="26.25" customHeight="1" thickTop="1" x14ac:dyDescent="0.5">
      <c r="A22" s="523" t="s">
        <v>342</v>
      </c>
      <c r="B22" s="519"/>
      <c r="C22" s="519"/>
      <c r="D22" s="519"/>
      <c r="E22" s="520"/>
      <c r="F22" s="520"/>
      <c r="G22" s="521"/>
      <c r="H22" s="522"/>
      <c r="I22" s="522"/>
      <c r="J22" s="522"/>
      <c r="K22" s="522"/>
    </row>
    <row r="23" spans="1:11" s="525" customFormat="1" ht="18.75" x14ac:dyDescent="0.45">
      <c r="A23" s="524"/>
      <c r="B23" s="287" t="s">
        <v>30</v>
      </c>
      <c r="C23" s="287"/>
      <c r="D23" s="287"/>
      <c r="E23" s="760" t="s">
        <v>76</v>
      </c>
      <c r="F23" s="760"/>
      <c r="G23" s="760"/>
      <c r="H23" s="758" t="str">
        <f>ปร5!J22</f>
        <v>ประธานกรรมการกำหนดราคากลาง</v>
      </c>
      <c r="I23" s="758"/>
      <c r="J23" s="758"/>
      <c r="K23" s="758"/>
    </row>
    <row r="24" spans="1:11" s="525" customFormat="1" ht="18.75" x14ac:dyDescent="0.45">
      <c r="A24" s="524"/>
      <c r="B24" s="287"/>
      <c r="C24" s="287"/>
      <c r="D24" s="761" t="str">
        <f>ปร5!B23</f>
        <v>(นายชาติชาย  สมศักดิ์)</v>
      </c>
      <c r="E24" s="761"/>
      <c r="F24" s="761"/>
      <c r="G24" s="287"/>
      <c r="H24" s="526"/>
      <c r="I24" s="527"/>
      <c r="J24" s="528"/>
    </row>
    <row r="25" spans="1:11" s="525" customFormat="1" ht="18.75" x14ac:dyDescent="0.45">
      <c r="A25" s="524"/>
      <c r="B25" s="287" t="s">
        <v>77</v>
      </c>
      <c r="C25" s="287"/>
      <c r="D25" s="287"/>
      <c r="E25" s="760" t="s">
        <v>76</v>
      </c>
      <c r="F25" s="760"/>
      <c r="G25" s="760"/>
      <c r="H25" s="759" t="str">
        <f>ปร5!J24</f>
        <v>กรรมการกำหนดราคากลาง</v>
      </c>
      <c r="I25" s="759"/>
      <c r="J25" s="759"/>
      <c r="K25" s="759"/>
    </row>
    <row r="26" spans="1:11" s="525" customFormat="1" ht="18.75" x14ac:dyDescent="0.45">
      <c r="A26" s="524"/>
      <c r="B26" s="287"/>
      <c r="C26" s="287"/>
      <c r="D26" s="761" t="str">
        <f>ปร5!B25</f>
        <v>(………………………………………..)</v>
      </c>
      <c r="E26" s="761"/>
      <c r="F26" s="761"/>
      <c r="G26" s="287"/>
      <c r="H26" s="526"/>
      <c r="I26" s="527"/>
      <c r="J26" s="527"/>
    </row>
    <row r="27" spans="1:11" s="525" customFormat="1" ht="18.75" x14ac:dyDescent="0.45">
      <c r="A27" s="524"/>
      <c r="B27" s="287" t="s">
        <v>77</v>
      </c>
      <c r="C27" s="287"/>
      <c r="D27" s="287"/>
      <c r="E27" s="760" t="s">
        <v>76</v>
      </c>
      <c r="F27" s="760"/>
      <c r="G27" s="760"/>
      <c r="H27" s="744" t="str">
        <f>H25</f>
        <v>กรรมการกำหนดราคากลาง</v>
      </c>
      <c r="I27" s="744"/>
      <c r="J27" s="744"/>
      <c r="K27" s="744"/>
    </row>
    <row r="28" spans="1:11" s="525" customFormat="1" ht="18.75" x14ac:dyDescent="0.45">
      <c r="A28" s="529"/>
      <c r="B28" s="287"/>
      <c r="C28" s="287"/>
      <c r="D28" s="745" t="s">
        <v>341</v>
      </c>
      <c r="E28" s="745"/>
      <c r="F28" s="745"/>
      <c r="G28" s="288"/>
      <c r="H28" s="526"/>
      <c r="I28" s="527"/>
      <c r="J28" s="527"/>
    </row>
    <row r="29" spans="1:11" s="525" customFormat="1" ht="18.75" x14ac:dyDescent="0.45">
      <c r="A29" s="529"/>
      <c r="B29" s="287" t="s">
        <v>77</v>
      </c>
      <c r="C29" s="287"/>
      <c r="D29" s="287"/>
      <c r="E29" s="760" t="s">
        <v>76</v>
      </c>
      <c r="F29" s="760"/>
      <c r="G29" s="760"/>
      <c r="H29" s="744" t="str">
        <f>H27</f>
        <v>กรรมการกำหนดราคากลาง</v>
      </c>
      <c r="I29" s="744"/>
      <c r="J29" s="744"/>
      <c r="K29" s="744"/>
    </row>
    <row r="30" spans="1:11" s="525" customFormat="1" ht="18.75" x14ac:dyDescent="0.45">
      <c r="A30" s="529"/>
      <c r="B30" s="287"/>
      <c r="C30" s="287"/>
      <c r="D30" s="745" t="s">
        <v>341</v>
      </c>
      <c r="E30" s="745"/>
      <c r="F30" s="745"/>
      <c r="G30" s="288"/>
      <c r="H30" s="526"/>
      <c r="I30" s="527"/>
      <c r="J30" s="527"/>
    </row>
    <row r="31" spans="1:11" s="525" customFormat="1" ht="18.75" x14ac:dyDescent="0.45">
      <c r="A31" s="529"/>
      <c r="B31" s="287" t="s">
        <v>77</v>
      </c>
      <c r="C31" s="287"/>
      <c r="D31" s="287"/>
      <c r="E31" s="745" t="s">
        <v>76</v>
      </c>
      <c r="F31" s="745"/>
      <c r="G31" s="745"/>
      <c r="H31" s="744" t="str">
        <f>'กรอกข้อมูล รร.'!A16</f>
        <v>กรรมการและเลขานุการกำหนดราคากลาง</v>
      </c>
      <c r="I31" s="744"/>
      <c r="J31" s="744"/>
      <c r="K31" s="744"/>
    </row>
    <row r="32" spans="1:11" s="525" customFormat="1" ht="18.75" x14ac:dyDescent="0.45">
      <c r="A32" s="529"/>
      <c r="B32" s="287"/>
      <c r="C32" s="287"/>
      <c r="D32" s="745" t="str">
        <f>'กรอกข้อมูล รร.'!C31</f>
        <v>()</v>
      </c>
      <c r="E32" s="745"/>
      <c r="F32" s="745"/>
      <c r="G32" s="288"/>
      <c r="H32" s="288"/>
      <c r="I32" s="288"/>
      <c r="J32" s="527"/>
    </row>
    <row r="33" spans="1:11" s="525" customFormat="1" ht="18.75" x14ac:dyDescent="0.45">
      <c r="A33" s="530"/>
      <c r="B33" s="287" t="s">
        <v>78</v>
      </c>
      <c r="C33" s="287"/>
      <c r="D33" s="287"/>
      <c r="E33" s="745" t="s">
        <v>76</v>
      </c>
      <c r="F33" s="745"/>
      <c r="G33" s="745"/>
      <c r="H33" s="744" t="str">
        <f>ปร5!J32</f>
        <v>ผู้อำนวยการโรงเรียนร่องเคาะวิทยา</v>
      </c>
      <c r="I33" s="744"/>
      <c r="J33" s="744"/>
      <c r="K33" s="744"/>
    </row>
    <row r="34" spans="1:11" s="525" customFormat="1" ht="18.75" x14ac:dyDescent="0.45">
      <c r="A34" s="530"/>
      <c r="B34" s="287"/>
      <c r="C34" s="287"/>
      <c r="D34" s="745" t="str">
        <f>ปร5!B33</f>
        <v>(นายชาติชาย  สมศักดิ์)</v>
      </c>
      <c r="E34" s="745"/>
      <c r="F34" s="745"/>
      <c r="G34" s="288"/>
      <c r="H34" s="526"/>
      <c r="I34" s="527"/>
      <c r="J34" s="527"/>
    </row>
  </sheetData>
  <sheetProtection password="C407" sheet="1" objects="1" scenarios="1" formatColumns="0" formatRows="0" selectLockedCells="1" selectUnlockedCells="1"/>
  <customSheetViews>
    <customSheetView guid="{797F402C-D807-4A5C-9055-8329E2DAA52F}" topLeftCell="A10">
      <selection activeCell="E24" sqref="E24:G24"/>
      <pageMargins left="0.7" right="0.7" top="0.75" bottom="0.75" header="0.3" footer="0.3"/>
    </customSheetView>
  </customSheetViews>
  <mergeCells count="62">
    <mergeCell ref="A20:A21"/>
    <mergeCell ref="B20:G20"/>
    <mergeCell ref="H20:J20"/>
    <mergeCell ref="B21:J21"/>
    <mergeCell ref="B16:G16"/>
    <mergeCell ref="H16:J16"/>
    <mergeCell ref="I3:K3"/>
    <mergeCell ref="A4:B4"/>
    <mergeCell ref="A5:E5"/>
    <mergeCell ref="G5:H5"/>
    <mergeCell ref="A6:D6"/>
    <mergeCell ref="G6:I6"/>
    <mergeCell ref="E6:F6"/>
    <mergeCell ref="D1:J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J6:K6"/>
    <mergeCell ref="A2:C2"/>
    <mergeCell ref="D2:K2"/>
    <mergeCell ref="A3:C3"/>
    <mergeCell ref="D3:F3"/>
    <mergeCell ref="G3:H3"/>
    <mergeCell ref="B10:G10"/>
    <mergeCell ref="H10:J10"/>
    <mergeCell ref="B11:G11"/>
    <mergeCell ref="B13:G13"/>
    <mergeCell ref="H13:J13"/>
    <mergeCell ref="D34:F34"/>
    <mergeCell ref="H23:K23"/>
    <mergeCell ref="H25:K25"/>
    <mergeCell ref="H27:K27"/>
    <mergeCell ref="H33:K33"/>
    <mergeCell ref="E27:G27"/>
    <mergeCell ref="E33:G33"/>
    <mergeCell ref="E23:G23"/>
    <mergeCell ref="E25:G25"/>
    <mergeCell ref="D26:F26"/>
    <mergeCell ref="D28:F28"/>
    <mergeCell ref="D24:F24"/>
    <mergeCell ref="E31:G31"/>
    <mergeCell ref="H31:K31"/>
    <mergeCell ref="D32:F32"/>
    <mergeCell ref="E29:G29"/>
    <mergeCell ref="H29:K29"/>
    <mergeCell ref="D30:F30"/>
    <mergeCell ref="B14:G14"/>
    <mergeCell ref="H14:J14"/>
    <mergeCell ref="B15:G15"/>
    <mergeCell ref="H15:J15"/>
    <mergeCell ref="B17:G17"/>
    <mergeCell ref="H17:J17"/>
    <mergeCell ref="B18:G18"/>
    <mergeCell ref="H18:J18"/>
    <mergeCell ref="H19:J19"/>
    <mergeCell ref="B19:G19"/>
  </mergeCells>
  <printOptions horizontalCentered="1"/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25</vt:i4>
      </vt:variant>
      <vt:variant>
        <vt:lpstr>ช่วงที่มีชื่อ</vt:lpstr>
      </vt:variant>
      <vt:variant>
        <vt:i4>1</vt:i4>
      </vt:variant>
    </vt:vector>
  </HeadingPairs>
  <TitlesOfParts>
    <vt:vector size="26" baseType="lpstr">
      <vt:lpstr>คำอธิบาย</vt:lpstr>
      <vt:lpstr>กรอกข้อมูล รร.</vt:lpstr>
      <vt:lpstr>กรอกข้อมูล รร.1</vt:lpstr>
      <vt:lpstr>กรอกรายการ วัสดุ</vt:lpstr>
      <vt:lpstr>กรอกรายการครุภัณฑ์</vt:lpstr>
      <vt:lpstr>ปร5</vt:lpstr>
      <vt:lpstr>ปร4</vt:lpstr>
      <vt:lpstr>11</vt:lpstr>
      <vt:lpstr>ปร6</vt:lpstr>
      <vt:lpstr>factor f</vt:lpstr>
      <vt:lpstr>Sheet7</vt:lpstr>
      <vt:lpstr>Sheet8</vt:lpstr>
      <vt:lpstr>ภาษีVAT</vt:lpstr>
      <vt:lpstr>ปร.4ข</vt:lpstr>
      <vt:lpstr>ปร 5 ข</vt:lpstr>
      <vt:lpstr>สำหรับแก้ไข ปร4(ก)</vt:lpstr>
      <vt:lpstr>สำหรับแก้ไข ปร4(ข)</vt:lpstr>
      <vt:lpstr>Sheet2</vt:lpstr>
      <vt:lpstr>สำหรับแก้ไข1</vt:lpstr>
      <vt:lpstr>Sheet1</vt:lpstr>
      <vt:lpstr>ปร.5</vt:lpstr>
      <vt:lpstr>DATA</vt:lpstr>
      <vt:lpstr>ปร.4(ก)</vt:lpstr>
      <vt:lpstr>Sheet9</vt:lpstr>
      <vt:lpstr>Sheet10</vt:lpstr>
      <vt:lpstr>ปร5!Print_Area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Plan01</dc:creator>
  <cp:lastModifiedBy>ACER</cp:lastModifiedBy>
  <cp:lastPrinted>2022-09-09T05:22:20Z</cp:lastPrinted>
  <dcterms:created xsi:type="dcterms:W3CDTF">2015-12-14T04:44:00Z</dcterms:created>
  <dcterms:modified xsi:type="dcterms:W3CDTF">2022-10-18T04:08:28Z</dcterms:modified>
</cp:coreProperties>
</file>