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ลุ่มงานหน้าเว็บ สพม.ตาก\กลุ่มนโยบายและแผน\65 10 18\"/>
    </mc:Choice>
  </mc:AlternateContent>
  <bookViews>
    <workbookView xWindow="0" yWindow="0" windowWidth="24000" windowHeight="9780" tabRatio="781"/>
  </bookViews>
  <sheets>
    <sheet name="คำอธิบาย" sheetId="6" r:id="rId1"/>
    <sheet name="กรอกข้อมูล รร." sheetId="1" r:id="rId2"/>
    <sheet name="กรอกรายการ วัสดุ" sheetId="2" r:id="rId3"/>
    <sheet name="กรอกรายการครุภัณฑ์" sheetId="19" r:id="rId4"/>
    <sheet name="ปร4" sheetId="3" r:id="rId5"/>
    <sheet name="ปร5" sheetId="4" r:id="rId6"/>
    <sheet name="ปร6" sheetId="5" r:id="rId7"/>
    <sheet name="factor f" sheetId="16" r:id="rId8"/>
    <sheet name="Sheet7" sheetId="7" state="hidden" r:id="rId9"/>
    <sheet name="Sheet8" sheetId="8" state="hidden" r:id="rId10"/>
    <sheet name="ภาษีVAT" sheetId="22" state="hidden" r:id="rId11"/>
    <sheet name="ปร.4ข" sheetId="20" r:id="rId12"/>
    <sheet name="ปร 5 ข" sheetId="21" r:id="rId13"/>
    <sheet name="สำหรับแก้ไข ปร4(ก)" sheetId="9" r:id="rId14"/>
    <sheet name="สำหรับแก้ไข ปร4(ข)" sheetId="24" r:id="rId15"/>
    <sheet name="สำหรับแก้ไข1" sheetId="10" state="hidden" r:id="rId16"/>
    <sheet name="Sheet1" sheetId="11" state="hidden" r:id="rId17"/>
    <sheet name="ปร.5" sheetId="12" state="hidden" r:id="rId18"/>
    <sheet name="DATA" sheetId="13" r:id="rId19"/>
    <sheet name="ปร.4(ก)" sheetId="14" state="hidden" r:id="rId20"/>
    <sheet name="Sheet9" sheetId="17" state="hidden" r:id="rId21"/>
    <sheet name="Sheet10" sheetId="18" state="hidden" r:id="rId22"/>
    <sheet name="Sheet2" sheetId="25" r:id="rId23"/>
  </sheets>
  <externalReferences>
    <externalReference r:id="rId24"/>
    <externalReference r:id="rId25"/>
    <externalReference r:id="rId26"/>
  </externalReferences>
  <definedNames>
    <definedName name="_xlnm.Print_Area" localSheetId="5">ปร5!$A$1:$L$34</definedName>
    <definedName name="Z_797F402C_D807_4A5C_9055_8329E2DAA52F_.wvu.Rows" localSheetId="4" hidden="1">ปร4!$27:$27</definedName>
  </definedNames>
  <calcPr calcId="152511" calcMode="autoNoTable"/>
  <customWorkbookViews>
    <customWorkbookView name="Plan01 - มุมมองส่วนบุคคล" guid="{797F402C-D807-4A5C-9055-8329E2DAA52F}" mergeInterval="0" personalView="1" maximized="1" xWindow="-8" yWindow="-8" windowWidth="1376" windowHeight="744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6" l="1"/>
  <c r="D6" i="16"/>
  <c r="D7" i="16"/>
  <c r="J7" i="16"/>
  <c r="V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G40" i="16"/>
  <c r="H26" i="5" l="1"/>
  <c r="H24" i="5"/>
  <c r="F24" i="25"/>
  <c r="G23" i="25"/>
  <c r="F23" i="25"/>
  <c r="E21" i="25"/>
  <c r="C4" i="19" l="1"/>
  <c r="D8" i="21"/>
  <c r="C6" i="21"/>
  <c r="C4" i="22"/>
  <c r="C10" i="21"/>
  <c r="D15" i="21"/>
  <c r="C4" i="21"/>
  <c r="E59" i="24"/>
  <c r="E57" i="24"/>
  <c r="J54" i="24"/>
  <c r="J52" i="24"/>
  <c r="H52" i="24"/>
  <c r="G52" i="24"/>
  <c r="F52" i="24"/>
  <c r="B52" i="24"/>
  <c r="J51" i="24"/>
  <c r="H51" i="24"/>
  <c r="G51" i="24"/>
  <c r="F51" i="24"/>
  <c r="B51" i="24"/>
  <c r="J50" i="24"/>
  <c r="H50" i="24"/>
  <c r="G50" i="24"/>
  <c r="F50" i="24"/>
  <c r="B50" i="24"/>
  <c r="J49" i="24"/>
  <c r="H49" i="24"/>
  <c r="G49" i="24"/>
  <c r="F49" i="24"/>
  <c r="B49" i="24"/>
  <c r="J48" i="24"/>
  <c r="H48" i="24"/>
  <c r="G48" i="24"/>
  <c r="F48" i="24"/>
  <c r="B48" i="24"/>
  <c r="J47" i="24"/>
  <c r="H47" i="24"/>
  <c r="G47" i="24"/>
  <c r="F47" i="24"/>
  <c r="B47" i="24"/>
  <c r="J46" i="24"/>
  <c r="H46" i="24"/>
  <c r="G46" i="24"/>
  <c r="F46" i="24"/>
  <c r="B46" i="24"/>
  <c r="J45" i="24"/>
  <c r="H45" i="24"/>
  <c r="G45" i="24"/>
  <c r="F45" i="24"/>
  <c r="B45" i="24"/>
  <c r="J44" i="24"/>
  <c r="H44" i="24"/>
  <c r="G44" i="24"/>
  <c r="F44" i="24"/>
  <c r="B44" i="24"/>
  <c r="J43" i="24"/>
  <c r="H43" i="24"/>
  <c r="G43" i="24"/>
  <c r="F43" i="24"/>
  <c r="B43" i="24"/>
  <c r="J42" i="24"/>
  <c r="H42" i="24"/>
  <c r="G42" i="24"/>
  <c r="F42" i="24"/>
  <c r="B42" i="24"/>
  <c r="J41" i="24"/>
  <c r="H41" i="24"/>
  <c r="G41" i="24"/>
  <c r="F41" i="24"/>
  <c r="B41" i="24"/>
  <c r="J40" i="24"/>
  <c r="H40" i="24"/>
  <c r="G40" i="24"/>
  <c r="F40" i="24"/>
  <c r="B40" i="24"/>
  <c r="A40" i="24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J39" i="24"/>
  <c r="H39" i="24"/>
  <c r="G39" i="24"/>
  <c r="F39" i="24"/>
  <c r="B39" i="24"/>
  <c r="A31" i="24"/>
  <c r="E30" i="24"/>
  <c r="E28" i="24"/>
  <c r="J24" i="24"/>
  <c r="H24" i="24"/>
  <c r="G24" i="24"/>
  <c r="F24" i="24"/>
  <c r="B24" i="24"/>
  <c r="J23" i="24"/>
  <c r="H23" i="24"/>
  <c r="G23" i="24"/>
  <c r="F23" i="24"/>
  <c r="B23" i="24"/>
  <c r="J22" i="24"/>
  <c r="H22" i="24"/>
  <c r="G22" i="24"/>
  <c r="F22" i="24"/>
  <c r="B22" i="24"/>
  <c r="J21" i="24"/>
  <c r="H21" i="24"/>
  <c r="G21" i="24"/>
  <c r="F21" i="24"/>
  <c r="B21" i="24"/>
  <c r="J20" i="24"/>
  <c r="H20" i="24"/>
  <c r="G20" i="24"/>
  <c r="F20" i="24"/>
  <c r="B20" i="24"/>
  <c r="J19" i="24"/>
  <c r="H19" i="24"/>
  <c r="G19" i="24"/>
  <c r="F19" i="24"/>
  <c r="B19" i="24"/>
  <c r="J18" i="24"/>
  <c r="H18" i="24"/>
  <c r="G18" i="24"/>
  <c r="F18" i="24"/>
  <c r="B18" i="24"/>
  <c r="J17" i="24"/>
  <c r="H17" i="24"/>
  <c r="G17" i="24"/>
  <c r="F17" i="24"/>
  <c r="B17" i="24"/>
  <c r="J16" i="24"/>
  <c r="H16" i="24"/>
  <c r="G16" i="24"/>
  <c r="F16" i="24"/>
  <c r="B16" i="24"/>
  <c r="J15" i="24"/>
  <c r="H15" i="24"/>
  <c r="G15" i="24"/>
  <c r="F15" i="24"/>
  <c r="B15" i="24"/>
  <c r="J14" i="24"/>
  <c r="H14" i="24"/>
  <c r="G14" i="24"/>
  <c r="F14" i="24"/>
  <c r="B14" i="24"/>
  <c r="J13" i="24"/>
  <c r="H13" i="24"/>
  <c r="G13" i="24"/>
  <c r="F13" i="24"/>
  <c r="B13" i="24"/>
  <c r="J12" i="24"/>
  <c r="H12" i="24"/>
  <c r="G12" i="24"/>
  <c r="F12" i="24"/>
  <c r="B12" i="24"/>
  <c r="J11" i="24"/>
  <c r="H11" i="24"/>
  <c r="G11" i="24"/>
  <c r="F11" i="24"/>
  <c r="B11" i="24"/>
  <c r="J10" i="24"/>
  <c r="H10" i="24"/>
  <c r="G10" i="24"/>
  <c r="F10" i="24"/>
  <c r="B10" i="24"/>
  <c r="J9" i="24"/>
  <c r="H9" i="24"/>
  <c r="G9" i="24"/>
  <c r="F9" i="24"/>
  <c r="B9" i="24"/>
  <c r="A9" i="24"/>
  <c r="A10" i="24"/>
  <c r="A11" i="24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D5" i="24"/>
  <c r="D35" i="24" s="1"/>
  <c r="K4" i="24"/>
  <c r="K34" i="24" s="1"/>
  <c r="D4" i="24"/>
  <c r="D34" i="24" s="1"/>
  <c r="L3" i="24"/>
  <c r="L33" i="24" s="1"/>
  <c r="J3" i="24"/>
  <c r="J33" i="24" s="1"/>
  <c r="B3" i="24"/>
  <c r="B33" i="24" s="1"/>
  <c r="A3" i="24"/>
  <c r="A33" i="24" s="1"/>
  <c r="A1" i="24"/>
  <c r="L3" i="20"/>
  <c r="L33" i="20"/>
  <c r="J3" i="20"/>
  <c r="J33" i="20"/>
  <c r="B15" i="21"/>
  <c r="G59" i="20"/>
  <c r="G57" i="20"/>
  <c r="J54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F40" i="20"/>
  <c r="G40" i="20"/>
  <c r="H40" i="20"/>
  <c r="J40" i="20"/>
  <c r="F41" i="20"/>
  <c r="G41" i="20"/>
  <c r="H41" i="20"/>
  <c r="J41" i="20"/>
  <c r="F42" i="20"/>
  <c r="G42" i="20"/>
  <c r="H42" i="20"/>
  <c r="J42" i="20"/>
  <c r="F43" i="20"/>
  <c r="G43" i="20"/>
  <c r="H43" i="20"/>
  <c r="J43" i="20"/>
  <c r="F44" i="20"/>
  <c r="G44" i="20"/>
  <c r="H44" i="20"/>
  <c r="J44" i="20"/>
  <c r="F45" i="20"/>
  <c r="G45" i="20"/>
  <c r="H45" i="20"/>
  <c r="J45" i="20"/>
  <c r="F46" i="20"/>
  <c r="G46" i="20"/>
  <c r="H46" i="20"/>
  <c r="J46" i="20"/>
  <c r="F47" i="20"/>
  <c r="G47" i="20"/>
  <c r="H47" i="20"/>
  <c r="J47" i="20"/>
  <c r="F48" i="20"/>
  <c r="G48" i="20"/>
  <c r="H48" i="20"/>
  <c r="J48" i="20"/>
  <c r="F49" i="20"/>
  <c r="G49" i="20"/>
  <c r="H49" i="20"/>
  <c r="J49" i="20"/>
  <c r="F50" i="20"/>
  <c r="G50" i="20"/>
  <c r="H50" i="20"/>
  <c r="J50" i="20"/>
  <c r="F51" i="20"/>
  <c r="G51" i="20"/>
  <c r="H51" i="20"/>
  <c r="J51" i="20"/>
  <c r="F52" i="20"/>
  <c r="G52" i="20"/>
  <c r="H52" i="20"/>
  <c r="J52" i="20"/>
  <c r="B39" i="20"/>
  <c r="F39" i="20"/>
  <c r="G39" i="20"/>
  <c r="H39" i="20"/>
  <c r="J39" i="20"/>
  <c r="A40" i="20"/>
  <c r="A41" i="20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31" i="20"/>
  <c r="G30" i="20"/>
  <c r="G28" i="20"/>
  <c r="K4" i="20"/>
  <c r="K34" i="20" s="1"/>
  <c r="D4" i="20"/>
  <c r="D34" i="20" s="1"/>
  <c r="B12" i="20"/>
  <c r="F12" i="20"/>
  <c r="G12" i="20"/>
  <c r="H12" i="20"/>
  <c r="J12" i="20"/>
  <c r="B13" i="20"/>
  <c r="F13" i="20"/>
  <c r="G13" i="20"/>
  <c r="H13" i="20"/>
  <c r="J13" i="20"/>
  <c r="B14" i="20"/>
  <c r="F14" i="20"/>
  <c r="G14" i="20"/>
  <c r="H14" i="20"/>
  <c r="J14" i="20"/>
  <c r="B15" i="20"/>
  <c r="F15" i="20"/>
  <c r="G15" i="20"/>
  <c r="H15" i="20"/>
  <c r="J15" i="20"/>
  <c r="B16" i="20"/>
  <c r="F16" i="20"/>
  <c r="G16" i="20"/>
  <c r="H16" i="20"/>
  <c r="J16" i="20"/>
  <c r="B17" i="20"/>
  <c r="F17" i="20"/>
  <c r="G17" i="20"/>
  <c r="H17" i="20"/>
  <c r="J17" i="20"/>
  <c r="B18" i="20"/>
  <c r="F18" i="20"/>
  <c r="G18" i="20"/>
  <c r="H18" i="20"/>
  <c r="J18" i="20"/>
  <c r="B19" i="20"/>
  <c r="F19" i="20"/>
  <c r="G19" i="20"/>
  <c r="H19" i="20"/>
  <c r="J19" i="20"/>
  <c r="B20" i="20"/>
  <c r="F20" i="20"/>
  <c r="G20" i="20"/>
  <c r="H20" i="20"/>
  <c r="J20" i="20"/>
  <c r="B21" i="20"/>
  <c r="F21" i="20"/>
  <c r="G21" i="20"/>
  <c r="H21" i="20"/>
  <c r="J21" i="20"/>
  <c r="B22" i="20"/>
  <c r="F22" i="20"/>
  <c r="G22" i="20"/>
  <c r="H22" i="20"/>
  <c r="J22" i="20"/>
  <c r="B23" i="20"/>
  <c r="F23" i="20"/>
  <c r="G23" i="20"/>
  <c r="H23" i="20"/>
  <c r="J23" i="20"/>
  <c r="B24" i="20"/>
  <c r="F24" i="20"/>
  <c r="G24" i="20"/>
  <c r="H24" i="20"/>
  <c r="J24" i="20"/>
  <c r="B10" i="20"/>
  <c r="F10" i="20"/>
  <c r="G10" i="20"/>
  <c r="H10" i="20"/>
  <c r="J10" i="20"/>
  <c r="B11" i="20"/>
  <c r="F11" i="20"/>
  <c r="G11" i="20"/>
  <c r="H11" i="20"/>
  <c r="J11" i="20"/>
  <c r="J9" i="20"/>
  <c r="H9" i="20"/>
  <c r="G9" i="20"/>
  <c r="F9" i="20"/>
  <c r="B9" i="20"/>
  <c r="B33" i="3"/>
  <c r="D5" i="20"/>
  <c r="D35" i="20" s="1"/>
  <c r="B3" i="20"/>
  <c r="B33" i="20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3" i="20"/>
  <c r="A33" i="20" s="1"/>
  <c r="A1" i="20"/>
  <c r="H229" i="19"/>
  <c r="I229" i="19" s="1"/>
  <c r="F229" i="19"/>
  <c r="H228" i="19"/>
  <c r="F228" i="19"/>
  <c r="I228" i="19" s="1"/>
  <c r="H227" i="19"/>
  <c r="F227" i="19"/>
  <c r="I227" i="19"/>
  <c r="H226" i="19"/>
  <c r="F226" i="19"/>
  <c r="H225" i="19"/>
  <c r="F225" i="19"/>
  <c r="I225" i="19" s="1"/>
  <c r="F224" i="19"/>
  <c r="H224" i="19"/>
  <c r="I224" i="19"/>
  <c r="H223" i="19"/>
  <c r="F223" i="19"/>
  <c r="I223" i="19" s="1"/>
  <c r="H222" i="19"/>
  <c r="I222" i="19" s="1"/>
  <c r="F222" i="19"/>
  <c r="H221" i="19"/>
  <c r="F221" i="19"/>
  <c r="I221" i="19" s="1"/>
  <c r="H220" i="19"/>
  <c r="F220" i="19"/>
  <c r="I220" i="19"/>
  <c r="F219" i="19"/>
  <c r="I219" i="19" s="1"/>
  <c r="H219" i="19"/>
  <c r="H218" i="19"/>
  <c r="I218" i="19" s="1"/>
  <c r="F218" i="19"/>
  <c r="H217" i="19"/>
  <c r="F217" i="19"/>
  <c r="H216" i="19"/>
  <c r="F216" i="19"/>
  <c r="I216" i="19" s="1"/>
  <c r="H215" i="19"/>
  <c r="I215" i="19" s="1"/>
  <c r="F215" i="19"/>
  <c r="F214" i="19"/>
  <c r="H214" i="19"/>
  <c r="I214" i="19" s="1"/>
  <c r="H213" i="19"/>
  <c r="F213" i="19"/>
  <c r="I213" i="19"/>
  <c r="H212" i="19"/>
  <c r="F212" i="19"/>
  <c r="I212" i="19" s="1"/>
  <c r="H211" i="19"/>
  <c r="F211" i="19"/>
  <c r="I211" i="19" s="1"/>
  <c r="H210" i="19"/>
  <c r="F210" i="19"/>
  <c r="I210" i="19" s="1"/>
  <c r="H209" i="19"/>
  <c r="F209" i="19"/>
  <c r="I209" i="19"/>
  <c r="H208" i="19"/>
  <c r="F208" i="19"/>
  <c r="I208" i="19" s="1"/>
  <c r="H207" i="19"/>
  <c r="F207" i="19"/>
  <c r="I207" i="19" s="1"/>
  <c r="H206" i="19"/>
  <c r="F206" i="19"/>
  <c r="I206" i="19" s="1"/>
  <c r="H205" i="19"/>
  <c r="F205" i="19"/>
  <c r="H204" i="19"/>
  <c r="F204" i="19"/>
  <c r="H203" i="19"/>
  <c r="F203" i="19"/>
  <c r="I203" i="19"/>
  <c r="H202" i="19"/>
  <c r="F202" i="19"/>
  <c r="I202" i="19" s="1"/>
  <c r="H201" i="19"/>
  <c r="F201" i="19"/>
  <c r="H200" i="19"/>
  <c r="F200" i="19"/>
  <c r="I200" i="19"/>
  <c r="H199" i="19"/>
  <c r="F199" i="19"/>
  <c r="I199" i="19"/>
  <c r="H198" i="19"/>
  <c r="F198" i="19"/>
  <c r="I198" i="19" s="1"/>
  <c r="H197" i="19"/>
  <c r="F197" i="19"/>
  <c r="I197" i="19" s="1"/>
  <c r="H196" i="19"/>
  <c r="F196" i="19"/>
  <c r="I196" i="19"/>
  <c r="H195" i="19"/>
  <c r="F195" i="19"/>
  <c r="I195" i="19"/>
  <c r="H194" i="19"/>
  <c r="I194" i="19" s="1"/>
  <c r="F194" i="19"/>
  <c r="H193" i="19"/>
  <c r="F193" i="19"/>
  <c r="F192" i="19"/>
  <c r="I192" i="19" s="1"/>
  <c r="H192" i="19"/>
  <c r="H191" i="19"/>
  <c r="F191" i="19"/>
  <c r="I191" i="19" s="1"/>
  <c r="H190" i="19"/>
  <c r="F190" i="19"/>
  <c r="I190" i="19" s="1"/>
  <c r="H189" i="19"/>
  <c r="F189" i="19"/>
  <c r="H188" i="19"/>
  <c r="F188" i="19"/>
  <c r="I188" i="19" s="1"/>
  <c r="F187" i="19"/>
  <c r="H187" i="19"/>
  <c r="I187" i="19" s="1"/>
  <c r="H186" i="19"/>
  <c r="F186" i="19"/>
  <c r="I186" i="19"/>
  <c r="H185" i="19"/>
  <c r="F185" i="19"/>
  <c r="I185" i="19" s="1"/>
  <c r="H184" i="19"/>
  <c r="F184" i="19"/>
  <c r="I184" i="19" s="1"/>
  <c r="H183" i="19"/>
  <c r="F183" i="19"/>
  <c r="I183" i="19" s="1"/>
  <c r="F182" i="19"/>
  <c r="H182" i="19"/>
  <c r="I182" i="19"/>
  <c r="H181" i="19"/>
  <c r="F181" i="19"/>
  <c r="I181" i="19"/>
  <c r="H180" i="19"/>
  <c r="F180" i="19"/>
  <c r="I180" i="19" s="1"/>
  <c r="H179" i="19"/>
  <c r="F179" i="19"/>
  <c r="I179" i="19" s="1"/>
  <c r="H178" i="19"/>
  <c r="F178" i="19"/>
  <c r="I178" i="19"/>
  <c r="H177" i="19"/>
  <c r="F177" i="19"/>
  <c r="I177" i="19"/>
  <c r="H176" i="19"/>
  <c r="F176" i="19"/>
  <c r="I176" i="19" s="1"/>
  <c r="H175" i="19"/>
  <c r="F175" i="19"/>
  <c r="I175" i="19" s="1"/>
  <c r="H174" i="19"/>
  <c r="F174" i="19"/>
  <c r="I174" i="19"/>
  <c r="H173" i="19"/>
  <c r="F173" i="19"/>
  <c r="I173" i="19" s="1"/>
  <c r="H172" i="19"/>
  <c r="F172" i="19"/>
  <c r="H171" i="19"/>
  <c r="F171" i="19"/>
  <c r="I171" i="19"/>
  <c r="H170" i="19"/>
  <c r="F170" i="19"/>
  <c r="I170" i="19" s="1"/>
  <c r="H169" i="19"/>
  <c r="F169" i="19"/>
  <c r="H168" i="19"/>
  <c r="F168" i="19"/>
  <c r="I168" i="19"/>
  <c r="H167" i="19"/>
  <c r="F167" i="19"/>
  <c r="I167" i="19" s="1"/>
  <c r="H166" i="19"/>
  <c r="I166" i="19" s="1"/>
  <c r="F166" i="19"/>
  <c r="H165" i="19"/>
  <c r="F165" i="19"/>
  <c r="I165" i="19" s="1"/>
  <c r="H164" i="19"/>
  <c r="F164" i="19"/>
  <c r="F163" i="19"/>
  <c r="H163" i="19"/>
  <c r="I163" i="19"/>
  <c r="H162" i="19"/>
  <c r="F162" i="19"/>
  <c r="I162" i="19" s="1"/>
  <c r="H161" i="19"/>
  <c r="F161" i="19"/>
  <c r="I161" i="19" s="1"/>
  <c r="H160" i="19"/>
  <c r="F160" i="19"/>
  <c r="I160" i="19" s="1"/>
  <c r="H159" i="19"/>
  <c r="F159" i="19"/>
  <c r="I159" i="19"/>
  <c r="H158" i="19"/>
  <c r="F158" i="19"/>
  <c r="I158" i="19"/>
  <c r="H157" i="19"/>
  <c r="F157" i="19"/>
  <c r="H156" i="19"/>
  <c r="F156" i="19"/>
  <c r="I156" i="19" s="1"/>
  <c r="H155" i="19"/>
  <c r="F155" i="19"/>
  <c r="I155" i="19"/>
  <c r="H154" i="19"/>
  <c r="F154" i="19"/>
  <c r="I154" i="19" s="1"/>
  <c r="H153" i="19"/>
  <c r="F153" i="19"/>
  <c r="I153" i="19" s="1"/>
  <c r="H152" i="19"/>
  <c r="F152" i="19"/>
  <c r="I152" i="19" s="1"/>
  <c r="H151" i="19"/>
  <c r="F151" i="19"/>
  <c r="H150" i="19"/>
  <c r="F150" i="19"/>
  <c r="I150" i="19" s="1"/>
  <c r="H149" i="19"/>
  <c r="F149" i="19"/>
  <c r="H148" i="19"/>
  <c r="F148" i="19"/>
  <c r="I148" i="19" s="1"/>
  <c r="H147" i="19"/>
  <c r="F147" i="19"/>
  <c r="I147" i="19" s="1"/>
  <c r="H146" i="19"/>
  <c r="F146" i="19"/>
  <c r="I146" i="19" s="1"/>
  <c r="H145" i="19"/>
  <c r="F145" i="19"/>
  <c r="H144" i="19"/>
  <c r="F144" i="19"/>
  <c r="I144" i="19" s="1"/>
  <c r="H143" i="19"/>
  <c r="F143" i="19"/>
  <c r="I143" i="19" s="1"/>
  <c r="H142" i="19"/>
  <c r="F142" i="19"/>
  <c r="I142" i="19"/>
  <c r="H141" i="19"/>
  <c r="F141" i="19"/>
  <c r="I141" i="19" s="1"/>
  <c r="H140" i="19"/>
  <c r="F140" i="19"/>
  <c r="I140" i="19" s="1"/>
  <c r="H139" i="19"/>
  <c r="F139" i="19"/>
  <c r="H138" i="19"/>
  <c r="F138" i="19"/>
  <c r="I138" i="19" s="1"/>
  <c r="H137" i="19"/>
  <c r="F137" i="19"/>
  <c r="I137" i="19" s="1"/>
  <c r="H136" i="19"/>
  <c r="F136" i="19"/>
  <c r="H135" i="19"/>
  <c r="F135" i="19"/>
  <c r="I135" i="19" s="1"/>
  <c r="H134" i="19"/>
  <c r="F134" i="19"/>
  <c r="I134" i="19" s="1"/>
  <c r="H133" i="19"/>
  <c r="F133" i="19"/>
  <c r="H132" i="19"/>
  <c r="F132" i="19"/>
  <c r="I132" i="19" s="1"/>
  <c r="H131" i="19"/>
  <c r="F131" i="19"/>
  <c r="H130" i="19"/>
  <c r="F130" i="19"/>
  <c r="I130" i="19"/>
  <c r="H129" i="19"/>
  <c r="F129" i="19"/>
  <c r="I129" i="19" s="1"/>
  <c r="H128" i="19"/>
  <c r="F128" i="19"/>
  <c r="I128" i="19" s="1"/>
  <c r="H127" i="19"/>
  <c r="F127" i="19"/>
  <c r="I127" i="19" s="1"/>
  <c r="H126" i="19"/>
  <c r="F126" i="19"/>
  <c r="H125" i="19"/>
  <c r="F125" i="19"/>
  <c r="I125" i="19" s="1"/>
  <c r="H124" i="19"/>
  <c r="F124" i="19"/>
  <c r="I124" i="19" s="1"/>
  <c r="H123" i="19"/>
  <c r="F123" i="19"/>
  <c r="H122" i="19"/>
  <c r="F122" i="19"/>
  <c r="I122" i="19"/>
  <c r="H121" i="19"/>
  <c r="F121" i="19"/>
  <c r="H120" i="19"/>
  <c r="F120" i="19"/>
  <c r="I120" i="19" s="1"/>
  <c r="H119" i="19"/>
  <c r="F119" i="19"/>
  <c r="I119" i="19"/>
  <c r="H118" i="19"/>
  <c r="F118" i="19"/>
  <c r="I118" i="19" s="1"/>
  <c r="H117" i="19"/>
  <c r="F117" i="19"/>
  <c r="I117" i="19" s="1"/>
  <c r="H116" i="19"/>
  <c r="F116" i="19"/>
  <c r="H115" i="19"/>
  <c r="F115" i="19"/>
  <c r="I115" i="19" s="1"/>
  <c r="H114" i="19"/>
  <c r="F114" i="19"/>
  <c r="H113" i="19"/>
  <c r="F113" i="19"/>
  <c r="H112" i="19"/>
  <c r="F112" i="19"/>
  <c r="I112" i="19" s="1"/>
  <c r="H111" i="19"/>
  <c r="F111" i="19"/>
  <c r="I111" i="19" s="1"/>
  <c r="H110" i="19"/>
  <c r="F110" i="19"/>
  <c r="H109" i="19"/>
  <c r="F109" i="19"/>
  <c r="I109" i="19" s="1"/>
  <c r="H108" i="19"/>
  <c r="F108" i="19"/>
  <c r="I108" i="19" s="1"/>
  <c r="H107" i="19"/>
  <c r="F107" i="19"/>
  <c r="I107" i="19"/>
  <c r="H106" i="19"/>
  <c r="F106" i="19"/>
  <c r="H105" i="19"/>
  <c r="F105" i="19"/>
  <c r="I105" i="19" s="1"/>
  <c r="H104" i="19"/>
  <c r="F104" i="19"/>
  <c r="I104" i="19"/>
  <c r="H103" i="19"/>
  <c r="F103" i="19"/>
  <c r="I103" i="19" s="1"/>
  <c r="H102" i="19"/>
  <c r="F102" i="19"/>
  <c r="I102" i="19" s="1"/>
  <c r="H101" i="19"/>
  <c r="F101" i="19"/>
  <c r="I101" i="19" s="1"/>
  <c r="H100" i="19"/>
  <c r="F100" i="19"/>
  <c r="H99" i="19"/>
  <c r="F99" i="19"/>
  <c r="H98" i="19"/>
  <c r="F98" i="19"/>
  <c r="I98" i="19"/>
  <c r="H97" i="19"/>
  <c r="F97" i="19"/>
  <c r="I97" i="19" s="1"/>
  <c r="H96" i="19"/>
  <c r="F96" i="19"/>
  <c r="H95" i="19"/>
  <c r="F95" i="19"/>
  <c r="I95" i="19"/>
  <c r="H94" i="19"/>
  <c r="F94" i="19"/>
  <c r="H93" i="19"/>
  <c r="F93" i="19"/>
  <c r="I93" i="19" s="1"/>
  <c r="H92" i="19"/>
  <c r="F92" i="19"/>
  <c r="I92" i="19" s="1"/>
  <c r="H91" i="19"/>
  <c r="F91" i="19"/>
  <c r="I91" i="19" s="1"/>
  <c r="H90" i="19"/>
  <c r="F90" i="19"/>
  <c r="I90" i="19"/>
  <c r="H89" i="19"/>
  <c r="F89" i="19"/>
  <c r="I89" i="19" s="1"/>
  <c r="H88" i="19"/>
  <c r="F88" i="19"/>
  <c r="I88" i="19" s="1"/>
  <c r="H87" i="19"/>
  <c r="F87" i="19"/>
  <c r="H86" i="19"/>
  <c r="F86" i="19"/>
  <c r="I86" i="19" s="1"/>
  <c r="H85" i="19"/>
  <c r="F85" i="19"/>
  <c r="I85" i="19" s="1"/>
  <c r="H84" i="19"/>
  <c r="F84" i="19"/>
  <c r="I84" i="19" s="1"/>
  <c r="H83" i="19"/>
  <c r="F83" i="19"/>
  <c r="I83" i="19" s="1"/>
  <c r="H82" i="19"/>
  <c r="F82" i="19"/>
  <c r="I82" i="19" s="1"/>
  <c r="H81" i="19"/>
  <c r="F81" i="19"/>
  <c r="H80" i="19"/>
  <c r="F80" i="19"/>
  <c r="I80" i="19" s="1"/>
  <c r="H79" i="19"/>
  <c r="F79" i="19"/>
  <c r="I79" i="19" s="1"/>
  <c r="H78" i="19"/>
  <c r="F78" i="19"/>
  <c r="I78" i="19"/>
  <c r="H77" i="19"/>
  <c r="F77" i="19"/>
  <c r="I77" i="19" s="1"/>
  <c r="H76" i="19"/>
  <c r="F76" i="19"/>
  <c r="I76" i="19" s="1"/>
  <c r="H75" i="19"/>
  <c r="F75" i="19"/>
  <c r="I75" i="19" s="1"/>
  <c r="H74" i="19"/>
  <c r="F74" i="19"/>
  <c r="I74" i="19"/>
  <c r="H73" i="19"/>
  <c r="F73" i="19"/>
  <c r="I73" i="19" s="1"/>
  <c r="H72" i="19"/>
  <c r="F72" i="19"/>
  <c r="I72" i="19"/>
  <c r="H71" i="19"/>
  <c r="F71" i="19"/>
  <c r="H70" i="19"/>
  <c r="F70" i="19"/>
  <c r="I70" i="19" s="1"/>
  <c r="H69" i="19"/>
  <c r="F69" i="19"/>
  <c r="I69" i="19" s="1"/>
  <c r="H68" i="19"/>
  <c r="F68" i="19"/>
  <c r="I68" i="19" s="1"/>
  <c r="H67" i="19"/>
  <c r="F67" i="19"/>
  <c r="I67" i="19"/>
  <c r="H66" i="19"/>
  <c r="F66" i="19"/>
  <c r="I66" i="19" s="1"/>
  <c r="H65" i="19"/>
  <c r="F65" i="19"/>
  <c r="H64" i="19"/>
  <c r="F64" i="19"/>
  <c r="I64" i="19" s="1"/>
  <c r="H63" i="19"/>
  <c r="F63" i="19"/>
  <c r="I63" i="19" s="1"/>
  <c r="H62" i="19"/>
  <c r="F62" i="19"/>
  <c r="I62" i="19"/>
  <c r="H61" i="19"/>
  <c r="F61" i="19"/>
  <c r="I61" i="19" s="1"/>
  <c r="H60" i="19"/>
  <c r="F60" i="19"/>
  <c r="H59" i="19"/>
  <c r="F59" i="19"/>
  <c r="H58" i="19"/>
  <c r="F58" i="19"/>
  <c r="I58" i="19" s="1"/>
  <c r="H57" i="19"/>
  <c r="F57" i="19"/>
  <c r="H56" i="19"/>
  <c r="F56" i="19"/>
  <c r="I56" i="19" s="1"/>
  <c r="H55" i="19"/>
  <c r="F55" i="19"/>
  <c r="I55" i="19" s="1"/>
  <c r="H54" i="19"/>
  <c r="F54" i="19"/>
  <c r="I54" i="19" s="1"/>
  <c r="H53" i="19"/>
  <c r="F53" i="19"/>
  <c r="I53" i="19"/>
  <c r="H52" i="19"/>
  <c r="F52" i="19"/>
  <c r="H51" i="19"/>
  <c r="F51" i="19"/>
  <c r="I51" i="19" s="1"/>
  <c r="H50" i="19"/>
  <c r="F50" i="19"/>
  <c r="I50" i="19"/>
  <c r="H49" i="19"/>
  <c r="F49" i="19"/>
  <c r="H48" i="19"/>
  <c r="F48" i="19"/>
  <c r="I48" i="19" s="1"/>
  <c r="H47" i="19"/>
  <c r="F47" i="19"/>
  <c r="I47" i="19"/>
  <c r="H46" i="19"/>
  <c r="F46" i="19"/>
  <c r="I46" i="19" s="1"/>
  <c r="H45" i="19"/>
  <c r="F45" i="19"/>
  <c r="I45" i="19" s="1"/>
  <c r="H44" i="19"/>
  <c r="F44" i="19"/>
  <c r="I44" i="19"/>
  <c r="H43" i="19"/>
  <c r="F43" i="19"/>
  <c r="I43" i="19"/>
  <c r="H42" i="19"/>
  <c r="F42" i="19"/>
  <c r="I42" i="19" s="1"/>
  <c r="H41" i="19"/>
  <c r="F41" i="19"/>
  <c r="I41" i="19" s="1"/>
  <c r="H40" i="19"/>
  <c r="F40" i="19"/>
  <c r="I40" i="19"/>
  <c r="H39" i="19"/>
  <c r="F39" i="19"/>
  <c r="I39" i="19"/>
  <c r="H38" i="19"/>
  <c r="F38" i="19"/>
  <c r="I38" i="19" s="1"/>
  <c r="H37" i="19"/>
  <c r="K52" i="24"/>
  <c r="F37" i="19"/>
  <c r="I52" i="24"/>
  <c r="H36" i="19"/>
  <c r="F36" i="19"/>
  <c r="H35" i="19"/>
  <c r="F35" i="19"/>
  <c r="H34" i="19"/>
  <c r="F34" i="19"/>
  <c r="I49" i="24" s="1"/>
  <c r="H33" i="19"/>
  <c r="K48" i="24" s="1"/>
  <c r="F33" i="19"/>
  <c r="I48" i="20" s="1"/>
  <c r="H32" i="19"/>
  <c r="F32" i="19"/>
  <c r="H31" i="19"/>
  <c r="F31" i="19"/>
  <c r="I46" i="24"/>
  <c r="H30" i="19"/>
  <c r="K45" i="20"/>
  <c r="F30" i="19"/>
  <c r="I45" i="20"/>
  <c r="H29" i="19"/>
  <c r="K44" i="24"/>
  <c r="F29" i="19"/>
  <c r="I44" i="24"/>
  <c r="H28" i="19"/>
  <c r="F28" i="19"/>
  <c r="H27" i="19"/>
  <c r="F27" i="19"/>
  <c r="H26" i="19"/>
  <c r="F26" i="19"/>
  <c r="I41" i="24" s="1"/>
  <c r="H25" i="19"/>
  <c r="K40" i="24" s="1"/>
  <c r="F25" i="19"/>
  <c r="I25" i="19" s="1"/>
  <c r="H24" i="19"/>
  <c r="F24" i="19"/>
  <c r="H23" i="19"/>
  <c r="F23" i="19"/>
  <c r="H22" i="19"/>
  <c r="F22" i="19"/>
  <c r="I23" i="20"/>
  <c r="H21" i="19"/>
  <c r="K22" i="20"/>
  <c r="F21" i="19"/>
  <c r="I22" i="24"/>
  <c r="H20" i="19"/>
  <c r="F20" i="19"/>
  <c r="H19" i="19"/>
  <c r="F19" i="19"/>
  <c r="I20" i="20" s="1"/>
  <c r="H18" i="19"/>
  <c r="F18" i="19"/>
  <c r="I18" i="19"/>
  <c r="L19" i="20" s="1"/>
  <c r="H17" i="19"/>
  <c r="F17" i="19"/>
  <c r="I18" i="24"/>
  <c r="H16" i="19"/>
  <c r="F16" i="19"/>
  <c r="H15" i="19"/>
  <c r="F15" i="19"/>
  <c r="H14" i="19"/>
  <c r="K15" i="24"/>
  <c r="F14" i="19"/>
  <c r="I14" i="19"/>
  <c r="H13" i="19"/>
  <c r="K14" i="20"/>
  <c r="F13" i="19"/>
  <c r="I14" i="24"/>
  <c r="H12" i="19"/>
  <c r="F12" i="19"/>
  <c r="H11" i="19"/>
  <c r="F11" i="19"/>
  <c r="H10" i="19"/>
  <c r="K11" i="20"/>
  <c r="F10" i="19"/>
  <c r="I10" i="19"/>
  <c r="H9" i="19"/>
  <c r="K10" i="20" s="1"/>
  <c r="K10" i="24"/>
  <c r="F9" i="19"/>
  <c r="I10" i="24" s="1"/>
  <c r="H8" i="19"/>
  <c r="K9" i="24" s="1"/>
  <c r="K11" i="24"/>
  <c r="K12" i="24"/>
  <c r="K13" i="24"/>
  <c r="K14" i="24"/>
  <c r="K16" i="24"/>
  <c r="K17" i="24"/>
  <c r="K18" i="24"/>
  <c r="K19" i="24"/>
  <c r="K20" i="24"/>
  <c r="K21" i="24"/>
  <c r="K22" i="24"/>
  <c r="K23" i="24"/>
  <c r="K24" i="24"/>
  <c r="F8" i="19"/>
  <c r="I8" i="19" s="1"/>
  <c r="H1" i="19"/>
  <c r="I15" i="20"/>
  <c r="I49" i="20"/>
  <c r="I11" i="24"/>
  <c r="K19" i="20"/>
  <c r="I30" i="19"/>
  <c r="L45" i="24" s="1"/>
  <c r="I126" i="19"/>
  <c r="I193" i="19"/>
  <c r="K16" i="20"/>
  <c r="K20" i="20"/>
  <c r="K24" i="20"/>
  <c r="K46" i="20"/>
  <c r="K46" i="24"/>
  <c r="K50" i="20"/>
  <c r="K50" i="24"/>
  <c r="I59" i="19"/>
  <c r="I99" i="19"/>
  <c r="I123" i="19"/>
  <c r="I131" i="19"/>
  <c r="I204" i="19"/>
  <c r="I217" i="19"/>
  <c r="I26" i="19"/>
  <c r="L41" i="24"/>
  <c r="I41" i="20"/>
  <c r="I169" i="19"/>
  <c r="I12" i="19"/>
  <c r="L13" i="24"/>
  <c r="I13" i="24"/>
  <c r="I13" i="20"/>
  <c r="I24" i="19"/>
  <c r="I39" i="20"/>
  <c r="I39" i="24"/>
  <c r="I23" i="24"/>
  <c r="K41" i="20"/>
  <c r="K41" i="24"/>
  <c r="I94" i="19"/>
  <c r="I51" i="20"/>
  <c r="I51" i="24"/>
  <c r="K17" i="20"/>
  <c r="K21" i="20"/>
  <c r="K39" i="24"/>
  <c r="K39" i="20"/>
  <c r="K43" i="24"/>
  <c r="K43" i="20"/>
  <c r="I32" i="19"/>
  <c r="K47" i="20"/>
  <c r="K47" i="24"/>
  <c r="K51" i="24"/>
  <c r="K51" i="20"/>
  <c r="I96" i="19"/>
  <c r="I136" i="19"/>
  <c r="I164" i="19"/>
  <c r="I201" i="19"/>
  <c r="I205" i="19"/>
  <c r="I45" i="24"/>
  <c r="I21" i="24"/>
  <c r="I21" i="20"/>
  <c r="I47" i="24"/>
  <c r="I47" i="20"/>
  <c r="I48" i="24"/>
  <c r="I19" i="20"/>
  <c r="K23" i="20"/>
  <c r="K49" i="24"/>
  <c r="K49" i="20"/>
  <c r="I24" i="24"/>
  <c r="I16" i="19"/>
  <c r="L17" i="20"/>
  <c r="I17" i="24"/>
  <c r="I17" i="20"/>
  <c r="I28" i="19"/>
  <c r="I43" i="20"/>
  <c r="I43" i="24"/>
  <c r="K13" i="20"/>
  <c r="I14" i="20"/>
  <c r="I40" i="24"/>
  <c r="I44" i="20"/>
  <c r="I52" i="20"/>
  <c r="K18" i="20"/>
  <c r="K40" i="20"/>
  <c r="K44" i="20"/>
  <c r="K48" i="20"/>
  <c r="I57" i="19"/>
  <c r="I65" i="19"/>
  <c r="I172" i="19"/>
  <c r="I189" i="19"/>
  <c r="I226" i="19"/>
  <c r="K12" i="20"/>
  <c r="K42" i="20"/>
  <c r="K42" i="24"/>
  <c r="K9" i="20"/>
  <c r="I21" i="19"/>
  <c r="L22" i="24" s="1"/>
  <c r="I36" i="19"/>
  <c r="L51" i="24" s="1"/>
  <c r="I71" i="19"/>
  <c r="I110" i="19"/>
  <c r="I149" i="19"/>
  <c r="I157" i="19"/>
  <c r="I11" i="19"/>
  <c r="I100" i="19"/>
  <c r="I139" i="19"/>
  <c r="I49" i="19"/>
  <c r="I60" i="19"/>
  <c r="I87" i="19"/>
  <c r="I114" i="19"/>
  <c r="I151" i="19"/>
  <c r="I20" i="19"/>
  <c r="L21" i="20" s="1"/>
  <c r="I37" i="19"/>
  <c r="L52" i="20" s="1"/>
  <c r="I121" i="19"/>
  <c r="I113" i="19"/>
  <c r="I81" i="19"/>
  <c r="I145" i="19"/>
  <c r="I52" i="19"/>
  <c r="I106" i="19"/>
  <c r="I116" i="19"/>
  <c r="I133" i="19"/>
  <c r="L21" i="24"/>
  <c r="L19" i="24"/>
  <c r="L45" i="20"/>
  <c r="L43" i="24"/>
  <c r="L43" i="20"/>
  <c r="L39" i="24"/>
  <c r="L39" i="20"/>
  <c r="L13" i="20"/>
  <c r="L41" i="20"/>
  <c r="L17" i="24"/>
  <c r="L52" i="24"/>
  <c r="L47" i="20"/>
  <c r="L47" i="24"/>
  <c r="J24" i="4"/>
  <c r="H25" i="5" s="1"/>
  <c r="C33" i="21"/>
  <c r="J22" i="4"/>
  <c r="J485" i="10"/>
  <c r="H485" i="10"/>
  <c r="G485" i="10"/>
  <c r="F485" i="10"/>
  <c r="B485" i="10"/>
  <c r="A485" i="10"/>
  <c r="J484" i="10"/>
  <c r="H484" i="10"/>
  <c r="G484" i="10"/>
  <c r="F484" i="10"/>
  <c r="B484" i="10"/>
  <c r="A484" i="10"/>
  <c r="J483" i="10"/>
  <c r="H483" i="10"/>
  <c r="G483" i="10"/>
  <c r="F483" i="10"/>
  <c r="B483" i="10"/>
  <c r="A483" i="10"/>
  <c r="J482" i="10"/>
  <c r="H482" i="10"/>
  <c r="G482" i="10"/>
  <c r="F482" i="10"/>
  <c r="B482" i="10"/>
  <c r="A482" i="10"/>
  <c r="J481" i="10"/>
  <c r="H481" i="10"/>
  <c r="G481" i="10"/>
  <c r="F481" i="10"/>
  <c r="B481" i="10"/>
  <c r="A481" i="10"/>
  <c r="J480" i="10"/>
  <c r="H480" i="10"/>
  <c r="G480" i="10"/>
  <c r="F480" i="10"/>
  <c r="B480" i="10"/>
  <c r="A480" i="10"/>
  <c r="J479" i="10"/>
  <c r="H479" i="10"/>
  <c r="G479" i="10"/>
  <c r="F479" i="10"/>
  <c r="B479" i="10"/>
  <c r="A479" i="10"/>
  <c r="J478" i="10"/>
  <c r="H478" i="10"/>
  <c r="G478" i="10"/>
  <c r="F478" i="10"/>
  <c r="B478" i="10"/>
  <c r="A478" i="10"/>
  <c r="J477" i="10"/>
  <c r="H477" i="10"/>
  <c r="G477" i="10"/>
  <c r="F477" i="10"/>
  <c r="B477" i="10"/>
  <c r="A477" i="10"/>
  <c r="J476" i="10"/>
  <c r="H476" i="10"/>
  <c r="G476" i="10"/>
  <c r="F476" i="10"/>
  <c r="B476" i="10"/>
  <c r="A476" i="10"/>
  <c r="J463" i="10"/>
  <c r="H463" i="10"/>
  <c r="G463" i="10"/>
  <c r="F463" i="10"/>
  <c r="B463" i="10"/>
  <c r="A463" i="10"/>
  <c r="J462" i="10"/>
  <c r="H462" i="10"/>
  <c r="G462" i="10"/>
  <c r="F462" i="10"/>
  <c r="B462" i="10"/>
  <c r="A462" i="10"/>
  <c r="J461" i="10"/>
  <c r="H461" i="10"/>
  <c r="G461" i="10"/>
  <c r="F461" i="10"/>
  <c r="B461" i="10"/>
  <c r="A461" i="10"/>
  <c r="J460" i="10"/>
  <c r="H460" i="10"/>
  <c r="G460" i="10"/>
  <c r="F460" i="10"/>
  <c r="B460" i="10"/>
  <c r="A460" i="10"/>
  <c r="J459" i="10"/>
  <c r="H459" i="10"/>
  <c r="G459" i="10"/>
  <c r="F459" i="10"/>
  <c r="B459" i="10"/>
  <c r="A459" i="10"/>
  <c r="J458" i="10"/>
  <c r="H458" i="10"/>
  <c r="G458" i="10"/>
  <c r="F458" i="10"/>
  <c r="B458" i="10"/>
  <c r="A458" i="10"/>
  <c r="J457" i="10"/>
  <c r="H457" i="10"/>
  <c r="G457" i="10"/>
  <c r="F457" i="10"/>
  <c r="B457" i="10"/>
  <c r="A457" i="10"/>
  <c r="J456" i="10"/>
  <c r="H456" i="10"/>
  <c r="G456" i="10"/>
  <c r="F456" i="10"/>
  <c r="B456" i="10"/>
  <c r="A456" i="10"/>
  <c r="J455" i="10"/>
  <c r="H455" i="10"/>
  <c r="G455" i="10"/>
  <c r="F455" i="10"/>
  <c r="B455" i="10"/>
  <c r="A455" i="10"/>
  <c r="J454" i="10"/>
  <c r="H454" i="10"/>
  <c r="G454" i="10"/>
  <c r="F454" i="10"/>
  <c r="B454" i="10"/>
  <c r="A454" i="10"/>
  <c r="J441" i="10"/>
  <c r="H441" i="10"/>
  <c r="G441" i="10"/>
  <c r="F441" i="10"/>
  <c r="B441" i="10"/>
  <c r="A441" i="10"/>
  <c r="J440" i="10"/>
  <c r="H440" i="10"/>
  <c r="G440" i="10"/>
  <c r="F440" i="10"/>
  <c r="B440" i="10"/>
  <c r="A440" i="10"/>
  <c r="J439" i="10"/>
  <c r="H439" i="10"/>
  <c r="G439" i="10"/>
  <c r="F439" i="10"/>
  <c r="B439" i="10"/>
  <c r="A439" i="10"/>
  <c r="J438" i="10"/>
  <c r="H438" i="10"/>
  <c r="G438" i="10"/>
  <c r="F438" i="10"/>
  <c r="B438" i="10"/>
  <c r="A438" i="10"/>
  <c r="J437" i="10"/>
  <c r="H437" i="10"/>
  <c r="G437" i="10"/>
  <c r="F437" i="10"/>
  <c r="B437" i="10"/>
  <c r="A437" i="10"/>
  <c r="J436" i="10"/>
  <c r="H436" i="10"/>
  <c r="G436" i="10"/>
  <c r="F436" i="10"/>
  <c r="B436" i="10"/>
  <c r="A436" i="10"/>
  <c r="J435" i="10"/>
  <c r="H435" i="10"/>
  <c r="G435" i="10"/>
  <c r="F435" i="10"/>
  <c r="B435" i="10"/>
  <c r="A435" i="10"/>
  <c r="J434" i="10"/>
  <c r="H434" i="10"/>
  <c r="G434" i="10"/>
  <c r="F434" i="10"/>
  <c r="B434" i="10"/>
  <c r="A434" i="10"/>
  <c r="J433" i="10"/>
  <c r="H433" i="10"/>
  <c r="G433" i="10"/>
  <c r="F433" i="10"/>
  <c r="B433" i="10"/>
  <c r="A433" i="10"/>
  <c r="J432" i="10"/>
  <c r="H432" i="10"/>
  <c r="G432" i="10"/>
  <c r="F432" i="10"/>
  <c r="B432" i="10"/>
  <c r="A432" i="10"/>
  <c r="J419" i="10"/>
  <c r="H419" i="10"/>
  <c r="G419" i="10"/>
  <c r="F419" i="10"/>
  <c r="B419" i="10"/>
  <c r="A419" i="10"/>
  <c r="J418" i="10"/>
  <c r="H418" i="10"/>
  <c r="G418" i="10"/>
  <c r="F418" i="10"/>
  <c r="B418" i="10"/>
  <c r="A418" i="10"/>
  <c r="J417" i="10"/>
  <c r="H417" i="10"/>
  <c r="G417" i="10"/>
  <c r="F417" i="10"/>
  <c r="B417" i="10"/>
  <c r="A417" i="10"/>
  <c r="J416" i="10"/>
  <c r="H416" i="10"/>
  <c r="G416" i="10"/>
  <c r="F416" i="10"/>
  <c r="B416" i="10"/>
  <c r="A416" i="10"/>
  <c r="J415" i="10"/>
  <c r="H415" i="10"/>
  <c r="G415" i="10"/>
  <c r="F415" i="10"/>
  <c r="B415" i="10"/>
  <c r="A415" i="10"/>
  <c r="J414" i="10"/>
  <c r="H414" i="10"/>
  <c r="G414" i="10"/>
  <c r="F414" i="10"/>
  <c r="B414" i="10"/>
  <c r="A414" i="10"/>
  <c r="J413" i="10"/>
  <c r="H413" i="10"/>
  <c r="G413" i="10"/>
  <c r="F413" i="10"/>
  <c r="B413" i="10"/>
  <c r="A413" i="10"/>
  <c r="J412" i="10"/>
  <c r="H412" i="10"/>
  <c r="G412" i="10"/>
  <c r="F412" i="10"/>
  <c r="B412" i="10"/>
  <c r="A412" i="10"/>
  <c r="J411" i="10"/>
  <c r="H411" i="10"/>
  <c r="G411" i="10"/>
  <c r="F411" i="10"/>
  <c r="B411" i="10"/>
  <c r="A411" i="10"/>
  <c r="J410" i="10"/>
  <c r="H410" i="10"/>
  <c r="G410" i="10"/>
  <c r="F410" i="10"/>
  <c r="B410" i="10"/>
  <c r="A410" i="10"/>
  <c r="J397" i="10"/>
  <c r="H397" i="10"/>
  <c r="G397" i="10"/>
  <c r="F397" i="10"/>
  <c r="B397" i="10"/>
  <c r="A397" i="10"/>
  <c r="J396" i="10"/>
  <c r="H396" i="10"/>
  <c r="G396" i="10"/>
  <c r="F396" i="10"/>
  <c r="B396" i="10"/>
  <c r="A396" i="10"/>
  <c r="J395" i="10"/>
  <c r="H395" i="10"/>
  <c r="G395" i="10"/>
  <c r="F395" i="10"/>
  <c r="B395" i="10"/>
  <c r="A395" i="10"/>
  <c r="J394" i="10"/>
  <c r="H394" i="10"/>
  <c r="G394" i="10"/>
  <c r="F394" i="10"/>
  <c r="B394" i="10"/>
  <c r="A394" i="10"/>
  <c r="J393" i="10"/>
  <c r="H393" i="10"/>
  <c r="G393" i="10"/>
  <c r="F393" i="10"/>
  <c r="B393" i="10"/>
  <c r="A393" i="10"/>
  <c r="J392" i="10"/>
  <c r="H392" i="10"/>
  <c r="G392" i="10"/>
  <c r="F392" i="10"/>
  <c r="B392" i="10"/>
  <c r="A392" i="10"/>
  <c r="J391" i="10"/>
  <c r="H391" i="10"/>
  <c r="G391" i="10"/>
  <c r="F391" i="10"/>
  <c r="B391" i="10"/>
  <c r="A391" i="10"/>
  <c r="J390" i="10"/>
  <c r="H390" i="10"/>
  <c r="G390" i="10"/>
  <c r="F390" i="10"/>
  <c r="B390" i="10"/>
  <c r="A390" i="10"/>
  <c r="J389" i="10"/>
  <c r="H389" i="10"/>
  <c r="G389" i="10"/>
  <c r="F389" i="10"/>
  <c r="B389" i="10"/>
  <c r="A389" i="10"/>
  <c r="J388" i="10"/>
  <c r="H388" i="10"/>
  <c r="G388" i="10"/>
  <c r="F388" i="10"/>
  <c r="B388" i="10"/>
  <c r="A388" i="10"/>
  <c r="J375" i="10"/>
  <c r="H375" i="10"/>
  <c r="G375" i="10"/>
  <c r="F375" i="10"/>
  <c r="B375" i="10"/>
  <c r="A375" i="10"/>
  <c r="J374" i="10"/>
  <c r="H374" i="10"/>
  <c r="G374" i="10"/>
  <c r="F374" i="10"/>
  <c r="B374" i="10"/>
  <c r="A374" i="10"/>
  <c r="J373" i="10"/>
  <c r="H373" i="10"/>
  <c r="G373" i="10"/>
  <c r="F373" i="10"/>
  <c r="B373" i="10"/>
  <c r="A373" i="10"/>
  <c r="J372" i="10"/>
  <c r="H372" i="10"/>
  <c r="G372" i="10"/>
  <c r="F372" i="10"/>
  <c r="B372" i="10"/>
  <c r="A372" i="10"/>
  <c r="J371" i="10"/>
  <c r="H371" i="10"/>
  <c r="G371" i="10"/>
  <c r="F371" i="10"/>
  <c r="B371" i="10"/>
  <c r="A371" i="10"/>
  <c r="J370" i="10"/>
  <c r="H370" i="10"/>
  <c r="G370" i="10"/>
  <c r="F370" i="10"/>
  <c r="B370" i="10"/>
  <c r="A370" i="10"/>
  <c r="J369" i="10"/>
  <c r="H369" i="10"/>
  <c r="G369" i="10"/>
  <c r="F369" i="10"/>
  <c r="B369" i="10"/>
  <c r="A369" i="10"/>
  <c r="J368" i="10"/>
  <c r="H368" i="10"/>
  <c r="G368" i="10"/>
  <c r="F368" i="10"/>
  <c r="B368" i="10"/>
  <c r="A368" i="10"/>
  <c r="J367" i="10"/>
  <c r="H367" i="10"/>
  <c r="G367" i="10"/>
  <c r="F367" i="10"/>
  <c r="B367" i="10"/>
  <c r="A367" i="10"/>
  <c r="J366" i="10"/>
  <c r="H366" i="10"/>
  <c r="G366" i="10"/>
  <c r="F366" i="10"/>
  <c r="B366" i="10"/>
  <c r="A366" i="10"/>
  <c r="J353" i="10"/>
  <c r="H353" i="10"/>
  <c r="G353" i="10"/>
  <c r="F353" i="10"/>
  <c r="B353" i="10"/>
  <c r="A353" i="10"/>
  <c r="J352" i="10"/>
  <c r="H352" i="10"/>
  <c r="G352" i="10"/>
  <c r="F352" i="10"/>
  <c r="B352" i="10"/>
  <c r="A352" i="10"/>
  <c r="J351" i="10"/>
  <c r="H351" i="10"/>
  <c r="G351" i="10"/>
  <c r="F351" i="10"/>
  <c r="B351" i="10"/>
  <c r="A351" i="10"/>
  <c r="J350" i="10"/>
  <c r="H350" i="10"/>
  <c r="G350" i="10"/>
  <c r="F350" i="10"/>
  <c r="B350" i="10"/>
  <c r="A350" i="10"/>
  <c r="J349" i="10"/>
  <c r="H349" i="10"/>
  <c r="G349" i="10"/>
  <c r="F349" i="10"/>
  <c r="B349" i="10"/>
  <c r="A349" i="10"/>
  <c r="J348" i="10"/>
  <c r="H348" i="10"/>
  <c r="G348" i="10"/>
  <c r="F348" i="10"/>
  <c r="B348" i="10"/>
  <c r="A348" i="10"/>
  <c r="J347" i="10"/>
  <c r="H347" i="10"/>
  <c r="G347" i="10"/>
  <c r="F347" i="10"/>
  <c r="B347" i="10"/>
  <c r="A347" i="10"/>
  <c r="J346" i="10"/>
  <c r="H346" i="10"/>
  <c r="G346" i="10"/>
  <c r="F346" i="10"/>
  <c r="B346" i="10"/>
  <c r="A346" i="10"/>
  <c r="J345" i="10"/>
  <c r="H345" i="10"/>
  <c r="G345" i="10"/>
  <c r="F345" i="10"/>
  <c r="B345" i="10"/>
  <c r="A345" i="10"/>
  <c r="J344" i="10"/>
  <c r="H344" i="10"/>
  <c r="G344" i="10"/>
  <c r="F344" i="10"/>
  <c r="B344" i="10"/>
  <c r="A344" i="10"/>
  <c r="J331" i="10"/>
  <c r="H331" i="10"/>
  <c r="G331" i="10"/>
  <c r="F331" i="10"/>
  <c r="B331" i="10"/>
  <c r="A331" i="10"/>
  <c r="J330" i="10"/>
  <c r="H330" i="10"/>
  <c r="G330" i="10"/>
  <c r="F330" i="10"/>
  <c r="B330" i="10"/>
  <c r="A330" i="10"/>
  <c r="J329" i="10"/>
  <c r="H329" i="10"/>
  <c r="G329" i="10"/>
  <c r="F329" i="10"/>
  <c r="B329" i="10"/>
  <c r="A329" i="10"/>
  <c r="J328" i="10"/>
  <c r="H328" i="10"/>
  <c r="G328" i="10"/>
  <c r="F328" i="10"/>
  <c r="B328" i="10"/>
  <c r="A328" i="10"/>
  <c r="J327" i="10"/>
  <c r="H327" i="10"/>
  <c r="G327" i="10"/>
  <c r="F327" i="10"/>
  <c r="B327" i="10"/>
  <c r="A327" i="10"/>
  <c r="J326" i="10"/>
  <c r="H326" i="10"/>
  <c r="G326" i="10"/>
  <c r="F326" i="10"/>
  <c r="B326" i="10"/>
  <c r="A326" i="10"/>
  <c r="J325" i="10"/>
  <c r="H325" i="10"/>
  <c r="G325" i="10"/>
  <c r="F325" i="10"/>
  <c r="B325" i="10"/>
  <c r="A325" i="10"/>
  <c r="J324" i="10"/>
  <c r="H324" i="10"/>
  <c r="G324" i="10"/>
  <c r="F324" i="10"/>
  <c r="B324" i="10"/>
  <c r="A324" i="10"/>
  <c r="J323" i="10"/>
  <c r="H323" i="10"/>
  <c r="G323" i="10"/>
  <c r="F323" i="10"/>
  <c r="B323" i="10"/>
  <c r="A323" i="10"/>
  <c r="J322" i="10"/>
  <c r="H322" i="10"/>
  <c r="G322" i="10"/>
  <c r="F322" i="10"/>
  <c r="B322" i="10"/>
  <c r="A322" i="10"/>
  <c r="J309" i="10"/>
  <c r="H309" i="10"/>
  <c r="G309" i="10"/>
  <c r="F309" i="10"/>
  <c r="B309" i="10"/>
  <c r="A309" i="10"/>
  <c r="J308" i="10"/>
  <c r="H308" i="10"/>
  <c r="G308" i="10"/>
  <c r="F308" i="10"/>
  <c r="B308" i="10"/>
  <c r="A308" i="10"/>
  <c r="J307" i="10"/>
  <c r="H307" i="10"/>
  <c r="G307" i="10"/>
  <c r="F307" i="10"/>
  <c r="B307" i="10"/>
  <c r="A307" i="10"/>
  <c r="J306" i="10"/>
  <c r="H306" i="10"/>
  <c r="G306" i="10"/>
  <c r="F306" i="10"/>
  <c r="B306" i="10"/>
  <c r="A306" i="10"/>
  <c r="J305" i="10"/>
  <c r="H305" i="10"/>
  <c r="G305" i="10"/>
  <c r="F305" i="10"/>
  <c r="B305" i="10"/>
  <c r="A305" i="10"/>
  <c r="J304" i="10"/>
  <c r="H304" i="10"/>
  <c r="G304" i="10"/>
  <c r="F304" i="10"/>
  <c r="B304" i="10"/>
  <c r="A304" i="10"/>
  <c r="J303" i="10"/>
  <c r="H303" i="10"/>
  <c r="G303" i="10"/>
  <c r="F303" i="10"/>
  <c r="B303" i="10"/>
  <c r="A303" i="10"/>
  <c r="J302" i="10"/>
  <c r="H302" i="10"/>
  <c r="G302" i="10"/>
  <c r="F302" i="10"/>
  <c r="B302" i="10"/>
  <c r="A302" i="10"/>
  <c r="J301" i="10"/>
  <c r="H301" i="10"/>
  <c r="G301" i="10"/>
  <c r="F301" i="10"/>
  <c r="B301" i="10"/>
  <c r="A301" i="10"/>
  <c r="J300" i="10"/>
  <c r="H300" i="10"/>
  <c r="G300" i="10"/>
  <c r="F300" i="10"/>
  <c r="B300" i="10"/>
  <c r="A300" i="10"/>
  <c r="M287" i="10"/>
  <c r="J287" i="10"/>
  <c r="H287" i="10"/>
  <c r="G287" i="10"/>
  <c r="F287" i="10"/>
  <c r="B287" i="10"/>
  <c r="A287" i="10"/>
  <c r="M286" i="10"/>
  <c r="J286" i="10"/>
  <c r="H286" i="10"/>
  <c r="G286" i="10"/>
  <c r="F286" i="10"/>
  <c r="B286" i="10"/>
  <c r="A286" i="10"/>
  <c r="M285" i="10"/>
  <c r="J285" i="10"/>
  <c r="H285" i="10"/>
  <c r="G285" i="10"/>
  <c r="F285" i="10"/>
  <c r="B285" i="10"/>
  <c r="A285" i="10"/>
  <c r="M284" i="10"/>
  <c r="J284" i="10"/>
  <c r="H284" i="10"/>
  <c r="G284" i="10"/>
  <c r="F284" i="10"/>
  <c r="B284" i="10"/>
  <c r="A284" i="10"/>
  <c r="M283" i="10"/>
  <c r="J283" i="10"/>
  <c r="H283" i="10"/>
  <c r="G283" i="10"/>
  <c r="F283" i="10"/>
  <c r="B283" i="10"/>
  <c r="A283" i="10"/>
  <c r="M282" i="10"/>
  <c r="J282" i="10"/>
  <c r="H282" i="10"/>
  <c r="G282" i="10"/>
  <c r="F282" i="10"/>
  <c r="B282" i="10"/>
  <c r="A282" i="10"/>
  <c r="M281" i="10"/>
  <c r="J281" i="10"/>
  <c r="H281" i="10"/>
  <c r="G281" i="10"/>
  <c r="F281" i="10"/>
  <c r="B281" i="10"/>
  <c r="A281" i="10"/>
  <c r="M280" i="10"/>
  <c r="J280" i="10"/>
  <c r="H280" i="10"/>
  <c r="G280" i="10"/>
  <c r="F280" i="10"/>
  <c r="B280" i="10"/>
  <c r="A280" i="10"/>
  <c r="M279" i="10"/>
  <c r="J279" i="10"/>
  <c r="H279" i="10"/>
  <c r="G279" i="10"/>
  <c r="F279" i="10"/>
  <c r="B279" i="10"/>
  <c r="A279" i="10"/>
  <c r="M278" i="10"/>
  <c r="J278" i="10"/>
  <c r="H278" i="10"/>
  <c r="G278" i="10"/>
  <c r="F278" i="10"/>
  <c r="B278" i="10"/>
  <c r="A278" i="10"/>
  <c r="J265" i="10"/>
  <c r="H265" i="10"/>
  <c r="G265" i="10"/>
  <c r="F265" i="10"/>
  <c r="B265" i="10"/>
  <c r="A265" i="10"/>
  <c r="J264" i="10"/>
  <c r="H264" i="10"/>
  <c r="G264" i="10"/>
  <c r="F264" i="10"/>
  <c r="B264" i="10"/>
  <c r="A264" i="10"/>
  <c r="J263" i="10"/>
  <c r="H263" i="10"/>
  <c r="G263" i="10"/>
  <c r="F263" i="10"/>
  <c r="B263" i="10"/>
  <c r="A263" i="10"/>
  <c r="J262" i="10"/>
  <c r="H262" i="10"/>
  <c r="G262" i="10"/>
  <c r="F262" i="10"/>
  <c r="B262" i="10"/>
  <c r="A262" i="10"/>
  <c r="J261" i="10"/>
  <c r="H261" i="10"/>
  <c r="G261" i="10"/>
  <c r="F261" i="10"/>
  <c r="B261" i="10"/>
  <c r="A261" i="10"/>
  <c r="J260" i="10"/>
  <c r="H260" i="10"/>
  <c r="G260" i="10"/>
  <c r="F260" i="10"/>
  <c r="B260" i="10"/>
  <c r="A260" i="10"/>
  <c r="J259" i="10"/>
  <c r="H259" i="10"/>
  <c r="G259" i="10"/>
  <c r="F259" i="10"/>
  <c r="B259" i="10"/>
  <c r="A259" i="10"/>
  <c r="J258" i="10"/>
  <c r="H258" i="10"/>
  <c r="G258" i="10"/>
  <c r="F258" i="10"/>
  <c r="B258" i="10"/>
  <c r="A258" i="10"/>
  <c r="J257" i="10"/>
  <c r="H257" i="10"/>
  <c r="G257" i="10"/>
  <c r="F257" i="10"/>
  <c r="B257" i="10"/>
  <c r="A257" i="10"/>
  <c r="J256" i="10"/>
  <c r="H256" i="10"/>
  <c r="G256" i="10"/>
  <c r="F256" i="10"/>
  <c r="B256" i="10"/>
  <c r="A256" i="10"/>
  <c r="J243" i="10"/>
  <c r="H243" i="10"/>
  <c r="G243" i="10"/>
  <c r="F243" i="10"/>
  <c r="B243" i="10"/>
  <c r="A243" i="10"/>
  <c r="J242" i="10"/>
  <c r="H242" i="10"/>
  <c r="G242" i="10"/>
  <c r="F242" i="10"/>
  <c r="B242" i="10"/>
  <c r="A242" i="10"/>
  <c r="J241" i="10"/>
  <c r="H241" i="10"/>
  <c r="G241" i="10"/>
  <c r="F241" i="10"/>
  <c r="B241" i="10"/>
  <c r="A241" i="10"/>
  <c r="J240" i="10"/>
  <c r="H240" i="10"/>
  <c r="G240" i="10"/>
  <c r="F240" i="10"/>
  <c r="B240" i="10"/>
  <c r="A240" i="10"/>
  <c r="J239" i="10"/>
  <c r="H239" i="10"/>
  <c r="G239" i="10"/>
  <c r="F239" i="10"/>
  <c r="B239" i="10"/>
  <c r="A239" i="10"/>
  <c r="J238" i="10"/>
  <c r="H238" i="10"/>
  <c r="G238" i="10"/>
  <c r="F238" i="10"/>
  <c r="B238" i="10"/>
  <c r="A238" i="10"/>
  <c r="J237" i="10"/>
  <c r="H237" i="10"/>
  <c r="G237" i="10"/>
  <c r="F237" i="10"/>
  <c r="B237" i="10"/>
  <c r="A237" i="10"/>
  <c r="J236" i="10"/>
  <c r="H236" i="10"/>
  <c r="G236" i="10"/>
  <c r="F236" i="10"/>
  <c r="B236" i="10"/>
  <c r="A236" i="10"/>
  <c r="J235" i="10"/>
  <c r="H235" i="10"/>
  <c r="G235" i="10"/>
  <c r="F235" i="10"/>
  <c r="B235" i="10"/>
  <c r="A235" i="10"/>
  <c r="J234" i="10"/>
  <c r="H234" i="10"/>
  <c r="G234" i="10"/>
  <c r="F234" i="10"/>
  <c r="B234" i="10"/>
  <c r="A234" i="10"/>
  <c r="J221" i="10"/>
  <c r="H221" i="10"/>
  <c r="G221" i="10"/>
  <c r="F221" i="10"/>
  <c r="B221" i="10"/>
  <c r="A221" i="10"/>
  <c r="J220" i="10"/>
  <c r="H220" i="10"/>
  <c r="G220" i="10"/>
  <c r="F220" i="10"/>
  <c r="B220" i="10"/>
  <c r="A220" i="10"/>
  <c r="J219" i="10"/>
  <c r="H219" i="10"/>
  <c r="G219" i="10"/>
  <c r="F219" i="10"/>
  <c r="B219" i="10"/>
  <c r="A219" i="10"/>
  <c r="J218" i="10"/>
  <c r="H218" i="10"/>
  <c r="G218" i="10"/>
  <c r="F218" i="10"/>
  <c r="B218" i="10"/>
  <c r="A218" i="10"/>
  <c r="J217" i="10"/>
  <c r="H217" i="10"/>
  <c r="G217" i="10"/>
  <c r="F217" i="10"/>
  <c r="B217" i="10"/>
  <c r="A217" i="10"/>
  <c r="J216" i="10"/>
  <c r="H216" i="10"/>
  <c r="G216" i="10"/>
  <c r="F216" i="10"/>
  <c r="B216" i="10"/>
  <c r="A216" i="10"/>
  <c r="J215" i="10"/>
  <c r="H215" i="10"/>
  <c r="G215" i="10"/>
  <c r="F215" i="10"/>
  <c r="B215" i="10"/>
  <c r="A215" i="10"/>
  <c r="J214" i="10"/>
  <c r="H214" i="10"/>
  <c r="G214" i="10"/>
  <c r="F214" i="10"/>
  <c r="B214" i="10"/>
  <c r="A214" i="10"/>
  <c r="J213" i="10"/>
  <c r="H213" i="10"/>
  <c r="G213" i="10"/>
  <c r="F213" i="10"/>
  <c r="B213" i="10"/>
  <c r="A213" i="10"/>
  <c r="J212" i="10"/>
  <c r="H212" i="10"/>
  <c r="G212" i="10"/>
  <c r="F212" i="10"/>
  <c r="B212" i="10"/>
  <c r="A212" i="10"/>
  <c r="J199" i="10"/>
  <c r="H199" i="10"/>
  <c r="G199" i="10"/>
  <c r="F199" i="10"/>
  <c r="B199" i="10"/>
  <c r="A199" i="10"/>
  <c r="J198" i="10"/>
  <c r="H198" i="10"/>
  <c r="G198" i="10"/>
  <c r="F198" i="10"/>
  <c r="B198" i="10"/>
  <c r="A198" i="10"/>
  <c r="J197" i="10"/>
  <c r="H197" i="10"/>
  <c r="G197" i="10"/>
  <c r="F197" i="10"/>
  <c r="B197" i="10"/>
  <c r="A197" i="10"/>
  <c r="J196" i="10"/>
  <c r="H196" i="10"/>
  <c r="G196" i="10"/>
  <c r="F196" i="10"/>
  <c r="B196" i="10"/>
  <c r="A196" i="10"/>
  <c r="J195" i="10"/>
  <c r="H195" i="10"/>
  <c r="G195" i="10"/>
  <c r="F195" i="10"/>
  <c r="B195" i="10"/>
  <c r="A195" i="10"/>
  <c r="J194" i="10"/>
  <c r="H194" i="10"/>
  <c r="G194" i="10"/>
  <c r="F194" i="10"/>
  <c r="B194" i="10"/>
  <c r="A194" i="10"/>
  <c r="J193" i="10"/>
  <c r="H193" i="10"/>
  <c r="G193" i="10"/>
  <c r="F193" i="10"/>
  <c r="B193" i="10"/>
  <c r="A193" i="10"/>
  <c r="J192" i="10"/>
  <c r="H192" i="10"/>
  <c r="G192" i="10"/>
  <c r="F192" i="10"/>
  <c r="B192" i="10"/>
  <c r="A192" i="10"/>
  <c r="J191" i="10"/>
  <c r="H191" i="10"/>
  <c r="G191" i="10"/>
  <c r="F191" i="10"/>
  <c r="B191" i="10"/>
  <c r="A191" i="10"/>
  <c r="J190" i="10"/>
  <c r="H190" i="10"/>
  <c r="G190" i="10"/>
  <c r="F190" i="10"/>
  <c r="B190" i="10"/>
  <c r="A190" i="10"/>
  <c r="J177" i="10"/>
  <c r="H177" i="10"/>
  <c r="G177" i="10"/>
  <c r="F177" i="10"/>
  <c r="B177" i="10"/>
  <c r="A177" i="10"/>
  <c r="J176" i="10"/>
  <c r="H176" i="10"/>
  <c r="G176" i="10"/>
  <c r="F176" i="10"/>
  <c r="B176" i="10"/>
  <c r="A176" i="10"/>
  <c r="J175" i="10"/>
  <c r="H175" i="10"/>
  <c r="G175" i="10"/>
  <c r="F175" i="10"/>
  <c r="B175" i="10"/>
  <c r="A175" i="10"/>
  <c r="J174" i="10"/>
  <c r="H174" i="10"/>
  <c r="G174" i="10"/>
  <c r="F174" i="10"/>
  <c r="B174" i="10"/>
  <c r="A174" i="10"/>
  <c r="J173" i="10"/>
  <c r="H173" i="10"/>
  <c r="G173" i="10"/>
  <c r="F173" i="10"/>
  <c r="B173" i="10"/>
  <c r="A173" i="10"/>
  <c r="J172" i="10"/>
  <c r="H172" i="10"/>
  <c r="G172" i="10"/>
  <c r="F172" i="10"/>
  <c r="B172" i="10"/>
  <c r="A172" i="10"/>
  <c r="J171" i="10"/>
  <c r="H171" i="10"/>
  <c r="G171" i="10"/>
  <c r="F171" i="10"/>
  <c r="B171" i="10"/>
  <c r="A171" i="10"/>
  <c r="J170" i="10"/>
  <c r="H170" i="10"/>
  <c r="G170" i="10"/>
  <c r="F170" i="10"/>
  <c r="B170" i="10"/>
  <c r="A170" i="10"/>
  <c r="J169" i="10"/>
  <c r="H169" i="10"/>
  <c r="G169" i="10"/>
  <c r="F169" i="10"/>
  <c r="B169" i="10"/>
  <c r="A169" i="10"/>
  <c r="J168" i="10"/>
  <c r="H168" i="10"/>
  <c r="G168" i="10"/>
  <c r="F168" i="10"/>
  <c r="B168" i="10"/>
  <c r="A168" i="10"/>
  <c r="J155" i="10"/>
  <c r="H155" i="10"/>
  <c r="G155" i="10"/>
  <c r="F155" i="10"/>
  <c r="B155" i="10"/>
  <c r="J154" i="10"/>
  <c r="H154" i="10"/>
  <c r="G154" i="10"/>
  <c r="F154" i="10"/>
  <c r="B154" i="10"/>
  <c r="J153" i="10"/>
  <c r="H153" i="10"/>
  <c r="G153" i="10"/>
  <c r="F153" i="10"/>
  <c r="B153" i="10"/>
  <c r="J152" i="10"/>
  <c r="H152" i="10"/>
  <c r="G152" i="10"/>
  <c r="F152" i="10"/>
  <c r="B152" i="10"/>
  <c r="J151" i="10"/>
  <c r="H151" i="10"/>
  <c r="G151" i="10"/>
  <c r="F151" i="10"/>
  <c r="B151" i="10"/>
  <c r="A151" i="10"/>
  <c r="J150" i="10"/>
  <c r="H150" i="10"/>
  <c r="G150" i="10"/>
  <c r="F150" i="10"/>
  <c r="B150" i="10"/>
  <c r="A150" i="10"/>
  <c r="J149" i="10"/>
  <c r="H149" i="10"/>
  <c r="G149" i="10"/>
  <c r="F149" i="10"/>
  <c r="B149" i="10"/>
  <c r="A149" i="10"/>
  <c r="J148" i="10"/>
  <c r="H148" i="10"/>
  <c r="G148" i="10"/>
  <c r="F148" i="10"/>
  <c r="B148" i="10"/>
  <c r="A148" i="10"/>
  <c r="J147" i="10"/>
  <c r="H147" i="10"/>
  <c r="G147" i="10"/>
  <c r="F147" i="10"/>
  <c r="B147" i="10"/>
  <c r="A147" i="10"/>
  <c r="J146" i="10"/>
  <c r="H146" i="10"/>
  <c r="G146" i="10"/>
  <c r="F146" i="10"/>
  <c r="B146" i="10"/>
  <c r="A146" i="10"/>
  <c r="J133" i="10"/>
  <c r="H133" i="10"/>
  <c r="G133" i="10"/>
  <c r="F133" i="10"/>
  <c r="B133" i="10"/>
  <c r="A133" i="10"/>
  <c r="J132" i="10"/>
  <c r="H132" i="10"/>
  <c r="G132" i="10"/>
  <c r="F132" i="10"/>
  <c r="B132" i="10"/>
  <c r="A132" i="10"/>
  <c r="J131" i="10"/>
  <c r="H131" i="10"/>
  <c r="G131" i="10"/>
  <c r="F131" i="10"/>
  <c r="B131" i="10"/>
  <c r="A131" i="10"/>
  <c r="J130" i="10"/>
  <c r="H130" i="10"/>
  <c r="G130" i="10"/>
  <c r="F130" i="10"/>
  <c r="B130" i="10"/>
  <c r="A130" i="10"/>
  <c r="J129" i="10"/>
  <c r="H129" i="10"/>
  <c r="G129" i="10"/>
  <c r="F129" i="10"/>
  <c r="B129" i="10"/>
  <c r="A129" i="10"/>
  <c r="J128" i="10"/>
  <c r="H128" i="10"/>
  <c r="G128" i="10"/>
  <c r="F128" i="10"/>
  <c r="B128" i="10"/>
  <c r="A128" i="10"/>
  <c r="J127" i="10"/>
  <c r="H127" i="10"/>
  <c r="G127" i="10"/>
  <c r="F127" i="10"/>
  <c r="B127" i="10"/>
  <c r="A127" i="10"/>
  <c r="J126" i="10"/>
  <c r="H126" i="10"/>
  <c r="G126" i="10"/>
  <c r="F126" i="10"/>
  <c r="B126" i="10"/>
  <c r="A126" i="10"/>
  <c r="J125" i="10"/>
  <c r="H125" i="10"/>
  <c r="G125" i="10"/>
  <c r="F125" i="10"/>
  <c r="B125" i="10"/>
  <c r="A125" i="10"/>
  <c r="J124" i="10"/>
  <c r="H124" i="10"/>
  <c r="G124" i="10"/>
  <c r="F124" i="10"/>
  <c r="B124" i="10"/>
  <c r="A124" i="10"/>
  <c r="J110" i="10"/>
  <c r="H110" i="10"/>
  <c r="G110" i="10"/>
  <c r="F110" i="10"/>
  <c r="B110" i="10"/>
  <c r="A110" i="10"/>
  <c r="J109" i="10"/>
  <c r="H109" i="10"/>
  <c r="G109" i="10"/>
  <c r="F109" i="10"/>
  <c r="B109" i="10"/>
  <c r="A109" i="10"/>
  <c r="J108" i="10"/>
  <c r="H108" i="10"/>
  <c r="G108" i="10"/>
  <c r="F108" i="10"/>
  <c r="B108" i="10"/>
  <c r="A108" i="10"/>
  <c r="J107" i="10"/>
  <c r="H107" i="10"/>
  <c r="G107" i="10"/>
  <c r="F107" i="10"/>
  <c r="B107" i="10"/>
  <c r="A107" i="10"/>
  <c r="J106" i="10"/>
  <c r="H106" i="10"/>
  <c r="G106" i="10"/>
  <c r="F106" i="10"/>
  <c r="B106" i="10"/>
  <c r="A106" i="10"/>
  <c r="J105" i="10"/>
  <c r="H105" i="10"/>
  <c r="G105" i="10"/>
  <c r="F105" i="10"/>
  <c r="B105" i="10"/>
  <c r="A105" i="10"/>
  <c r="J104" i="10"/>
  <c r="H104" i="10"/>
  <c r="G104" i="10"/>
  <c r="F104" i="10"/>
  <c r="B104" i="10"/>
  <c r="A104" i="10"/>
  <c r="J103" i="10"/>
  <c r="H103" i="10"/>
  <c r="G103" i="10"/>
  <c r="F103" i="10"/>
  <c r="B103" i="10"/>
  <c r="A103" i="10"/>
  <c r="J102" i="10"/>
  <c r="H102" i="10"/>
  <c r="G102" i="10"/>
  <c r="F102" i="10"/>
  <c r="B102" i="10"/>
  <c r="A102" i="10"/>
  <c r="J97" i="10"/>
  <c r="J88" i="10"/>
  <c r="H88" i="10"/>
  <c r="G88" i="10"/>
  <c r="F88" i="10"/>
  <c r="B88" i="10"/>
  <c r="A88" i="10"/>
  <c r="J87" i="10"/>
  <c r="H87" i="10"/>
  <c r="G87" i="10"/>
  <c r="F87" i="10"/>
  <c r="B87" i="10"/>
  <c r="A87" i="10"/>
  <c r="J86" i="10"/>
  <c r="H86" i="10"/>
  <c r="G86" i="10"/>
  <c r="F86" i="10"/>
  <c r="B86" i="10"/>
  <c r="A86" i="10"/>
  <c r="J85" i="10"/>
  <c r="H85" i="10"/>
  <c r="G85" i="10"/>
  <c r="F85" i="10"/>
  <c r="B85" i="10"/>
  <c r="A85" i="10"/>
  <c r="J84" i="10"/>
  <c r="H84" i="10"/>
  <c r="G84" i="10"/>
  <c r="F84" i="10"/>
  <c r="B84" i="10"/>
  <c r="A84" i="10"/>
  <c r="J83" i="10"/>
  <c r="H83" i="10"/>
  <c r="G83" i="10"/>
  <c r="F83" i="10"/>
  <c r="B83" i="10"/>
  <c r="A83" i="10"/>
  <c r="J82" i="10"/>
  <c r="H82" i="10"/>
  <c r="G82" i="10"/>
  <c r="F82" i="10"/>
  <c r="B82" i="10"/>
  <c r="A82" i="10"/>
  <c r="J81" i="10"/>
  <c r="H81" i="10"/>
  <c r="G81" i="10"/>
  <c r="F81" i="10"/>
  <c r="B81" i="10"/>
  <c r="A81" i="10"/>
  <c r="J80" i="10"/>
  <c r="H80" i="10"/>
  <c r="G80" i="10"/>
  <c r="F80" i="10"/>
  <c r="B80" i="10"/>
  <c r="A80" i="10"/>
  <c r="J79" i="10"/>
  <c r="H79" i="10"/>
  <c r="G79" i="10"/>
  <c r="F79" i="10"/>
  <c r="B79" i="10"/>
  <c r="A79" i="10"/>
  <c r="J66" i="10"/>
  <c r="H66" i="10"/>
  <c r="G66" i="10"/>
  <c r="F66" i="10"/>
  <c r="B66" i="10"/>
  <c r="A66" i="10"/>
  <c r="J65" i="10"/>
  <c r="H65" i="10"/>
  <c r="G65" i="10"/>
  <c r="F65" i="10"/>
  <c r="B65" i="10"/>
  <c r="A65" i="10"/>
  <c r="J64" i="10"/>
  <c r="H64" i="10"/>
  <c r="G64" i="10"/>
  <c r="F64" i="10"/>
  <c r="B64" i="10"/>
  <c r="A64" i="10"/>
  <c r="J63" i="10"/>
  <c r="H63" i="10"/>
  <c r="G63" i="10"/>
  <c r="F63" i="10"/>
  <c r="B63" i="10"/>
  <c r="A63" i="10"/>
  <c r="J62" i="10"/>
  <c r="H62" i="10"/>
  <c r="G62" i="10"/>
  <c r="F62" i="10"/>
  <c r="B62" i="10"/>
  <c r="A62" i="10"/>
  <c r="J61" i="10"/>
  <c r="H61" i="10"/>
  <c r="G61" i="10"/>
  <c r="F61" i="10"/>
  <c r="B61" i="10"/>
  <c r="A61" i="10"/>
  <c r="J60" i="10"/>
  <c r="H60" i="10"/>
  <c r="G60" i="10"/>
  <c r="F60" i="10"/>
  <c r="B60" i="10"/>
  <c r="A60" i="10"/>
  <c r="J59" i="10"/>
  <c r="H59" i="10"/>
  <c r="G59" i="10"/>
  <c r="F59" i="10"/>
  <c r="B59" i="10"/>
  <c r="A59" i="10"/>
  <c r="J58" i="10"/>
  <c r="H58" i="10"/>
  <c r="G58" i="10"/>
  <c r="F58" i="10"/>
  <c r="B58" i="10"/>
  <c r="A58" i="10"/>
  <c r="J57" i="10"/>
  <c r="H57" i="10"/>
  <c r="G57" i="10"/>
  <c r="F57" i="10"/>
  <c r="B57" i="10"/>
  <c r="A57" i="10"/>
  <c r="J56" i="10"/>
  <c r="H56" i="10"/>
  <c r="G56" i="10"/>
  <c r="F56" i="10"/>
  <c r="B56" i="10"/>
  <c r="A56" i="10"/>
  <c r="J42" i="10"/>
  <c r="H42" i="10"/>
  <c r="G42" i="10"/>
  <c r="F42" i="10"/>
  <c r="B42" i="10"/>
  <c r="A42" i="10"/>
  <c r="J41" i="10"/>
  <c r="H41" i="10"/>
  <c r="G41" i="10"/>
  <c r="F41" i="10"/>
  <c r="B41" i="10"/>
  <c r="A41" i="10"/>
  <c r="J40" i="10"/>
  <c r="H40" i="10"/>
  <c r="G40" i="10"/>
  <c r="F40" i="10"/>
  <c r="B40" i="10"/>
  <c r="A40" i="10"/>
  <c r="J39" i="10"/>
  <c r="H39" i="10"/>
  <c r="G39" i="10"/>
  <c r="F39" i="10"/>
  <c r="B39" i="10"/>
  <c r="A39" i="10"/>
  <c r="J38" i="10"/>
  <c r="H38" i="10"/>
  <c r="G38" i="10"/>
  <c r="F38" i="10"/>
  <c r="B38" i="10"/>
  <c r="A38" i="10"/>
  <c r="J37" i="10"/>
  <c r="H37" i="10"/>
  <c r="G37" i="10"/>
  <c r="F37" i="10"/>
  <c r="B37" i="10"/>
  <c r="A37" i="10"/>
  <c r="J36" i="10"/>
  <c r="H36" i="10"/>
  <c r="G36" i="10"/>
  <c r="F36" i="10"/>
  <c r="B36" i="10"/>
  <c r="A36" i="10"/>
  <c r="J35" i="10"/>
  <c r="H35" i="10"/>
  <c r="G35" i="10"/>
  <c r="F35" i="10"/>
  <c r="B35" i="10"/>
  <c r="A35" i="10"/>
  <c r="J34" i="10"/>
  <c r="H34" i="10"/>
  <c r="G34" i="10"/>
  <c r="F34" i="10"/>
  <c r="B34" i="10"/>
  <c r="A34" i="10"/>
  <c r="J33" i="10"/>
  <c r="H33" i="10"/>
  <c r="G33" i="10"/>
  <c r="F33" i="10"/>
  <c r="B33" i="10"/>
  <c r="A33" i="10"/>
  <c r="J32" i="10"/>
  <c r="H32" i="10"/>
  <c r="G32" i="10"/>
  <c r="F32" i="10"/>
  <c r="B32" i="10"/>
  <c r="A32" i="10"/>
  <c r="H23" i="10"/>
  <c r="H48" i="10" s="1"/>
  <c r="H72" i="10" s="1"/>
  <c r="H94" i="10" s="1"/>
  <c r="H116" i="10" s="1"/>
  <c r="H139" i="10" s="1"/>
  <c r="H161" i="10" s="1"/>
  <c r="H183" i="10" s="1"/>
  <c r="H205" i="10" s="1"/>
  <c r="H227" i="10" s="1"/>
  <c r="H249" i="10" s="1"/>
  <c r="H271" i="10" s="1"/>
  <c r="H293" i="10" s="1"/>
  <c r="H315" i="10" s="1"/>
  <c r="H337" i="10" s="1"/>
  <c r="H359" i="10" s="1"/>
  <c r="H381" i="10" s="1"/>
  <c r="H403" i="10" s="1"/>
  <c r="H425" i="10" s="1"/>
  <c r="H447" i="10" s="1"/>
  <c r="H469" i="10" s="1"/>
  <c r="H491" i="10" s="1"/>
  <c r="D23" i="10"/>
  <c r="D48" i="10" s="1"/>
  <c r="D72" i="10" s="1"/>
  <c r="D94" i="10" s="1"/>
  <c r="D116" i="10" s="1"/>
  <c r="D139" i="10" s="1"/>
  <c r="D161" i="10" s="1"/>
  <c r="D183" i="10" s="1"/>
  <c r="D205" i="10" s="1"/>
  <c r="D227" i="10" s="1"/>
  <c r="D249" i="10" s="1"/>
  <c r="D271" i="10" s="1"/>
  <c r="D293" i="10" s="1"/>
  <c r="D315" i="10" s="1"/>
  <c r="D337" i="10" s="1"/>
  <c r="D359" i="10" s="1"/>
  <c r="D381" i="10" s="1"/>
  <c r="D403" i="10" s="1"/>
  <c r="D425" i="10" s="1"/>
  <c r="D447" i="10" s="1"/>
  <c r="D469" i="10" s="1"/>
  <c r="D491" i="10" s="1"/>
  <c r="J18" i="10"/>
  <c r="H18" i="10"/>
  <c r="G18" i="10"/>
  <c r="F18" i="10"/>
  <c r="B18" i="10"/>
  <c r="A18" i="10"/>
  <c r="J17" i="10"/>
  <c r="H17" i="10"/>
  <c r="G17" i="10"/>
  <c r="F17" i="10"/>
  <c r="B17" i="10"/>
  <c r="A17" i="10"/>
  <c r="J16" i="10"/>
  <c r="H16" i="10"/>
  <c r="G16" i="10"/>
  <c r="F16" i="10"/>
  <c r="B16" i="10"/>
  <c r="A16" i="10"/>
  <c r="J15" i="10"/>
  <c r="H15" i="10"/>
  <c r="G15" i="10"/>
  <c r="F15" i="10"/>
  <c r="B15" i="10"/>
  <c r="A15" i="10"/>
  <c r="J14" i="10"/>
  <c r="H14" i="10"/>
  <c r="G14" i="10"/>
  <c r="F14" i="10"/>
  <c r="B14" i="10"/>
  <c r="A14" i="10"/>
  <c r="J13" i="10"/>
  <c r="H13" i="10"/>
  <c r="G13" i="10"/>
  <c r="F13" i="10"/>
  <c r="B13" i="10"/>
  <c r="A13" i="10"/>
  <c r="J12" i="10"/>
  <c r="H12" i="10"/>
  <c r="G12" i="10"/>
  <c r="F12" i="10"/>
  <c r="B12" i="10"/>
  <c r="A12" i="10"/>
  <c r="J11" i="10"/>
  <c r="H11" i="10"/>
  <c r="G11" i="10"/>
  <c r="F11" i="10"/>
  <c r="B11" i="10"/>
  <c r="A11" i="10"/>
  <c r="J10" i="10"/>
  <c r="H10" i="10"/>
  <c r="G10" i="10"/>
  <c r="F10" i="10"/>
  <c r="B10" i="10"/>
  <c r="A10" i="10"/>
  <c r="J9" i="10"/>
  <c r="H9" i="10"/>
  <c r="G9" i="10"/>
  <c r="F9" i="10"/>
  <c r="B9" i="10"/>
  <c r="A9" i="10"/>
  <c r="J8" i="10"/>
  <c r="H8" i="10"/>
  <c r="G8" i="10"/>
  <c r="F8" i="10"/>
  <c r="B8" i="10"/>
  <c r="A8" i="10"/>
  <c r="D4" i="10"/>
  <c r="K3" i="10"/>
  <c r="D3" i="10"/>
  <c r="D27" i="10" s="1"/>
  <c r="D52" i="10" s="1"/>
  <c r="D75" i="10" s="1"/>
  <c r="D98" i="10" s="1"/>
  <c r="D142" i="10" s="1"/>
  <c r="D186" i="10" s="1"/>
  <c r="D230" i="10" s="1"/>
  <c r="D274" i="10" s="1"/>
  <c r="D318" i="10" s="1"/>
  <c r="D362" i="10" s="1"/>
  <c r="D406" i="10" s="1"/>
  <c r="D450" i="10" s="1"/>
  <c r="J2" i="10"/>
  <c r="J26" i="10"/>
  <c r="J51" i="10"/>
  <c r="J74" i="10" s="1"/>
  <c r="J119" i="10" s="1"/>
  <c r="J141" i="10" s="1"/>
  <c r="J163" i="10" s="1"/>
  <c r="J185" i="10" s="1"/>
  <c r="J207" i="10" s="1"/>
  <c r="J229" i="10" s="1"/>
  <c r="J251" i="10" s="1"/>
  <c r="J273" i="10" s="1"/>
  <c r="J295" i="10" s="1"/>
  <c r="J317" i="10" s="1"/>
  <c r="J339" i="10" s="1"/>
  <c r="J361" i="10" s="1"/>
  <c r="J383" i="10" s="1"/>
  <c r="J405" i="10" s="1"/>
  <c r="J427" i="10" s="1"/>
  <c r="J449" i="10" s="1"/>
  <c r="J471" i="10" s="1"/>
  <c r="D2" i="10"/>
  <c r="D26" i="10"/>
  <c r="D51" i="10" s="1"/>
  <c r="D74" i="10" s="1"/>
  <c r="A2" i="10"/>
  <c r="A26" i="10" s="1"/>
  <c r="A51" i="10" s="1"/>
  <c r="A74" i="10" s="1"/>
  <c r="A97" i="10" s="1"/>
  <c r="A119" i="10" s="1"/>
  <c r="A141" i="10" s="1"/>
  <c r="A163" i="10" s="1"/>
  <c r="A185" i="10" s="1"/>
  <c r="A207" i="10" s="1"/>
  <c r="A229" i="10" s="1"/>
  <c r="A251" i="10" s="1"/>
  <c r="A273" i="10" s="1"/>
  <c r="A295" i="10" s="1"/>
  <c r="A317" i="10" s="1"/>
  <c r="A339" i="10" s="1"/>
  <c r="A361" i="10" s="1"/>
  <c r="A383" i="10" s="1"/>
  <c r="A405" i="10" s="1"/>
  <c r="A427" i="10" s="1"/>
  <c r="A449" i="10" s="1"/>
  <c r="A471" i="10" s="1"/>
  <c r="J485" i="9"/>
  <c r="H485" i="9"/>
  <c r="G485" i="9"/>
  <c r="F485" i="9"/>
  <c r="B485" i="9"/>
  <c r="A485" i="9"/>
  <c r="J484" i="9"/>
  <c r="H484" i="9"/>
  <c r="G484" i="9"/>
  <c r="F484" i="9"/>
  <c r="B484" i="9"/>
  <c r="A484" i="9"/>
  <c r="J483" i="9"/>
  <c r="H483" i="9"/>
  <c r="G483" i="9"/>
  <c r="F483" i="9"/>
  <c r="B483" i="9"/>
  <c r="A483" i="9"/>
  <c r="J482" i="9"/>
  <c r="H482" i="9"/>
  <c r="G482" i="9"/>
  <c r="F482" i="9"/>
  <c r="B482" i="9"/>
  <c r="A482" i="9"/>
  <c r="J481" i="9"/>
  <c r="H481" i="9"/>
  <c r="G481" i="9"/>
  <c r="F481" i="9"/>
  <c r="B481" i="9"/>
  <c r="A481" i="9"/>
  <c r="J480" i="9"/>
  <c r="H480" i="9"/>
  <c r="G480" i="9"/>
  <c r="F480" i="9"/>
  <c r="B480" i="9"/>
  <c r="A480" i="9"/>
  <c r="J479" i="9"/>
  <c r="H479" i="9"/>
  <c r="G479" i="9"/>
  <c r="F479" i="9"/>
  <c r="B479" i="9"/>
  <c r="A479" i="9"/>
  <c r="J478" i="9"/>
  <c r="H478" i="9"/>
  <c r="G478" i="9"/>
  <c r="F478" i="9"/>
  <c r="B478" i="9"/>
  <c r="A478" i="9"/>
  <c r="J477" i="9"/>
  <c r="H477" i="9"/>
  <c r="G477" i="9"/>
  <c r="F477" i="9"/>
  <c r="B477" i="9"/>
  <c r="A477" i="9"/>
  <c r="J476" i="9"/>
  <c r="H476" i="9"/>
  <c r="G476" i="9"/>
  <c r="F476" i="9"/>
  <c r="B476" i="9"/>
  <c r="A476" i="9"/>
  <c r="J463" i="9"/>
  <c r="H463" i="9"/>
  <c r="G463" i="9"/>
  <c r="F463" i="9"/>
  <c r="B463" i="9"/>
  <c r="A463" i="9"/>
  <c r="J462" i="9"/>
  <c r="H462" i="9"/>
  <c r="G462" i="9"/>
  <c r="F462" i="9"/>
  <c r="B462" i="9"/>
  <c r="A462" i="9"/>
  <c r="J461" i="9"/>
  <c r="H461" i="9"/>
  <c r="G461" i="9"/>
  <c r="F461" i="9"/>
  <c r="B461" i="9"/>
  <c r="A461" i="9"/>
  <c r="J460" i="9"/>
  <c r="H460" i="9"/>
  <c r="G460" i="9"/>
  <c r="F460" i="9"/>
  <c r="B460" i="9"/>
  <c r="A460" i="9"/>
  <c r="J459" i="9"/>
  <c r="H459" i="9"/>
  <c r="G459" i="9"/>
  <c r="F459" i="9"/>
  <c r="B459" i="9"/>
  <c r="A459" i="9"/>
  <c r="J458" i="9"/>
  <c r="H458" i="9"/>
  <c r="G458" i="9"/>
  <c r="F458" i="9"/>
  <c r="B458" i="9"/>
  <c r="A458" i="9"/>
  <c r="J457" i="9"/>
  <c r="H457" i="9"/>
  <c r="G457" i="9"/>
  <c r="F457" i="9"/>
  <c r="B457" i="9"/>
  <c r="A457" i="9"/>
  <c r="J456" i="9"/>
  <c r="H456" i="9"/>
  <c r="G456" i="9"/>
  <c r="F456" i="9"/>
  <c r="B456" i="9"/>
  <c r="A456" i="9"/>
  <c r="J455" i="9"/>
  <c r="H455" i="9"/>
  <c r="G455" i="9"/>
  <c r="F455" i="9"/>
  <c r="B455" i="9"/>
  <c r="A455" i="9"/>
  <c r="J454" i="9"/>
  <c r="H454" i="9"/>
  <c r="G454" i="9"/>
  <c r="F454" i="9"/>
  <c r="B454" i="9"/>
  <c r="A454" i="9"/>
  <c r="J441" i="9"/>
  <c r="H441" i="9"/>
  <c r="G441" i="9"/>
  <c r="F441" i="9"/>
  <c r="B441" i="9"/>
  <c r="A441" i="9"/>
  <c r="J440" i="9"/>
  <c r="H440" i="9"/>
  <c r="G440" i="9"/>
  <c r="F440" i="9"/>
  <c r="B440" i="9"/>
  <c r="A440" i="9"/>
  <c r="J439" i="9"/>
  <c r="H439" i="9"/>
  <c r="G439" i="9"/>
  <c r="F439" i="9"/>
  <c r="B439" i="9"/>
  <c r="A439" i="9"/>
  <c r="J438" i="9"/>
  <c r="H438" i="9"/>
  <c r="G438" i="9"/>
  <c r="F438" i="9"/>
  <c r="B438" i="9"/>
  <c r="A438" i="9"/>
  <c r="J437" i="9"/>
  <c r="H437" i="9"/>
  <c r="G437" i="9"/>
  <c r="F437" i="9"/>
  <c r="B437" i="9"/>
  <c r="A437" i="9"/>
  <c r="J436" i="9"/>
  <c r="H436" i="9"/>
  <c r="G436" i="9"/>
  <c r="F436" i="9"/>
  <c r="B436" i="9"/>
  <c r="A436" i="9"/>
  <c r="J435" i="9"/>
  <c r="H435" i="9"/>
  <c r="G435" i="9"/>
  <c r="F435" i="9"/>
  <c r="B435" i="9"/>
  <c r="A435" i="9"/>
  <c r="J434" i="9"/>
  <c r="H434" i="9"/>
  <c r="G434" i="9"/>
  <c r="F434" i="9"/>
  <c r="B434" i="9"/>
  <c r="A434" i="9"/>
  <c r="J433" i="9"/>
  <c r="H433" i="9"/>
  <c r="G433" i="9"/>
  <c r="F433" i="9"/>
  <c r="B433" i="9"/>
  <c r="A433" i="9"/>
  <c r="J432" i="9"/>
  <c r="H432" i="9"/>
  <c r="G432" i="9"/>
  <c r="F432" i="9"/>
  <c r="B432" i="9"/>
  <c r="A432" i="9"/>
  <c r="J419" i="9"/>
  <c r="H419" i="9"/>
  <c r="G419" i="9"/>
  <c r="F419" i="9"/>
  <c r="B419" i="9"/>
  <c r="A419" i="9"/>
  <c r="J418" i="9"/>
  <c r="H418" i="9"/>
  <c r="G418" i="9"/>
  <c r="F418" i="9"/>
  <c r="B418" i="9"/>
  <c r="A418" i="9"/>
  <c r="J417" i="9"/>
  <c r="H417" i="9"/>
  <c r="G417" i="9"/>
  <c r="F417" i="9"/>
  <c r="B417" i="9"/>
  <c r="A417" i="9"/>
  <c r="J416" i="9"/>
  <c r="H416" i="9"/>
  <c r="G416" i="9"/>
  <c r="F416" i="9"/>
  <c r="B416" i="9"/>
  <c r="A416" i="9"/>
  <c r="J415" i="9"/>
  <c r="H415" i="9"/>
  <c r="G415" i="9"/>
  <c r="F415" i="9"/>
  <c r="B415" i="9"/>
  <c r="A415" i="9"/>
  <c r="J414" i="9"/>
  <c r="H414" i="9"/>
  <c r="G414" i="9"/>
  <c r="F414" i="9"/>
  <c r="B414" i="9"/>
  <c r="A414" i="9"/>
  <c r="J413" i="9"/>
  <c r="H413" i="9"/>
  <c r="G413" i="9"/>
  <c r="F413" i="9"/>
  <c r="B413" i="9"/>
  <c r="A413" i="9"/>
  <c r="J412" i="9"/>
  <c r="H412" i="9"/>
  <c r="G412" i="9"/>
  <c r="F412" i="9"/>
  <c r="B412" i="9"/>
  <c r="A412" i="9"/>
  <c r="J411" i="9"/>
  <c r="H411" i="9"/>
  <c r="G411" i="9"/>
  <c r="F411" i="9"/>
  <c r="B411" i="9"/>
  <c r="A411" i="9"/>
  <c r="J410" i="9"/>
  <c r="H410" i="9"/>
  <c r="G410" i="9"/>
  <c r="F410" i="9"/>
  <c r="B410" i="9"/>
  <c r="A410" i="9"/>
  <c r="J397" i="9"/>
  <c r="H397" i="9"/>
  <c r="G397" i="9"/>
  <c r="F397" i="9"/>
  <c r="B397" i="9"/>
  <c r="A397" i="9"/>
  <c r="J396" i="9"/>
  <c r="H396" i="9"/>
  <c r="G396" i="9"/>
  <c r="F396" i="9"/>
  <c r="B396" i="9"/>
  <c r="A396" i="9"/>
  <c r="J395" i="9"/>
  <c r="H395" i="9"/>
  <c r="G395" i="9"/>
  <c r="F395" i="9"/>
  <c r="B395" i="9"/>
  <c r="A395" i="9"/>
  <c r="J394" i="9"/>
  <c r="H394" i="9"/>
  <c r="G394" i="9"/>
  <c r="F394" i="9"/>
  <c r="B394" i="9"/>
  <c r="A394" i="9"/>
  <c r="J393" i="9"/>
  <c r="H393" i="9"/>
  <c r="G393" i="9"/>
  <c r="F393" i="9"/>
  <c r="B393" i="9"/>
  <c r="A393" i="9"/>
  <c r="J392" i="9"/>
  <c r="H392" i="9"/>
  <c r="G392" i="9"/>
  <c r="F392" i="9"/>
  <c r="B392" i="9"/>
  <c r="A392" i="9"/>
  <c r="J391" i="9"/>
  <c r="H391" i="9"/>
  <c r="G391" i="9"/>
  <c r="F391" i="9"/>
  <c r="B391" i="9"/>
  <c r="A391" i="9"/>
  <c r="J390" i="9"/>
  <c r="H390" i="9"/>
  <c r="G390" i="9"/>
  <c r="F390" i="9"/>
  <c r="B390" i="9"/>
  <c r="A390" i="9"/>
  <c r="J389" i="9"/>
  <c r="H389" i="9"/>
  <c r="G389" i="9"/>
  <c r="F389" i="9"/>
  <c r="B389" i="9"/>
  <c r="A389" i="9"/>
  <c r="J388" i="9"/>
  <c r="H388" i="9"/>
  <c r="G388" i="9"/>
  <c r="F388" i="9"/>
  <c r="B388" i="9"/>
  <c r="A388" i="9"/>
  <c r="J375" i="9"/>
  <c r="H375" i="9"/>
  <c r="G375" i="9"/>
  <c r="F375" i="9"/>
  <c r="B375" i="9"/>
  <c r="A375" i="9"/>
  <c r="J374" i="9"/>
  <c r="H374" i="9"/>
  <c r="G374" i="9"/>
  <c r="F374" i="9"/>
  <c r="B374" i="9"/>
  <c r="A374" i="9"/>
  <c r="J373" i="9"/>
  <c r="H373" i="9"/>
  <c r="G373" i="9"/>
  <c r="F373" i="9"/>
  <c r="B373" i="9"/>
  <c r="A373" i="9"/>
  <c r="J372" i="9"/>
  <c r="H372" i="9"/>
  <c r="G372" i="9"/>
  <c r="F372" i="9"/>
  <c r="B372" i="9"/>
  <c r="A372" i="9"/>
  <c r="J371" i="9"/>
  <c r="H371" i="9"/>
  <c r="G371" i="9"/>
  <c r="F371" i="9"/>
  <c r="B371" i="9"/>
  <c r="A371" i="9"/>
  <c r="J370" i="9"/>
  <c r="H370" i="9"/>
  <c r="G370" i="9"/>
  <c r="F370" i="9"/>
  <c r="B370" i="9"/>
  <c r="A370" i="9"/>
  <c r="J369" i="9"/>
  <c r="H369" i="9"/>
  <c r="G369" i="9"/>
  <c r="F369" i="9"/>
  <c r="B369" i="9"/>
  <c r="A369" i="9"/>
  <c r="J368" i="9"/>
  <c r="H368" i="9"/>
  <c r="G368" i="9"/>
  <c r="F368" i="9"/>
  <c r="B368" i="9"/>
  <c r="A368" i="9"/>
  <c r="J367" i="9"/>
  <c r="H367" i="9"/>
  <c r="G367" i="9"/>
  <c r="F367" i="9"/>
  <c r="B367" i="9"/>
  <c r="A367" i="9"/>
  <c r="J366" i="9"/>
  <c r="H366" i="9"/>
  <c r="G366" i="9"/>
  <c r="F366" i="9"/>
  <c r="B366" i="9"/>
  <c r="A366" i="9"/>
  <c r="J353" i="9"/>
  <c r="H353" i="9"/>
  <c r="G353" i="9"/>
  <c r="F353" i="9"/>
  <c r="B353" i="9"/>
  <c r="A353" i="9"/>
  <c r="J352" i="9"/>
  <c r="H352" i="9"/>
  <c r="G352" i="9"/>
  <c r="F352" i="9"/>
  <c r="B352" i="9"/>
  <c r="A352" i="9"/>
  <c r="J351" i="9"/>
  <c r="H351" i="9"/>
  <c r="G351" i="9"/>
  <c r="F351" i="9"/>
  <c r="B351" i="9"/>
  <c r="A351" i="9"/>
  <c r="J350" i="9"/>
  <c r="H350" i="9"/>
  <c r="G350" i="9"/>
  <c r="F350" i="9"/>
  <c r="B350" i="9"/>
  <c r="A350" i="9"/>
  <c r="J349" i="9"/>
  <c r="H349" i="9"/>
  <c r="G349" i="9"/>
  <c r="F349" i="9"/>
  <c r="B349" i="9"/>
  <c r="A349" i="9"/>
  <c r="J348" i="9"/>
  <c r="H348" i="9"/>
  <c r="G348" i="9"/>
  <c r="F348" i="9"/>
  <c r="B348" i="9"/>
  <c r="A348" i="9"/>
  <c r="J347" i="9"/>
  <c r="H347" i="9"/>
  <c r="G347" i="9"/>
  <c r="F347" i="9"/>
  <c r="B347" i="9"/>
  <c r="A347" i="9"/>
  <c r="J346" i="9"/>
  <c r="H346" i="9"/>
  <c r="G346" i="9"/>
  <c r="F346" i="9"/>
  <c r="B346" i="9"/>
  <c r="A346" i="9"/>
  <c r="J345" i="9"/>
  <c r="H345" i="9"/>
  <c r="G345" i="9"/>
  <c r="F345" i="9"/>
  <c r="B345" i="9"/>
  <c r="A345" i="9"/>
  <c r="J344" i="9"/>
  <c r="H344" i="9"/>
  <c r="G344" i="9"/>
  <c r="F344" i="9"/>
  <c r="B344" i="9"/>
  <c r="A344" i="9"/>
  <c r="J331" i="9"/>
  <c r="H331" i="9"/>
  <c r="G331" i="9"/>
  <c r="F331" i="9"/>
  <c r="B331" i="9"/>
  <c r="A331" i="9"/>
  <c r="J330" i="9"/>
  <c r="H330" i="9"/>
  <c r="G330" i="9"/>
  <c r="F330" i="9"/>
  <c r="B330" i="9"/>
  <c r="A330" i="9"/>
  <c r="J329" i="9"/>
  <c r="H329" i="9"/>
  <c r="G329" i="9"/>
  <c r="F329" i="9"/>
  <c r="B329" i="9"/>
  <c r="A329" i="9"/>
  <c r="J328" i="9"/>
  <c r="H328" i="9"/>
  <c r="G328" i="9"/>
  <c r="F328" i="9"/>
  <c r="B328" i="9"/>
  <c r="A328" i="9"/>
  <c r="J327" i="9"/>
  <c r="H327" i="9"/>
  <c r="G327" i="9"/>
  <c r="F327" i="9"/>
  <c r="B327" i="9"/>
  <c r="A327" i="9"/>
  <c r="J326" i="9"/>
  <c r="H326" i="9"/>
  <c r="G326" i="9"/>
  <c r="F326" i="9"/>
  <c r="B326" i="9"/>
  <c r="A326" i="9"/>
  <c r="J325" i="9"/>
  <c r="H325" i="9"/>
  <c r="G325" i="9"/>
  <c r="F325" i="9"/>
  <c r="B325" i="9"/>
  <c r="A325" i="9"/>
  <c r="J324" i="9"/>
  <c r="H324" i="9"/>
  <c r="G324" i="9"/>
  <c r="F324" i="9"/>
  <c r="B324" i="9"/>
  <c r="A324" i="9"/>
  <c r="J323" i="9"/>
  <c r="H323" i="9"/>
  <c r="G323" i="9"/>
  <c r="F323" i="9"/>
  <c r="B323" i="9"/>
  <c r="A323" i="9"/>
  <c r="J322" i="9"/>
  <c r="H322" i="9"/>
  <c r="G322" i="9"/>
  <c r="F322" i="9"/>
  <c r="B322" i="9"/>
  <c r="A322" i="9"/>
  <c r="J309" i="9"/>
  <c r="H309" i="9"/>
  <c r="G309" i="9"/>
  <c r="F309" i="9"/>
  <c r="B309" i="9"/>
  <c r="A309" i="9"/>
  <c r="J308" i="9"/>
  <c r="H308" i="9"/>
  <c r="G308" i="9"/>
  <c r="F308" i="9"/>
  <c r="B308" i="9"/>
  <c r="A308" i="9"/>
  <c r="J307" i="9"/>
  <c r="H307" i="9"/>
  <c r="G307" i="9"/>
  <c r="F307" i="9"/>
  <c r="B307" i="9"/>
  <c r="A307" i="9"/>
  <c r="J306" i="9"/>
  <c r="H306" i="9"/>
  <c r="G306" i="9"/>
  <c r="F306" i="9"/>
  <c r="B306" i="9"/>
  <c r="A306" i="9"/>
  <c r="J305" i="9"/>
  <c r="H305" i="9"/>
  <c r="G305" i="9"/>
  <c r="F305" i="9"/>
  <c r="B305" i="9"/>
  <c r="A305" i="9"/>
  <c r="J304" i="9"/>
  <c r="H304" i="9"/>
  <c r="G304" i="9"/>
  <c r="F304" i="9"/>
  <c r="B304" i="9"/>
  <c r="A304" i="9"/>
  <c r="J303" i="9"/>
  <c r="H303" i="9"/>
  <c r="G303" i="9"/>
  <c r="F303" i="9"/>
  <c r="B303" i="9"/>
  <c r="A303" i="9"/>
  <c r="J302" i="9"/>
  <c r="H302" i="9"/>
  <c r="G302" i="9"/>
  <c r="F302" i="9"/>
  <c r="B302" i="9"/>
  <c r="A302" i="9"/>
  <c r="J301" i="9"/>
  <c r="H301" i="9"/>
  <c r="G301" i="9"/>
  <c r="F301" i="9"/>
  <c r="B301" i="9"/>
  <c r="A301" i="9"/>
  <c r="J300" i="9"/>
  <c r="H300" i="9"/>
  <c r="G300" i="9"/>
  <c r="F300" i="9"/>
  <c r="B300" i="9"/>
  <c r="A300" i="9"/>
  <c r="M287" i="9"/>
  <c r="J287" i="9"/>
  <c r="H287" i="9"/>
  <c r="G287" i="9"/>
  <c r="F287" i="9"/>
  <c r="B287" i="9"/>
  <c r="A287" i="9"/>
  <c r="M286" i="9"/>
  <c r="J286" i="9"/>
  <c r="H286" i="9"/>
  <c r="G286" i="9"/>
  <c r="F286" i="9"/>
  <c r="B286" i="9"/>
  <c r="A286" i="9"/>
  <c r="M285" i="9"/>
  <c r="J285" i="9"/>
  <c r="H285" i="9"/>
  <c r="G285" i="9"/>
  <c r="F285" i="9"/>
  <c r="B285" i="9"/>
  <c r="A285" i="9"/>
  <c r="M284" i="9"/>
  <c r="J284" i="9"/>
  <c r="H284" i="9"/>
  <c r="G284" i="9"/>
  <c r="F284" i="9"/>
  <c r="B284" i="9"/>
  <c r="A284" i="9"/>
  <c r="M283" i="9"/>
  <c r="J283" i="9"/>
  <c r="H283" i="9"/>
  <c r="G283" i="9"/>
  <c r="F283" i="9"/>
  <c r="B283" i="9"/>
  <c r="A283" i="9"/>
  <c r="M282" i="9"/>
  <c r="J282" i="9"/>
  <c r="H282" i="9"/>
  <c r="G282" i="9"/>
  <c r="F282" i="9"/>
  <c r="B282" i="9"/>
  <c r="A282" i="9"/>
  <c r="M281" i="9"/>
  <c r="J281" i="9"/>
  <c r="H281" i="9"/>
  <c r="G281" i="9"/>
  <c r="F281" i="9"/>
  <c r="B281" i="9"/>
  <c r="A281" i="9"/>
  <c r="M280" i="9"/>
  <c r="J280" i="9"/>
  <c r="H280" i="9"/>
  <c r="G280" i="9"/>
  <c r="F280" i="9"/>
  <c r="B280" i="9"/>
  <c r="A280" i="9"/>
  <c r="M279" i="9"/>
  <c r="J279" i="9"/>
  <c r="H279" i="9"/>
  <c r="G279" i="9"/>
  <c r="F279" i="9"/>
  <c r="B279" i="9"/>
  <c r="A279" i="9"/>
  <c r="M278" i="9"/>
  <c r="J278" i="9"/>
  <c r="H278" i="9"/>
  <c r="G278" i="9"/>
  <c r="F278" i="9"/>
  <c r="B278" i="9"/>
  <c r="A278" i="9"/>
  <c r="J265" i="9"/>
  <c r="H265" i="9"/>
  <c r="G265" i="9"/>
  <c r="F265" i="9"/>
  <c r="B265" i="9"/>
  <c r="A265" i="9"/>
  <c r="J264" i="9"/>
  <c r="H264" i="9"/>
  <c r="G264" i="9"/>
  <c r="F264" i="9"/>
  <c r="B264" i="9"/>
  <c r="A264" i="9"/>
  <c r="J263" i="9"/>
  <c r="H263" i="9"/>
  <c r="G263" i="9"/>
  <c r="F263" i="9"/>
  <c r="B263" i="9"/>
  <c r="A263" i="9"/>
  <c r="J262" i="9"/>
  <c r="H262" i="9"/>
  <c r="G262" i="9"/>
  <c r="F262" i="9"/>
  <c r="B262" i="9"/>
  <c r="A262" i="9"/>
  <c r="J261" i="9"/>
  <c r="H261" i="9"/>
  <c r="G261" i="9"/>
  <c r="F261" i="9"/>
  <c r="B261" i="9"/>
  <c r="A261" i="9"/>
  <c r="J260" i="9"/>
  <c r="H260" i="9"/>
  <c r="G260" i="9"/>
  <c r="F260" i="9"/>
  <c r="B260" i="9"/>
  <c r="A260" i="9"/>
  <c r="J259" i="9"/>
  <c r="H259" i="9"/>
  <c r="G259" i="9"/>
  <c r="F259" i="9"/>
  <c r="B259" i="9"/>
  <c r="A259" i="9"/>
  <c r="J258" i="9"/>
  <c r="H258" i="9"/>
  <c r="G258" i="9"/>
  <c r="F258" i="9"/>
  <c r="B258" i="9"/>
  <c r="A258" i="9"/>
  <c r="J257" i="9"/>
  <c r="H257" i="9"/>
  <c r="G257" i="9"/>
  <c r="F257" i="9"/>
  <c r="B257" i="9"/>
  <c r="A257" i="9"/>
  <c r="J256" i="9"/>
  <c r="H256" i="9"/>
  <c r="G256" i="9"/>
  <c r="F256" i="9"/>
  <c r="B256" i="9"/>
  <c r="A256" i="9"/>
  <c r="J243" i="9"/>
  <c r="H243" i="9"/>
  <c r="G243" i="9"/>
  <c r="F243" i="9"/>
  <c r="B243" i="9"/>
  <c r="A243" i="9"/>
  <c r="J242" i="9"/>
  <c r="H242" i="9"/>
  <c r="G242" i="9"/>
  <c r="F242" i="9"/>
  <c r="B242" i="9"/>
  <c r="A242" i="9"/>
  <c r="J241" i="9"/>
  <c r="H241" i="9"/>
  <c r="G241" i="9"/>
  <c r="F241" i="9"/>
  <c r="B241" i="9"/>
  <c r="A241" i="9"/>
  <c r="J240" i="9"/>
  <c r="H240" i="9"/>
  <c r="G240" i="9"/>
  <c r="F240" i="9"/>
  <c r="B240" i="9"/>
  <c r="A240" i="9"/>
  <c r="J239" i="9"/>
  <c r="H239" i="9"/>
  <c r="G239" i="9"/>
  <c r="F239" i="9"/>
  <c r="B239" i="9"/>
  <c r="A239" i="9"/>
  <c r="J238" i="9"/>
  <c r="H238" i="9"/>
  <c r="G238" i="9"/>
  <c r="F238" i="9"/>
  <c r="B238" i="9"/>
  <c r="A238" i="9"/>
  <c r="J237" i="9"/>
  <c r="H237" i="9"/>
  <c r="G237" i="9"/>
  <c r="F237" i="9"/>
  <c r="B237" i="9"/>
  <c r="A237" i="9"/>
  <c r="J236" i="9"/>
  <c r="H236" i="9"/>
  <c r="G236" i="9"/>
  <c r="F236" i="9"/>
  <c r="B236" i="9"/>
  <c r="A236" i="9"/>
  <c r="J235" i="9"/>
  <c r="H235" i="9"/>
  <c r="G235" i="9"/>
  <c r="F235" i="9"/>
  <c r="B235" i="9"/>
  <c r="A235" i="9"/>
  <c r="J234" i="9"/>
  <c r="H234" i="9"/>
  <c r="G234" i="9"/>
  <c r="F234" i="9"/>
  <c r="B234" i="9"/>
  <c r="A234" i="9"/>
  <c r="J221" i="9"/>
  <c r="H221" i="9"/>
  <c r="G221" i="9"/>
  <c r="F221" i="9"/>
  <c r="B221" i="9"/>
  <c r="A221" i="9"/>
  <c r="J220" i="9"/>
  <c r="H220" i="9"/>
  <c r="G220" i="9"/>
  <c r="F220" i="9"/>
  <c r="B220" i="9"/>
  <c r="A220" i="9"/>
  <c r="J219" i="9"/>
  <c r="H219" i="9"/>
  <c r="G219" i="9"/>
  <c r="F219" i="9"/>
  <c r="B219" i="9"/>
  <c r="A219" i="9"/>
  <c r="J218" i="9"/>
  <c r="H218" i="9"/>
  <c r="G218" i="9"/>
  <c r="F218" i="9"/>
  <c r="B218" i="9"/>
  <c r="A218" i="9"/>
  <c r="J217" i="9"/>
  <c r="H217" i="9"/>
  <c r="G217" i="9"/>
  <c r="F217" i="9"/>
  <c r="B217" i="9"/>
  <c r="A217" i="9"/>
  <c r="J216" i="9"/>
  <c r="H216" i="9"/>
  <c r="G216" i="9"/>
  <c r="F216" i="9"/>
  <c r="B216" i="9"/>
  <c r="A216" i="9"/>
  <c r="J215" i="9"/>
  <c r="H215" i="9"/>
  <c r="G215" i="9"/>
  <c r="F215" i="9"/>
  <c r="B215" i="9"/>
  <c r="A215" i="9"/>
  <c r="J214" i="9"/>
  <c r="H214" i="9"/>
  <c r="G214" i="9"/>
  <c r="F214" i="9"/>
  <c r="B214" i="9"/>
  <c r="A214" i="9"/>
  <c r="J213" i="9"/>
  <c r="H213" i="9"/>
  <c r="G213" i="9"/>
  <c r="F213" i="9"/>
  <c r="B213" i="9"/>
  <c r="A213" i="9"/>
  <c r="J212" i="9"/>
  <c r="H212" i="9"/>
  <c r="G212" i="9"/>
  <c r="F212" i="9"/>
  <c r="B212" i="9"/>
  <c r="A212" i="9"/>
  <c r="J199" i="9"/>
  <c r="H199" i="9"/>
  <c r="G199" i="9"/>
  <c r="F199" i="9"/>
  <c r="B199" i="9"/>
  <c r="A199" i="9"/>
  <c r="J198" i="9"/>
  <c r="H198" i="9"/>
  <c r="G198" i="9"/>
  <c r="F198" i="9"/>
  <c r="B198" i="9"/>
  <c r="A198" i="9"/>
  <c r="J197" i="9"/>
  <c r="H197" i="9"/>
  <c r="G197" i="9"/>
  <c r="F197" i="9"/>
  <c r="B197" i="9"/>
  <c r="A197" i="9"/>
  <c r="J196" i="9"/>
  <c r="H196" i="9"/>
  <c r="G196" i="9"/>
  <c r="F196" i="9"/>
  <c r="B196" i="9"/>
  <c r="A196" i="9"/>
  <c r="J195" i="9"/>
  <c r="H195" i="9"/>
  <c r="G195" i="9"/>
  <c r="F195" i="9"/>
  <c r="B195" i="9"/>
  <c r="A195" i="9"/>
  <c r="J194" i="9"/>
  <c r="H194" i="9"/>
  <c r="G194" i="9"/>
  <c r="F194" i="9"/>
  <c r="B194" i="9"/>
  <c r="A194" i="9"/>
  <c r="J193" i="9"/>
  <c r="H193" i="9"/>
  <c r="G193" i="9"/>
  <c r="F193" i="9"/>
  <c r="B193" i="9"/>
  <c r="A193" i="9"/>
  <c r="J192" i="9"/>
  <c r="H192" i="9"/>
  <c r="G192" i="9"/>
  <c r="F192" i="9"/>
  <c r="B192" i="9"/>
  <c r="A192" i="9"/>
  <c r="J191" i="9"/>
  <c r="H191" i="9"/>
  <c r="G191" i="9"/>
  <c r="F191" i="9"/>
  <c r="B191" i="9"/>
  <c r="A191" i="9"/>
  <c r="J190" i="9"/>
  <c r="H190" i="9"/>
  <c r="G190" i="9"/>
  <c r="F190" i="9"/>
  <c r="B190" i="9"/>
  <c r="A190" i="9"/>
  <c r="J177" i="9"/>
  <c r="H177" i="9"/>
  <c r="G177" i="9"/>
  <c r="F177" i="9"/>
  <c r="B177" i="9"/>
  <c r="A177" i="9"/>
  <c r="J176" i="9"/>
  <c r="H176" i="9"/>
  <c r="G176" i="9"/>
  <c r="F176" i="9"/>
  <c r="B176" i="9"/>
  <c r="A176" i="9"/>
  <c r="J175" i="9"/>
  <c r="H175" i="9"/>
  <c r="G175" i="9"/>
  <c r="F175" i="9"/>
  <c r="B175" i="9"/>
  <c r="A175" i="9"/>
  <c r="J174" i="9"/>
  <c r="H174" i="9"/>
  <c r="G174" i="9"/>
  <c r="F174" i="9"/>
  <c r="B174" i="9"/>
  <c r="A174" i="9"/>
  <c r="J173" i="9"/>
  <c r="H173" i="9"/>
  <c r="G173" i="9"/>
  <c r="F173" i="9"/>
  <c r="B173" i="9"/>
  <c r="A173" i="9"/>
  <c r="J172" i="9"/>
  <c r="H172" i="9"/>
  <c r="G172" i="9"/>
  <c r="F172" i="9"/>
  <c r="B172" i="9"/>
  <c r="A172" i="9"/>
  <c r="J171" i="9"/>
  <c r="H171" i="9"/>
  <c r="G171" i="9"/>
  <c r="F171" i="9"/>
  <c r="B171" i="9"/>
  <c r="A171" i="9"/>
  <c r="J170" i="9"/>
  <c r="H170" i="9"/>
  <c r="G170" i="9"/>
  <c r="F170" i="9"/>
  <c r="B170" i="9"/>
  <c r="A170" i="9"/>
  <c r="J169" i="9"/>
  <c r="H169" i="9"/>
  <c r="G169" i="9"/>
  <c r="F169" i="9"/>
  <c r="B169" i="9"/>
  <c r="A169" i="9"/>
  <c r="J168" i="9"/>
  <c r="H168" i="9"/>
  <c r="G168" i="9"/>
  <c r="F168" i="9"/>
  <c r="B168" i="9"/>
  <c r="A168" i="9"/>
  <c r="J155" i="9"/>
  <c r="H155" i="9"/>
  <c r="G155" i="9"/>
  <c r="F155" i="9"/>
  <c r="B155" i="9"/>
  <c r="J154" i="9"/>
  <c r="H154" i="9"/>
  <c r="G154" i="9"/>
  <c r="F154" i="9"/>
  <c r="B154" i="9"/>
  <c r="J153" i="9"/>
  <c r="H153" i="9"/>
  <c r="G153" i="9"/>
  <c r="F153" i="9"/>
  <c r="B153" i="9"/>
  <c r="J152" i="9"/>
  <c r="H152" i="9"/>
  <c r="G152" i="9"/>
  <c r="F152" i="9"/>
  <c r="B152" i="9"/>
  <c r="J151" i="9"/>
  <c r="H151" i="9"/>
  <c r="G151" i="9"/>
  <c r="F151" i="9"/>
  <c r="B151" i="9"/>
  <c r="A151" i="9"/>
  <c r="J150" i="9"/>
  <c r="H150" i="9"/>
  <c r="G150" i="9"/>
  <c r="F150" i="9"/>
  <c r="B150" i="9"/>
  <c r="A150" i="9"/>
  <c r="J149" i="9"/>
  <c r="H149" i="9"/>
  <c r="G149" i="9"/>
  <c r="F149" i="9"/>
  <c r="B149" i="9"/>
  <c r="A149" i="9"/>
  <c r="J148" i="9"/>
  <c r="H148" i="9"/>
  <c r="G148" i="9"/>
  <c r="F148" i="9"/>
  <c r="B148" i="9"/>
  <c r="A148" i="9"/>
  <c r="J147" i="9"/>
  <c r="H147" i="9"/>
  <c r="G147" i="9"/>
  <c r="F147" i="9"/>
  <c r="B147" i="9"/>
  <c r="A147" i="9"/>
  <c r="J146" i="9"/>
  <c r="H146" i="9"/>
  <c r="G146" i="9"/>
  <c r="F146" i="9"/>
  <c r="B146" i="9"/>
  <c r="A146" i="9"/>
  <c r="J133" i="9"/>
  <c r="H133" i="9"/>
  <c r="G133" i="9"/>
  <c r="F133" i="9"/>
  <c r="B133" i="9"/>
  <c r="A133" i="9"/>
  <c r="J132" i="9"/>
  <c r="H132" i="9"/>
  <c r="G132" i="9"/>
  <c r="F132" i="9"/>
  <c r="B132" i="9"/>
  <c r="A132" i="9"/>
  <c r="J131" i="9"/>
  <c r="H131" i="9"/>
  <c r="G131" i="9"/>
  <c r="F131" i="9"/>
  <c r="B131" i="9"/>
  <c r="A131" i="9"/>
  <c r="J130" i="9"/>
  <c r="H130" i="9"/>
  <c r="G130" i="9"/>
  <c r="F130" i="9"/>
  <c r="B130" i="9"/>
  <c r="A130" i="9"/>
  <c r="J129" i="9"/>
  <c r="H129" i="9"/>
  <c r="G129" i="9"/>
  <c r="F129" i="9"/>
  <c r="B129" i="9"/>
  <c r="A129" i="9"/>
  <c r="J128" i="9"/>
  <c r="H128" i="9"/>
  <c r="G128" i="9"/>
  <c r="F128" i="9"/>
  <c r="B128" i="9"/>
  <c r="A128" i="9"/>
  <c r="J127" i="9"/>
  <c r="H127" i="9"/>
  <c r="G127" i="9"/>
  <c r="F127" i="9"/>
  <c r="B127" i="9"/>
  <c r="A127" i="9"/>
  <c r="J126" i="9"/>
  <c r="H126" i="9"/>
  <c r="G126" i="9"/>
  <c r="F126" i="9"/>
  <c r="B126" i="9"/>
  <c r="A126" i="9"/>
  <c r="J125" i="9"/>
  <c r="H125" i="9"/>
  <c r="G125" i="9"/>
  <c r="F125" i="9"/>
  <c r="B125" i="9"/>
  <c r="A125" i="9"/>
  <c r="J124" i="9"/>
  <c r="H124" i="9"/>
  <c r="G124" i="9"/>
  <c r="F124" i="9"/>
  <c r="B124" i="9"/>
  <c r="A124" i="9"/>
  <c r="J110" i="9"/>
  <c r="H110" i="9"/>
  <c r="G110" i="9"/>
  <c r="F110" i="9"/>
  <c r="B110" i="9"/>
  <c r="A110" i="9"/>
  <c r="J109" i="9"/>
  <c r="H109" i="9"/>
  <c r="G109" i="9"/>
  <c r="F109" i="9"/>
  <c r="B109" i="9"/>
  <c r="A109" i="9"/>
  <c r="J108" i="9"/>
  <c r="H108" i="9"/>
  <c r="G108" i="9"/>
  <c r="F108" i="9"/>
  <c r="B108" i="9"/>
  <c r="A108" i="9"/>
  <c r="J107" i="9"/>
  <c r="H107" i="9"/>
  <c r="G107" i="9"/>
  <c r="F107" i="9"/>
  <c r="B107" i="9"/>
  <c r="A107" i="9"/>
  <c r="J106" i="9"/>
  <c r="H106" i="9"/>
  <c r="G106" i="9"/>
  <c r="F106" i="9"/>
  <c r="B106" i="9"/>
  <c r="A106" i="9"/>
  <c r="J105" i="9"/>
  <c r="H105" i="9"/>
  <c r="G105" i="9"/>
  <c r="F105" i="9"/>
  <c r="B105" i="9"/>
  <c r="A105" i="9"/>
  <c r="J104" i="9"/>
  <c r="H104" i="9"/>
  <c r="G104" i="9"/>
  <c r="F104" i="9"/>
  <c r="B104" i="9"/>
  <c r="A104" i="9"/>
  <c r="J103" i="9"/>
  <c r="H103" i="9"/>
  <c r="G103" i="9"/>
  <c r="F103" i="9"/>
  <c r="B103" i="9"/>
  <c r="A103" i="9"/>
  <c r="J102" i="9"/>
  <c r="H102" i="9"/>
  <c r="G102" i="9"/>
  <c r="F102" i="9"/>
  <c r="B102" i="9"/>
  <c r="A102" i="9"/>
  <c r="J97" i="9"/>
  <c r="J88" i="9"/>
  <c r="H88" i="9"/>
  <c r="G88" i="9"/>
  <c r="F88" i="9"/>
  <c r="B88" i="9"/>
  <c r="A88" i="9"/>
  <c r="J87" i="9"/>
  <c r="H87" i="9"/>
  <c r="G87" i="9"/>
  <c r="F87" i="9"/>
  <c r="B87" i="9"/>
  <c r="A87" i="9"/>
  <c r="J86" i="9"/>
  <c r="H86" i="9"/>
  <c r="G86" i="9"/>
  <c r="F86" i="9"/>
  <c r="B86" i="9"/>
  <c r="A86" i="9"/>
  <c r="J85" i="9"/>
  <c r="H85" i="9"/>
  <c r="G85" i="9"/>
  <c r="F85" i="9"/>
  <c r="B85" i="9"/>
  <c r="A85" i="9"/>
  <c r="J84" i="9"/>
  <c r="H84" i="9"/>
  <c r="G84" i="9"/>
  <c r="F84" i="9"/>
  <c r="B84" i="9"/>
  <c r="A84" i="9"/>
  <c r="J83" i="9"/>
  <c r="H83" i="9"/>
  <c r="G83" i="9"/>
  <c r="F83" i="9"/>
  <c r="B83" i="9"/>
  <c r="A83" i="9"/>
  <c r="J82" i="9"/>
  <c r="H82" i="9"/>
  <c r="G82" i="9"/>
  <c r="F82" i="9"/>
  <c r="B82" i="9"/>
  <c r="A82" i="9"/>
  <c r="J81" i="9"/>
  <c r="H81" i="9"/>
  <c r="G81" i="9"/>
  <c r="F81" i="9"/>
  <c r="B81" i="9"/>
  <c r="A81" i="9"/>
  <c r="J80" i="9"/>
  <c r="H80" i="9"/>
  <c r="G80" i="9"/>
  <c r="F80" i="9"/>
  <c r="B80" i="9"/>
  <c r="A80" i="9"/>
  <c r="J79" i="9"/>
  <c r="H79" i="9"/>
  <c r="G79" i="9"/>
  <c r="F79" i="9"/>
  <c r="B79" i="9"/>
  <c r="A79" i="9"/>
  <c r="J66" i="9"/>
  <c r="H66" i="9"/>
  <c r="G66" i="9"/>
  <c r="F66" i="9"/>
  <c r="B66" i="9"/>
  <c r="A66" i="9"/>
  <c r="J65" i="9"/>
  <c r="H65" i="9"/>
  <c r="G65" i="9"/>
  <c r="F65" i="9"/>
  <c r="B65" i="9"/>
  <c r="A65" i="9"/>
  <c r="J64" i="9"/>
  <c r="H64" i="9"/>
  <c r="G64" i="9"/>
  <c r="F64" i="9"/>
  <c r="B64" i="9"/>
  <c r="A64" i="9"/>
  <c r="J63" i="9"/>
  <c r="H63" i="9"/>
  <c r="G63" i="9"/>
  <c r="F63" i="9"/>
  <c r="B63" i="9"/>
  <c r="A63" i="9"/>
  <c r="J62" i="9"/>
  <c r="H62" i="9"/>
  <c r="G62" i="9"/>
  <c r="F62" i="9"/>
  <c r="B62" i="9"/>
  <c r="A62" i="9"/>
  <c r="J61" i="9"/>
  <c r="H61" i="9"/>
  <c r="G61" i="9"/>
  <c r="F61" i="9"/>
  <c r="B61" i="9"/>
  <c r="A61" i="9"/>
  <c r="J60" i="9"/>
  <c r="H60" i="9"/>
  <c r="G60" i="9"/>
  <c r="F60" i="9"/>
  <c r="B60" i="9"/>
  <c r="A60" i="9"/>
  <c r="J59" i="9"/>
  <c r="H59" i="9"/>
  <c r="G59" i="9"/>
  <c r="F59" i="9"/>
  <c r="B59" i="9"/>
  <c r="A59" i="9"/>
  <c r="J58" i="9"/>
  <c r="H58" i="9"/>
  <c r="G58" i="9"/>
  <c r="F58" i="9"/>
  <c r="B58" i="9"/>
  <c r="A58" i="9"/>
  <c r="J57" i="9"/>
  <c r="H57" i="9"/>
  <c r="G57" i="9"/>
  <c r="F57" i="9"/>
  <c r="B57" i="9"/>
  <c r="A57" i="9"/>
  <c r="J56" i="9"/>
  <c r="H56" i="9"/>
  <c r="G56" i="9"/>
  <c r="F56" i="9"/>
  <c r="B56" i="9"/>
  <c r="A56" i="9"/>
  <c r="J42" i="9"/>
  <c r="H42" i="9"/>
  <c r="G42" i="9"/>
  <c r="F42" i="9"/>
  <c r="B42" i="9"/>
  <c r="A42" i="9"/>
  <c r="J41" i="9"/>
  <c r="H41" i="9"/>
  <c r="G41" i="9"/>
  <c r="F41" i="9"/>
  <c r="B41" i="9"/>
  <c r="A41" i="9"/>
  <c r="J40" i="9"/>
  <c r="H40" i="9"/>
  <c r="G40" i="9"/>
  <c r="F40" i="9"/>
  <c r="B40" i="9"/>
  <c r="A40" i="9"/>
  <c r="J39" i="9"/>
  <c r="H39" i="9"/>
  <c r="G39" i="9"/>
  <c r="F39" i="9"/>
  <c r="B39" i="9"/>
  <c r="A39" i="9"/>
  <c r="J38" i="9"/>
  <c r="H38" i="9"/>
  <c r="G38" i="9"/>
  <c r="F38" i="9"/>
  <c r="B38" i="9"/>
  <c r="A38" i="9"/>
  <c r="J37" i="9"/>
  <c r="H37" i="9"/>
  <c r="G37" i="9"/>
  <c r="F37" i="9"/>
  <c r="B37" i="9"/>
  <c r="A37" i="9"/>
  <c r="J36" i="9"/>
  <c r="H36" i="9"/>
  <c r="G36" i="9"/>
  <c r="F36" i="9"/>
  <c r="B36" i="9"/>
  <c r="A36" i="9"/>
  <c r="J35" i="9"/>
  <c r="H35" i="9"/>
  <c r="G35" i="9"/>
  <c r="F35" i="9"/>
  <c r="B35" i="9"/>
  <c r="A35" i="9"/>
  <c r="J34" i="9"/>
  <c r="H34" i="9"/>
  <c r="G34" i="9"/>
  <c r="F34" i="9"/>
  <c r="B34" i="9"/>
  <c r="A34" i="9"/>
  <c r="J33" i="9"/>
  <c r="H33" i="9"/>
  <c r="G33" i="9"/>
  <c r="F33" i="9"/>
  <c r="B33" i="9"/>
  <c r="A33" i="9"/>
  <c r="J32" i="9"/>
  <c r="H32" i="9"/>
  <c r="G32" i="9"/>
  <c r="F32" i="9"/>
  <c r="B32" i="9"/>
  <c r="A32" i="9"/>
  <c r="A2" i="9"/>
  <c r="A26" i="9" s="1"/>
  <c r="A51" i="9" s="1"/>
  <c r="A74" i="9" s="1"/>
  <c r="A97" i="9" s="1"/>
  <c r="A119" i="9" s="1"/>
  <c r="A141" i="9" s="1"/>
  <c r="A163" i="9" s="1"/>
  <c r="A185" i="9" s="1"/>
  <c r="A207" i="9" s="1"/>
  <c r="A229" i="9" s="1"/>
  <c r="A251" i="9" s="1"/>
  <c r="A273" i="9" s="1"/>
  <c r="A295" i="9" s="1"/>
  <c r="A317" i="9" s="1"/>
  <c r="A339" i="9" s="1"/>
  <c r="A361" i="9" s="1"/>
  <c r="A383" i="9" s="1"/>
  <c r="A405" i="9" s="1"/>
  <c r="A427" i="9" s="1"/>
  <c r="A449" i="9" s="1"/>
  <c r="A471" i="9" s="1"/>
  <c r="H23" i="9"/>
  <c r="H48" i="9" s="1"/>
  <c r="H72" i="9" s="1"/>
  <c r="H94" i="9" s="1"/>
  <c r="H116" i="9" s="1"/>
  <c r="H139" i="9" s="1"/>
  <c r="H161" i="9" s="1"/>
  <c r="H183" i="9" s="1"/>
  <c r="H205" i="9" s="1"/>
  <c r="H227" i="9" s="1"/>
  <c r="H249" i="9" s="1"/>
  <c r="H271" i="9" s="1"/>
  <c r="H293" i="9" s="1"/>
  <c r="H315" i="9" s="1"/>
  <c r="H337" i="9" s="1"/>
  <c r="H359" i="9" s="1"/>
  <c r="H381" i="9" s="1"/>
  <c r="H403" i="9" s="1"/>
  <c r="H425" i="9" s="1"/>
  <c r="H447" i="9" s="1"/>
  <c r="H469" i="9" s="1"/>
  <c r="H491" i="9" s="1"/>
  <c r="D23" i="9"/>
  <c r="D48" i="9" s="1"/>
  <c r="D72" i="9" s="1"/>
  <c r="D94" i="9" s="1"/>
  <c r="D116" i="9" s="1"/>
  <c r="D139" i="9" s="1"/>
  <c r="D161" i="9" s="1"/>
  <c r="D183" i="9" s="1"/>
  <c r="D205" i="9" s="1"/>
  <c r="D227" i="9" s="1"/>
  <c r="D249" i="9" s="1"/>
  <c r="D271" i="9" s="1"/>
  <c r="D293" i="9" s="1"/>
  <c r="D315" i="9" s="1"/>
  <c r="D337" i="9" s="1"/>
  <c r="D359" i="9" s="1"/>
  <c r="D381" i="9" s="1"/>
  <c r="D403" i="9" s="1"/>
  <c r="D425" i="9" s="1"/>
  <c r="D447" i="9" s="1"/>
  <c r="D469" i="9" s="1"/>
  <c r="D491" i="9" s="1"/>
  <c r="J18" i="9"/>
  <c r="H18" i="9"/>
  <c r="G18" i="9"/>
  <c r="F18" i="9"/>
  <c r="B18" i="9"/>
  <c r="A18" i="9"/>
  <c r="J17" i="9"/>
  <c r="H17" i="9"/>
  <c r="G17" i="9"/>
  <c r="F17" i="9"/>
  <c r="B17" i="9"/>
  <c r="A17" i="9"/>
  <c r="J16" i="9"/>
  <c r="H16" i="9"/>
  <c r="G16" i="9"/>
  <c r="F16" i="9"/>
  <c r="B16" i="9"/>
  <c r="A16" i="9"/>
  <c r="J15" i="9"/>
  <c r="H15" i="9"/>
  <c r="G15" i="9"/>
  <c r="F15" i="9"/>
  <c r="B15" i="9"/>
  <c r="A15" i="9"/>
  <c r="J14" i="9"/>
  <c r="H14" i="9"/>
  <c r="G14" i="9"/>
  <c r="F14" i="9"/>
  <c r="B14" i="9"/>
  <c r="A14" i="9"/>
  <c r="J13" i="9"/>
  <c r="H13" i="9"/>
  <c r="G13" i="9"/>
  <c r="F13" i="9"/>
  <c r="B13" i="9"/>
  <c r="A13" i="9"/>
  <c r="J12" i="9"/>
  <c r="H12" i="9"/>
  <c r="G12" i="9"/>
  <c r="F12" i="9"/>
  <c r="B12" i="9"/>
  <c r="A12" i="9"/>
  <c r="J11" i="9"/>
  <c r="H11" i="9"/>
  <c r="G11" i="9"/>
  <c r="F11" i="9"/>
  <c r="B11" i="9"/>
  <c r="A11" i="9"/>
  <c r="J10" i="9"/>
  <c r="H10" i="9"/>
  <c r="G10" i="9"/>
  <c r="F10" i="9"/>
  <c r="B10" i="9"/>
  <c r="A10" i="9"/>
  <c r="J9" i="9"/>
  <c r="H9" i="9"/>
  <c r="G9" i="9"/>
  <c r="F9" i="9"/>
  <c r="B9" i="9"/>
  <c r="A9" i="9"/>
  <c r="J8" i="9"/>
  <c r="H8" i="9"/>
  <c r="G8" i="9"/>
  <c r="F8" i="9"/>
  <c r="B8" i="9"/>
  <c r="A8" i="9"/>
  <c r="D4" i="9"/>
  <c r="K3" i="9"/>
  <c r="D3" i="9"/>
  <c r="D27" i="9" s="1"/>
  <c r="D52" i="9" s="1"/>
  <c r="D75" i="9" s="1"/>
  <c r="J2" i="9"/>
  <c r="J26" i="9"/>
  <c r="J51" i="9" s="1"/>
  <c r="J74" i="9" s="1"/>
  <c r="J119" i="9" s="1"/>
  <c r="J141" i="9" s="1"/>
  <c r="J163" i="9" s="1"/>
  <c r="J185" i="9" s="1"/>
  <c r="J207" i="9" s="1"/>
  <c r="J229" i="9" s="1"/>
  <c r="J251" i="9" s="1"/>
  <c r="J273" i="9" s="1"/>
  <c r="J295" i="9" s="1"/>
  <c r="J317" i="9" s="1"/>
  <c r="J339" i="9" s="1"/>
  <c r="J361" i="9" s="1"/>
  <c r="J383" i="9" s="1"/>
  <c r="J405" i="9" s="1"/>
  <c r="J427" i="9" s="1"/>
  <c r="J449" i="9" s="1"/>
  <c r="J471" i="9" s="1"/>
  <c r="D2" i="9"/>
  <c r="D26" i="9" s="1"/>
  <c r="D51" i="9" s="1"/>
  <c r="D74" i="9" s="1"/>
  <c r="H23" i="3"/>
  <c r="D23" i="3"/>
  <c r="D48" i="3" s="1"/>
  <c r="G2" i="11"/>
  <c r="K54" i="14"/>
  <c r="I54" i="14"/>
  <c r="L54" i="14" s="1"/>
  <c r="K53" i="14"/>
  <c r="I53" i="14"/>
  <c r="L53" i="14" s="1"/>
  <c r="K52" i="14"/>
  <c r="I52" i="14"/>
  <c r="L52" i="14"/>
  <c r="K51" i="14"/>
  <c r="I51" i="14"/>
  <c r="L51" i="14" s="1"/>
  <c r="K50" i="14"/>
  <c r="I50" i="14"/>
  <c r="L50" i="14" s="1"/>
  <c r="K49" i="14"/>
  <c r="I49" i="14"/>
  <c r="L49" i="14" s="1"/>
  <c r="K48" i="14"/>
  <c r="I48" i="14"/>
  <c r="L48" i="14"/>
  <c r="K47" i="14"/>
  <c r="I47" i="14"/>
  <c r="K46" i="14"/>
  <c r="I46" i="14"/>
  <c r="L46" i="14" s="1"/>
  <c r="K45" i="14"/>
  <c r="I45" i="14"/>
  <c r="L45" i="14"/>
  <c r="K44" i="14"/>
  <c r="I44" i="14"/>
  <c r="L44" i="14" s="1"/>
  <c r="K43" i="14"/>
  <c r="I43" i="14"/>
  <c r="L43" i="14" s="1"/>
  <c r="K42" i="14"/>
  <c r="I42" i="14"/>
  <c r="L42" i="14" s="1"/>
  <c r="K41" i="14"/>
  <c r="I41" i="14"/>
  <c r="L41" i="14"/>
  <c r="K40" i="14"/>
  <c r="I40" i="14"/>
  <c r="L40" i="14" s="1"/>
  <c r="K39" i="14"/>
  <c r="I39" i="14"/>
  <c r="L39" i="14" s="1"/>
  <c r="K38" i="14"/>
  <c r="I38" i="14"/>
  <c r="L38" i="14" s="1"/>
  <c r="K37" i="14"/>
  <c r="I37" i="14"/>
  <c r="L37" i="14"/>
  <c r="K36" i="14"/>
  <c r="I36" i="14"/>
  <c r="L36" i="14" s="1"/>
  <c r="J32" i="14"/>
  <c r="I32" i="14"/>
  <c r="B32" i="14"/>
  <c r="A32" i="14"/>
  <c r="E31" i="14"/>
  <c r="A31" i="14"/>
  <c r="K29" i="14"/>
  <c r="I29" i="14"/>
  <c r="L29" i="14"/>
  <c r="K28" i="14"/>
  <c r="I28" i="14"/>
  <c r="L28" i="14" s="1"/>
  <c r="K27" i="14"/>
  <c r="I27" i="14"/>
  <c r="L27" i="14" s="1"/>
  <c r="K26" i="14"/>
  <c r="I26" i="14"/>
  <c r="L26" i="14" s="1"/>
  <c r="K25" i="14"/>
  <c r="I25" i="14"/>
  <c r="K24" i="14"/>
  <c r="I24" i="14"/>
  <c r="L24" i="14" s="1"/>
  <c r="K23" i="14"/>
  <c r="I23" i="14"/>
  <c r="K22" i="14"/>
  <c r="I22" i="14"/>
  <c r="K21" i="14"/>
  <c r="I21" i="14"/>
  <c r="K20" i="14"/>
  <c r="I20" i="14"/>
  <c r="L20" i="14" s="1"/>
  <c r="K19" i="14"/>
  <c r="I19" i="14"/>
  <c r="L19" i="14" s="1"/>
  <c r="K18" i="14"/>
  <c r="I18" i="14"/>
  <c r="L18" i="14" s="1"/>
  <c r="K17" i="14"/>
  <c r="I17" i="14"/>
  <c r="L17" i="14"/>
  <c r="K16" i="14"/>
  <c r="I16" i="14"/>
  <c r="L16" i="14" s="1"/>
  <c r="K15" i="14"/>
  <c r="I15" i="14"/>
  <c r="K14" i="14"/>
  <c r="I14" i="14"/>
  <c r="L14" i="14"/>
  <c r="K13" i="14"/>
  <c r="I13" i="14"/>
  <c r="L13" i="14" s="1"/>
  <c r="K12" i="14"/>
  <c r="I12" i="14"/>
  <c r="L12" i="14" s="1"/>
  <c r="K11" i="14"/>
  <c r="I11" i="14"/>
  <c r="K10" i="14"/>
  <c r="I10" i="14"/>
  <c r="L10" i="14" s="1"/>
  <c r="K9" i="14"/>
  <c r="I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M3" i="13"/>
  <c r="M6" i="13"/>
  <c r="M5" i="12"/>
  <c r="M3" i="12"/>
  <c r="D3" i="12"/>
  <c r="H2" i="12"/>
  <c r="B2" i="12"/>
  <c r="F8" i="3"/>
  <c r="G8" i="3"/>
  <c r="H8" i="3"/>
  <c r="J8" i="3"/>
  <c r="F9" i="3"/>
  <c r="G9" i="3"/>
  <c r="H9" i="3"/>
  <c r="J9" i="3"/>
  <c r="F10" i="3"/>
  <c r="G10" i="3"/>
  <c r="H10" i="3"/>
  <c r="J10" i="3"/>
  <c r="F11" i="3"/>
  <c r="G11" i="3"/>
  <c r="H11" i="3"/>
  <c r="J11" i="3"/>
  <c r="F12" i="3"/>
  <c r="G12" i="3"/>
  <c r="H12" i="3"/>
  <c r="J12" i="3"/>
  <c r="F13" i="3"/>
  <c r="G13" i="3"/>
  <c r="H13" i="3"/>
  <c r="J13" i="3"/>
  <c r="F14" i="3"/>
  <c r="G14" i="3"/>
  <c r="H14" i="3"/>
  <c r="J14" i="3"/>
  <c r="F15" i="3"/>
  <c r="G15" i="3"/>
  <c r="H15" i="3"/>
  <c r="J15" i="3"/>
  <c r="F16" i="3"/>
  <c r="G16" i="3"/>
  <c r="H16" i="3"/>
  <c r="J16" i="3"/>
  <c r="F17" i="3"/>
  <c r="G17" i="3"/>
  <c r="H17" i="3"/>
  <c r="J17" i="3"/>
  <c r="F18" i="3"/>
  <c r="G18" i="3"/>
  <c r="H18" i="3"/>
  <c r="J18" i="3"/>
  <c r="L22" i="14"/>
  <c r="L15" i="14"/>
  <c r="L9" i="14"/>
  <c r="L21" i="14"/>
  <c r="L25" i="14"/>
  <c r="I55" i="14"/>
  <c r="E1" i="4"/>
  <c r="D1" i="5" s="1"/>
  <c r="F229" i="2"/>
  <c r="I485" i="3" s="1"/>
  <c r="H229" i="2"/>
  <c r="F228" i="2"/>
  <c r="H228" i="2"/>
  <c r="K484" i="10" s="1"/>
  <c r="F227" i="2"/>
  <c r="H227" i="2"/>
  <c r="F226" i="2"/>
  <c r="H226" i="2"/>
  <c r="F225" i="2"/>
  <c r="H225" i="2"/>
  <c r="F224" i="2"/>
  <c r="H224" i="2"/>
  <c r="F223" i="2"/>
  <c r="H223" i="2"/>
  <c r="F222" i="2"/>
  <c r="H222" i="2"/>
  <c r="F221" i="2"/>
  <c r="H221" i="2"/>
  <c r="K477" i="9" s="1"/>
  <c r="F220" i="2"/>
  <c r="H220" i="2"/>
  <c r="K476" i="3" s="1"/>
  <c r="F219" i="2"/>
  <c r="H219" i="2"/>
  <c r="F218" i="2"/>
  <c r="I462" i="9" s="1"/>
  <c r="H218" i="2"/>
  <c r="F217" i="2"/>
  <c r="H217" i="2"/>
  <c r="K461" i="3" s="1"/>
  <c r="F216" i="2"/>
  <c r="H216" i="2"/>
  <c r="K460" i="3"/>
  <c r="F215" i="2"/>
  <c r="H215" i="2"/>
  <c r="F214" i="2"/>
  <c r="H214" i="2"/>
  <c r="F213" i="2"/>
  <c r="H213" i="2"/>
  <c r="F212" i="2"/>
  <c r="H212" i="2"/>
  <c r="K456" i="10" s="1"/>
  <c r="F211" i="2"/>
  <c r="H211" i="2"/>
  <c r="F210" i="2"/>
  <c r="I454" i="3" s="1"/>
  <c r="H210" i="2"/>
  <c r="F209" i="2"/>
  <c r="H209" i="2"/>
  <c r="F208" i="2"/>
  <c r="I440" i="3" s="1"/>
  <c r="H208" i="2"/>
  <c r="F207" i="2"/>
  <c r="H207" i="2"/>
  <c r="K439" i="3" s="1"/>
  <c r="F206" i="2"/>
  <c r="I438" i="3"/>
  <c r="H206" i="2"/>
  <c r="F205" i="2"/>
  <c r="H205" i="2"/>
  <c r="F204" i="2"/>
  <c r="I436" i="3" s="1"/>
  <c r="H204" i="2"/>
  <c r="F203" i="2"/>
  <c r="H203" i="2"/>
  <c r="F202" i="2"/>
  <c r="H202" i="2"/>
  <c r="F201" i="2"/>
  <c r="I433" i="3"/>
  <c r="H201" i="2"/>
  <c r="F200" i="2"/>
  <c r="H200" i="2"/>
  <c r="I200" i="2"/>
  <c r="F199" i="2"/>
  <c r="H199" i="2"/>
  <c r="F198" i="2"/>
  <c r="H198" i="2"/>
  <c r="F197" i="2"/>
  <c r="I417" i="10"/>
  <c r="H197" i="2"/>
  <c r="F196" i="2"/>
  <c r="H196" i="2"/>
  <c r="F195" i="2"/>
  <c r="H195" i="2"/>
  <c r="K415" i="3"/>
  <c r="F194" i="2"/>
  <c r="H194" i="2"/>
  <c r="F193" i="2"/>
  <c r="H193" i="2"/>
  <c r="F192" i="2"/>
  <c r="I412" i="9"/>
  <c r="H192" i="2"/>
  <c r="F191" i="2"/>
  <c r="H191" i="2"/>
  <c r="F190" i="2"/>
  <c r="H190" i="2"/>
  <c r="F189" i="2"/>
  <c r="H189" i="2"/>
  <c r="F188" i="2"/>
  <c r="I396" i="3" s="1"/>
  <c r="H188" i="2"/>
  <c r="F187" i="2"/>
  <c r="H187" i="2"/>
  <c r="K395" i="3" s="1"/>
  <c r="F186" i="2"/>
  <c r="H186" i="2"/>
  <c r="F185" i="2"/>
  <c r="I393" i="10" s="1"/>
  <c r="H185" i="2"/>
  <c r="F184" i="2"/>
  <c r="I392" i="3"/>
  <c r="H184" i="2"/>
  <c r="F183" i="2"/>
  <c r="H183" i="2"/>
  <c r="F182" i="2"/>
  <c r="H182" i="2"/>
  <c r="F181" i="2"/>
  <c r="I389" i="3" s="1"/>
  <c r="H181" i="2"/>
  <c r="F180" i="2"/>
  <c r="I388" i="3"/>
  <c r="H180" i="2"/>
  <c r="F179" i="2"/>
  <c r="H179" i="2"/>
  <c r="F178" i="2"/>
  <c r="H178" i="2"/>
  <c r="F177" i="2"/>
  <c r="I373" i="9" s="1"/>
  <c r="H177" i="2"/>
  <c r="F176" i="2"/>
  <c r="I372" i="9"/>
  <c r="H176" i="2"/>
  <c r="F175" i="2"/>
  <c r="H175" i="2"/>
  <c r="K371" i="3"/>
  <c r="F174" i="2"/>
  <c r="I370" i="3"/>
  <c r="H174" i="2"/>
  <c r="F173" i="2"/>
  <c r="H173" i="2"/>
  <c r="F172" i="2"/>
  <c r="I368" i="3" s="1"/>
  <c r="H172" i="2"/>
  <c r="F171" i="2"/>
  <c r="H171" i="2"/>
  <c r="F170" i="2"/>
  <c r="I366" i="3"/>
  <c r="H170" i="2"/>
  <c r="F169" i="2"/>
  <c r="H169" i="2"/>
  <c r="F168" i="2"/>
  <c r="I352" i="3" s="1"/>
  <c r="H168" i="2"/>
  <c r="F167" i="2"/>
  <c r="H167" i="2"/>
  <c r="F166" i="2"/>
  <c r="H166" i="2"/>
  <c r="F165" i="2"/>
  <c r="I349" i="10"/>
  <c r="H165" i="2"/>
  <c r="F164" i="2"/>
  <c r="I348" i="3" s="1"/>
  <c r="H164" i="2"/>
  <c r="F163" i="2"/>
  <c r="H163" i="2"/>
  <c r="K347" i="10" s="1"/>
  <c r="F162" i="2"/>
  <c r="I346" i="3" s="1"/>
  <c r="H162" i="2"/>
  <c r="F161" i="2"/>
  <c r="I345" i="3" s="1"/>
  <c r="H161" i="2"/>
  <c r="F160" i="2"/>
  <c r="H160" i="2"/>
  <c r="F159" i="2"/>
  <c r="H159" i="2"/>
  <c r="F158" i="2"/>
  <c r="H158" i="2"/>
  <c r="F157" i="2"/>
  <c r="H157" i="2"/>
  <c r="F156" i="2"/>
  <c r="H156" i="2"/>
  <c r="F155" i="2"/>
  <c r="H155" i="2"/>
  <c r="K327" i="3"/>
  <c r="F154" i="2"/>
  <c r="H154" i="2"/>
  <c r="F153" i="2"/>
  <c r="I325" i="10"/>
  <c r="H153" i="2"/>
  <c r="F152" i="2"/>
  <c r="I324" i="3"/>
  <c r="H152" i="2"/>
  <c r="F151" i="2"/>
  <c r="H151" i="2"/>
  <c r="K323" i="3"/>
  <c r="F150" i="2"/>
  <c r="H150" i="2"/>
  <c r="F149" i="2"/>
  <c r="H149" i="2"/>
  <c r="F148" i="2"/>
  <c r="I308" i="3" s="1"/>
  <c r="H148" i="2"/>
  <c r="F147" i="2"/>
  <c r="H147" i="2"/>
  <c r="K307" i="10" s="1"/>
  <c r="F146" i="2"/>
  <c r="H146" i="2"/>
  <c r="F145" i="2"/>
  <c r="H145" i="2"/>
  <c r="F144" i="2"/>
  <c r="I304" i="10" s="1"/>
  <c r="H144" i="2"/>
  <c r="K304" i="3" s="1"/>
  <c r="F143" i="2"/>
  <c r="H143" i="2"/>
  <c r="F142" i="2"/>
  <c r="H142" i="2"/>
  <c r="F141" i="2"/>
  <c r="H141" i="2"/>
  <c r="K301" i="9" s="1"/>
  <c r="F140" i="2"/>
  <c r="I300" i="3" s="1"/>
  <c r="H140" i="2"/>
  <c r="K300" i="10" s="1"/>
  <c r="F139" i="2"/>
  <c r="H139" i="2"/>
  <c r="K287" i="9" s="1"/>
  <c r="F138" i="2"/>
  <c r="H138" i="2"/>
  <c r="F137" i="2"/>
  <c r="H137" i="2"/>
  <c r="F136" i="2"/>
  <c r="I284" i="9" s="1"/>
  <c r="H136" i="2"/>
  <c r="F135" i="2"/>
  <c r="H135" i="2"/>
  <c r="K283" i="3" s="1"/>
  <c r="F134" i="2"/>
  <c r="H134" i="2"/>
  <c r="F133" i="2"/>
  <c r="H133" i="2"/>
  <c r="K281" i="10" s="1"/>
  <c r="F132" i="2"/>
  <c r="I280" i="3" s="1"/>
  <c r="H132" i="2"/>
  <c r="I132" i="2" s="1"/>
  <c r="F131" i="2"/>
  <c r="I279" i="10" s="1"/>
  <c r="H131" i="2"/>
  <c r="K279" i="3" s="1"/>
  <c r="F130" i="2"/>
  <c r="H130" i="2"/>
  <c r="F129" i="2"/>
  <c r="I129" i="2" s="1"/>
  <c r="H129" i="2"/>
  <c r="F128" i="2"/>
  <c r="I264" i="9" s="1"/>
  <c r="H128" i="2"/>
  <c r="K264" i="9" s="1"/>
  <c r="F127" i="2"/>
  <c r="I263" i="10" s="1"/>
  <c r="H127" i="2"/>
  <c r="K263" i="10" s="1"/>
  <c r="F126" i="2"/>
  <c r="H126" i="2"/>
  <c r="F125" i="2"/>
  <c r="H125" i="2"/>
  <c r="K261" i="9"/>
  <c r="F124" i="2"/>
  <c r="H124" i="2"/>
  <c r="K260" i="3" s="1"/>
  <c r="F123" i="2"/>
  <c r="I259" i="3" s="1"/>
  <c r="H123" i="2"/>
  <c r="K259" i="3"/>
  <c r="F122" i="2"/>
  <c r="I122" i="2" s="1"/>
  <c r="H122" i="2"/>
  <c r="K258" i="10" s="1"/>
  <c r="F121" i="2"/>
  <c r="H121" i="2"/>
  <c r="K257" i="3" s="1"/>
  <c r="F120" i="2"/>
  <c r="I256" i="3" s="1"/>
  <c r="H120" i="2"/>
  <c r="F119" i="2"/>
  <c r="H119" i="2"/>
  <c r="K243" i="10" s="1"/>
  <c r="F118" i="2"/>
  <c r="H118" i="2"/>
  <c r="K242" i="3"/>
  <c r="F117" i="2"/>
  <c r="I241" i="3" s="1"/>
  <c r="H117" i="2"/>
  <c r="K241" i="10" s="1"/>
  <c r="F116" i="2"/>
  <c r="H116" i="2"/>
  <c r="F115" i="2"/>
  <c r="H115" i="2"/>
  <c r="K239" i="3" s="1"/>
  <c r="F114" i="2"/>
  <c r="I238" i="3" s="1"/>
  <c r="H114" i="2"/>
  <c r="I114" i="2" s="1"/>
  <c r="F113" i="2"/>
  <c r="I237" i="9" s="1"/>
  <c r="H113" i="2"/>
  <c r="K237" i="9" s="1"/>
  <c r="F112" i="2"/>
  <c r="H112" i="2"/>
  <c r="K236" i="9" s="1"/>
  <c r="F111" i="2"/>
  <c r="I235" i="9" s="1"/>
  <c r="H111" i="2"/>
  <c r="K235" i="10" s="1"/>
  <c r="F110" i="2"/>
  <c r="H110" i="2"/>
  <c r="K234" i="10" s="1"/>
  <c r="F109" i="2"/>
  <c r="I221" i="10" s="1"/>
  <c r="H109" i="2"/>
  <c r="K221" i="3" s="1"/>
  <c r="F108" i="2"/>
  <c r="H108" i="2"/>
  <c r="K220" i="9" s="1"/>
  <c r="F107" i="2"/>
  <c r="I219" i="10" s="1"/>
  <c r="H107" i="2"/>
  <c r="F106" i="2"/>
  <c r="H106" i="2"/>
  <c r="K218" i="10" s="1"/>
  <c r="F105" i="2"/>
  <c r="I217" i="3" s="1"/>
  <c r="H105" i="2"/>
  <c r="K217" i="3" s="1"/>
  <c r="F104" i="2"/>
  <c r="I216" i="9" s="1"/>
  <c r="H104" i="2"/>
  <c r="F103" i="2"/>
  <c r="I215" i="3" s="1"/>
  <c r="H103" i="2"/>
  <c r="K215" i="3" s="1"/>
  <c r="F102" i="2"/>
  <c r="I214" i="10" s="1"/>
  <c r="H102" i="2"/>
  <c r="K214" i="3" s="1"/>
  <c r="F101" i="2"/>
  <c r="I213" i="10" s="1"/>
  <c r="H101" i="2"/>
  <c r="K213" i="10" s="1"/>
  <c r="F100" i="2"/>
  <c r="I212" i="3" s="1"/>
  <c r="H100" i="2"/>
  <c r="F99" i="2"/>
  <c r="I199" i="3" s="1"/>
  <c r="H99" i="2"/>
  <c r="K199" i="10" s="1"/>
  <c r="F98" i="2"/>
  <c r="I198" i="3" s="1"/>
  <c r="H98" i="2"/>
  <c r="K198" i="3" s="1"/>
  <c r="F97" i="2"/>
  <c r="I197" i="9" s="1"/>
  <c r="H97" i="2"/>
  <c r="F96" i="2"/>
  <c r="H96" i="2"/>
  <c r="K196" i="9" s="1"/>
  <c r="F95" i="2"/>
  <c r="I195" i="9" s="1"/>
  <c r="H95" i="2"/>
  <c r="K195" i="3" s="1"/>
  <c r="F94" i="2"/>
  <c r="I194" i="3" s="1"/>
  <c r="H94" i="2"/>
  <c r="K194" i="10" s="1"/>
  <c r="F93" i="2"/>
  <c r="I193" i="10" s="1"/>
  <c r="H93" i="2"/>
  <c r="K193" i="10" s="1"/>
  <c r="F92" i="2"/>
  <c r="H92" i="2"/>
  <c r="K192" i="3" s="1"/>
  <c r="F91" i="2"/>
  <c r="H91" i="2"/>
  <c r="K191" i="9" s="1"/>
  <c r="F90" i="2"/>
  <c r="I190" i="3" s="1"/>
  <c r="H90" i="2"/>
  <c r="K190" i="3" s="1"/>
  <c r="F89" i="2"/>
  <c r="I177" i="10" s="1"/>
  <c r="H89" i="2"/>
  <c r="K177" i="10" s="1"/>
  <c r="F88" i="2"/>
  <c r="H88" i="2"/>
  <c r="F87" i="2"/>
  <c r="H87" i="2"/>
  <c r="K175" i="3" s="1"/>
  <c r="F86" i="2"/>
  <c r="H86" i="2"/>
  <c r="K174" i="9" s="1"/>
  <c r="F85" i="2"/>
  <c r="H85" i="2"/>
  <c r="F84" i="2"/>
  <c r="I172" i="3" s="1"/>
  <c r="H84" i="2"/>
  <c r="F83" i="2"/>
  <c r="H83" i="2"/>
  <c r="K171" i="10" s="1"/>
  <c r="F82" i="2"/>
  <c r="I170" i="3" s="1"/>
  <c r="H82" i="2"/>
  <c r="K170" i="9" s="1"/>
  <c r="F81" i="2"/>
  <c r="H81" i="2"/>
  <c r="K169" i="10" s="1"/>
  <c r="F80" i="2"/>
  <c r="H80" i="2"/>
  <c r="F79" i="2"/>
  <c r="I155" i="10" s="1"/>
  <c r="H79" i="2"/>
  <c r="K155" i="10" s="1"/>
  <c r="F78" i="2"/>
  <c r="I154" i="9" s="1"/>
  <c r="H78" i="2"/>
  <c r="K154" i="10" s="1"/>
  <c r="F77" i="2"/>
  <c r="I153" i="9" s="1"/>
  <c r="H77" i="2"/>
  <c r="K153" i="3" s="1"/>
  <c r="F76" i="2"/>
  <c r="H76" i="2"/>
  <c r="K152" i="9" s="1"/>
  <c r="F75" i="2"/>
  <c r="I151" i="9" s="1"/>
  <c r="H75" i="2"/>
  <c r="K151" i="9" s="1"/>
  <c r="F74" i="2"/>
  <c r="I150" i="9" s="1"/>
  <c r="H74" i="2"/>
  <c r="F73" i="2"/>
  <c r="H73" i="2"/>
  <c r="K149" i="3" s="1"/>
  <c r="F72" i="2"/>
  <c r="I148" i="9" s="1"/>
  <c r="H72" i="2"/>
  <c r="K148" i="10" s="1"/>
  <c r="F71" i="2"/>
  <c r="I147" i="9" s="1"/>
  <c r="H71" i="2"/>
  <c r="K147" i="10" s="1"/>
  <c r="F70" i="2"/>
  <c r="H70" i="2"/>
  <c r="F69" i="2"/>
  <c r="I133" i="9" s="1"/>
  <c r="H69" i="2"/>
  <c r="K133" i="10" s="1"/>
  <c r="F68" i="2"/>
  <c r="I132" i="3" s="1"/>
  <c r="H68" i="2"/>
  <c r="K132" i="3" s="1"/>
  <c r="F67" i="2"/>
  <c r="I131" i="10" s="1"/>
  <c r="H67" i="2"/>
  <c r="F66" i="2"/>
  <c r="H66" i="2"/>
  <c r="K130" i="3" s="1"/>
  <c r="F65" i="2"/>
  <c r="I129" i="10" s="1"/>
  <c r="H65" i="2"/>
  <c r="K129" i="3" s="1"/>
  <c r="F64" i="2"/>
  <c r="I128" i="10" s="1"/>
  <c r="H64" i="2"/>
  <c r="F63" i="2"/>
  <c r="H63" i="2"/>
  <c r="K127" i="10" s="1"/>
  <c r="F62" i="2"/>
  <c r="H62" i="2"/>
  <c r="K126" i="3" s="1"/>
  <c r="F61" i="2"/>
  <c r="H61" i="2"/>
  <c r="K125" i="9" s="1"/>
  <c r="F60" i="2"/>
  <c r="I124" i="3" s="1"/>
  <c r="H60" i="2"/>
  <c r="K124" i="10" s="1"/>
  <c r="F59" i="2"/>
  <c r="H59" i="2"/>
  <c r="F58" i="2"/>
  <c r="I109" i="10" s="1"/>
  <c r="H58" i="2"/>
  <c r="K109" i="3" s="1"/>
  <c r="F57" i="2"/>
  <c r="I108" i="10" s="1"/>
  <c r="H57" i="2"/>
  <c r="K108" i="10" s="1"/>
  <c r="F56" i="2"/>
  <c r="I107" i="10" s="1"/>
  <c r="H56" i="2"/>
  <c r="F55" i="2"/>
  <c r="I106" i="9" s="1"/>
  <c r="H55" i="2"/>
  <c r="K106" i="3" s="1"/>
  <c r="F54" i="2"/>
  <c r="I105" i="10" s="1"/>
  <c r="H54" i="2"/>
  <c r="K105" i="9" s="1"/>
  <c r="F53" i="2"/>
  <c r="I104" i="9" s="1"/>
  <c r="I104" i="3"/>
  <c r="H53" i="2"/>
  <c r="K104" i="3" s="1"/>
  <c r="F52" i="2"/>
  <c r="I103" i="3" s="1"/>
  <c r="H52" i="2"/>
  <c r="K103" i="10" s="1"/>
  <c r="F51" i="2"/>
  <c r="I102" i="3" s="1"/>
  <c r="H51" i="2"/>
  <c r="K102" i="10" s="1"/>
  <c r="C29" i="1"/>
  <c r="I22" i="3" s="1"/>
  <c r="I47" i="3" s="1"/>
  <c r="I71" i="3" s="1"/>
  <c r="C28" i="1"/>
  <c r="F50" i="2"/>
  <c r="I88" i="3" s="1"/>
  <c r="H50" i="2"/>
  <c r="K88" i="3" s="1"/>
  <c r="F49" i="2"/>
  <c r="I87" i="3" s="1"/>
  <c r="H49" i="2"/>
  <c r="K87" i="10" s="1"/>
  <c r="F48" i="2"/>
  <c r="H48" i="2"/>
  <c r="K86" i="3" s="1"/>
  <c r="F47" i="2"/>
  <c r="I85" i="9" s="1"/>
  <c r="H47" i="2"/>
  <c r="K85" i="10" s="1"/>
  <c r="F46" i="2"/>
  <c r="H46" i="2"/>
  <c r="K84" i="10" s="1"/>
  <c r="F45" i="2"/>
  <c r="I83" i="9" s="1"/>
  <c r="H45" i="2"/>
  <c r="K83" i="3" s="1"/>
  <c r="F44" i="2"/>
  <c r="I82" i="10" s="1"/>
  <c r="H44" i="2"/>
  <c r="K82" i="10" s="1"/>
  <c r="F43" i="2"/>
  <c r="I43" i="2" s="1"/>
  <c r="L81" i="10" s="1"/>
  <c r="I81" i="10"/>
  <c r="H43" i="2"/>
  <c r="K81" i="3" s="1"/>
  <c r="F42" i="2"/>
  <c r="I80" i="10" s="1"/>
  <c r="H42" i="2"/>
  <c r="K80" i="10" s="1"/>
  <c r="F41" i="2"/>
  <c r="H41" i="2"/>
  <c r="K79" i="9" s="1"/>
  <c r="F40" i="2"/>
  <c r="I66" i="9" s="1"/>
  <c r="H40" i="2"/>
  <c r="K66" i="3" s="1"/>
  <c r="F39" i="2"/>
  <c r="I65" i="9" s="1"/>
  <c r="H39" i="2"/>
  <c r="K65" i="9" s="1"/>
  <c r="F38" i="2"/>
  <c r="I64" i="9" s="1"/>
  <c r="H38" i="2"/>
  <c r="K64" i="9" s="1"/>
  <c r="F37" i="2"/>
  <c r="H37" i="2"/>
  <c r="K63" i="3" s="1"/>
  <c r="F36" i="2"/>
  <c r="I62" i="10" s="1"/>
  <c r="H36" i="2"/>
  <c r="K62" i="3" s="1"/>
  <c r="F35" i="2"/>
  <c r="I61" i="9" s="1"/>
  <c r="H35" i="2"/>
  <c r="K61" i="10" s="1"/>
  <c r="F34" i="2"/>
  <c r="I60" i="3" s="1"/>
  <c r="H34" i="2"/>
  <c r="K60" i="3" s="1"/>
  <c r="F33" i="2"/>
  <c r="I59" i="10" s="1"/>
  <c r="H33" i="2"/>
  <c r="K59" i="3" s="1"/>
  <c r="F32" i="2"/>
  <c r="H32" i="2"/>
  <c r="F31" i="2"/>
  <c r="I57" i="3" s="1"/>
  <c r="H31" i="2"/>
  <c r="K57" i="10" s="1"/>
  <c r="F30" i="2"/>
  <c r="I56" i="9" s="1"/>
  <c r="H30" i="2"/>
  <c r="K56" i="10" s="1"/>
  <c r="F29" i="2"/>
  <c r="H29" i="2"/>
  <c r="K42" i="10" s="1"/>
  <c r="F28" i="2"/>
  <c r="H28" i="2"/>
  <c r="K41" i="10" s="1"/>
  <c r="F27" i="2"/>
  <c r="I40" i="10" s="1"/>
  <c r="H27" i="2"/>
  <c r="K40" i="10" s="1"/>
  <c r="F26" i="2"/>
  <c r="I39" i="3" s="1"/>
  <c r="H26" i="2"/>
  <c r="F25" i="2"/>
  <c r="I38" i="3" s="1"/>
  <c r="H25" i="2"/>
  <c r="K38" i="9" s="1"/>
  <c r="F24" i="2"/>
  <c r="I37" i="3" s="1"/>
  <c r="H24" i="2"/>
  <c r="K37" i="3" s="1"/>
  <c r="F23" i="2"/>
  <c r="I36" i="9" s="1"/>
  <c r="H23" i="2"/>
  <c r="F22" i="2"/>
  <c r="I35" i="9" s="1"/>
  <c r="H22" i="2"/>
  <c r="K35" i="10" s="1"/>
  <c r="F21" i="2"/>
  <c r="I34" i="10" s="1"/>
  <c r="H21" i="2"/>
  <c r="K34" i="10" s="1"/>
  <c r="F20" i="2"/>
  <c r="I33" i="10" s="1"/>
  <c r="H20" i="2"/>
  <c r="K33" i="3" s="1"/>
  <c r="F19" i="2"/>
  <c r="H19" i="2"/>
  <c r="K32" i="9" s="1"/>
  <c r="C32" i="1"/>
  <c r="C33" i="1"/>
  <c r="Q7" i="10" s="1"/>
  <c r="F18" i="2"/>
  <c r="I18" i="9" s="1"/>
  <c r="H18" i="2"/>
  <c r="K18" i="9" s="1"/>
  <c r="F17" i="2"/>
  <c r="I17" i="3" s="1"/>
  <c r="H17" i="2"/>
  <c r="K17" i="10" s="1"/>
  <c r="F16" i="2"/>
  <c r="H16" i="2"/>
  <c r="K16" i="3" s="1"/>
  <c r="F15" i="2"/>
  <c r="I15" i="10" s="1"/>
  <c r="H15" i="2"/>
  <c r="K15" i="3" s="1"/>
  <c r="F14" i="2"/>
  <c r="I14" i="3" s="1"/>
  <c r="H14" i="2"/>
  <c r="K14" i="10" s="1"/>
  <c r="F13" i="2"/>
  <c r="H13" i="2"/>
  <c r="K13" i="3" s="1"/>
  <c r="F12" i="2"/>
  <c r="H12" i="2"/>
  <c r="K12" i="9" s="1"/>
  <c r="F11" i="2"/>
  <c r="I11" i="10" s="1"/>
  <c r="H11" i="2"/>
  <c r="K11" i="3" s="1"/>
  <c r="F10" i="2"/>
  <c r="I10" i="10" s="1"/>
  <c r="H10" i="2"/>
  <c r="K10" i="9" s="1"/>
  <c r="F9" i="2"/>
  <c r="H9" i="2"/>
  <c r="K9" i="10" s="1"/>
  <c r="F8" i="2"/>
  <c r="I8" i="3" s="1"/>
  <c r="H8" i="2"/>
  <c r="K8" i="10" s="1"/>
  <c r="F433" i="3"/>
  <c r="G433" i="3"/>
  <c r="H433" i="3"/>
  <c r="J433" i="3"/>
  <c r="F434" i="3"/>
  <c r="G434" i="3"/>
  <c r="H434" i="3"/>
  <c r="I434" i="3"/>
  <c r="J434" i="3"/>
  <c r="F435" i="3"/>
  <c r="G435" i="3"/>
  <c r="H435" i="3"/>
  <c r="I435" i="3"/>
  <c r="J435" i="3"/>
  <c r="F436" i="3"/>
  <c r="G436" i="3"/>
  <c r="H436" i="3"/>
  <c r="J436" i="3"/>
  <c r="K436" i="3"/>
  <c r="F437" i="3"/>
  <c r="G437" i="3"/>
  <c r="H437" i="3"/>
  <c r="J437" i="3"/>
  <c r="F438" i="3"/>
  <c r="G438" i="3"/>
  <c r="H438" i="3"/>
  <c r="J438" i="3"/>
  <c r="F439" i="3"/>
  <c r="G439" i="3"/>
  <c r="H439" i="3"/>
  <c r="I439" i="3"/>
  <c r="J439" i="3"/>
  <c r="F440" i="3"/>
  <c r="G440" i="3"/>
  <c r="H440" i="3"/>
  <c r="J440" i="3"/>
  <c r="K440" i="3"/>
  <c r="F441" i="3"/>
  <c r="G441" i="3"/>
  <c r="H441" i="3"/>
  <c r="J441" i="3"/>
  <c r="G432" i="3"/>
  <c r="H432" i="3"/>
  <c r="J432" i="3"/>
  <c r="K432" i="3"/>
  <c r="F432" i="3"/>
  <c r="F305" i="3"/>
  <c r="G305" i="3"/>
  <c r="H305" i="3"/>
  <c r="J305" i="3"/>
  <c r="F306" i="3"/>
  <c r="G306" i="3"/>
  <c r="H306" i="3"/>
  <c r="J306" i="3"/>
  <c r="F307" i="3"/>
  <c r="G307" i="3"/>
  <c r="H307" i="3"/>
  <c r="I307" i="3"/>
  <c r="J307" i="3"/>
  <c r="F308" i="3"/>
  <c r="G308" i="3"/>
  <c r="H308" i="3"/>
  <c r="J308" i="3"/>
  <c r="F309" i="3"/>
  <c r="G309" i="3"/>
  <c r="H309" i="3"/>
  <c r="J309" i="3"/>
  <c r="B305" i="3"/>
  <c r="B306" i="3"/>
  <c r="B307" i="3"/>
  <c r="B308" i="3"/>
  <c r="B309" i="3"/>
  <c r="F477" i="3"/>
  <c r="G477" i="3"/>
  <c r="H477" i="3"/>
  <c r="J477" i="3"/>
  <c r="F478" i="3"/>
  <c r="G478" i="3"/>
  <c r="H478" i="3"/>
  <c r="J478" i="3"/>
  <c r="F479" i="3"/>
  <c r="G479" i="3"/>
  <c r="H479" i="3"/>
  <c r="J479" i="3"/>
  <c r="F480" i="3"/>
  <c r="G480" i="3"/>
  <c r="H480" i="3"/>
  <c r="J480" i="3"/>
  <c r="F481" i="3"/>
  <c r="G481" i="3"/>
  <c r="H481" i="3"/>
  <c r="J481" i="3"/>
  <c r="F482" i="3"/>
  <c r="G482" i="3"/>
  <c r="H482" i="3"/>
  <c r="J482" i="3"/>
  <c r="F483" i="3"/>
  <c r="G483" i="3"/>
  <c r="H483" i="3"/>
  <c r="J483" i="3"/>
  <c r="F484" i="3"/>
  <c r="G484" i="3"/>
  <c r="H484" i="3"/>
  <c r="J484" i="3"/>
  <c r="F485" i="3"/>
  <c r="G485" i="3"/>
  <c r="H485" i="3"/>
  <c r="J485" i="3"/>
  <c r="G476" i="3"/>
  <c r="H476" i="3"/>
  <c r="J476" i="3"/>
  <c r="B477" i="3"/>
  <c r="B478" i="3"/>
  <c r="B479" i="3"/>
  <c r="B480" i="3"/>
  <c r="B481" i="3"/>
  <c r="B482" i="3"/>
  <c r="B483" i="3"/>
  <c r="B484" i="3"/>
  <c r="B485" i="3"/>
  <c r="F476" i="3"/>
  <c r="B476" i="3"/>
  <c r="F455" i="3"/>
  <c r="G455" i="3"/>
  <c r="H455" i="3"/>
  <c r="J455" i="3"/>
  <c r="F456" i="3"/>
  <c r="G456" i="3"/>
  <c r="H456" i="3"/>
  <c r="J456" i="3"/>
  <c r="F457" i="3"/>
  <c r="G457" i="3"/>
  <c r="H457" i="3"/>
  <c r="J457" i="3"/>
  <c r="F458" i="3"/>
  <c r="G458" i="3"/>
  <c r="H458" i="3"/>
  <c r="J458" i="3"/>
  <c r="F459" i="3"/>
  <c r="G459" i="3"/>
  <c r="H459" i="3"/>
  <c r="J459" i="3"/>
  <c r="F460" i="3"/>
  <c r="G460" i="3"/>
  <c r="H460" i="3"/>
  <c r="J460" i="3"/>
  <c r="F461" i="3"/>
  <c r="G461" i="3"/>
  <c r="H461" i="3"/>
  <c r="J461" i="3"/>
  <c r="F462" i="3"/>
  <c r="G462" i="3"/>
  <c r="H462" i="3"/>
  <c r="J462" i="3"/>
  <c r="F463" i="3"/>
  <c r="G463" i="3"/>
  <c r="H463" i="3"/>
  <c r="J463" i="3"/>
  <c r="G454" i="3"/>
  <c r="H454" i="3"/>
  <c r="J454" i="3"/>
  <c r="B455" i="3"/>
  <c r="B456" i="3"/>
  <c r="B457" i="3"/>
  <c r="B458" i="3"/>
  <c r="B459" i="3"/>
  <c r="B460" i="3"/>
  <c r="B461" i="3"/>
  <c r="B462" i="3"/>
  <c r="B463" i="3"/>
  <c r="F454" i="3"/>
  <c r="B454" i="3"/>
  <c r="B433" i="3"/>
  <c r="B434" i="3"/>
  <c r="B435" i="3"/>
  <c r="B436" i="3"/>
  <c r="B437" i="3"/>
  <c r="B438" i="3"/>
  <c r="B439" i="3"/>
  <c r="B440" i="3"/>
  <c r="B441" i="3"/>
  <c r="B432" i="3"/>
  <c r="I455" i="3"/>
  <c r="I456" i="3"/>
  <c r="I458" i="3"/>
  <c r="I459" i="3"/>
  <c r="I463" i="3"/>
  <c r="I478" i="3"/>
  <c r="I479" i="3"/>
  <c r="I483" i="3"/>
  <c r="K483" i="3"/>
  <c r="F411" i="3"/>
  <c r="G411" i="3"/>
  <c r="H411" i="3"/>
  <c r="J411" i="3"/>
  <c r="F412" i="3"/>
  <c r="G412" i="3"/>
  <c r="H412" i="3"/>
  <c r="J412" i="3"/>
  <c r="F413" i="3"/>
  <c r="G413" i="3"/>
  <c r="H413" i="3"/>
  <c r="J413" i="3"/>
  <c r="F414" i="3"/>
  <c r="G414" i="3"/>
  <c r="H414" i="3"/>
  <c r="J414" i="3"/>
  <c r="F415" i="3"/>
  <c r="G415" i="3"/>
  <c r="H415" i="3"/>
  <c r="J415" i="3"/>
  <c r="F416" i="3"/>
  <c r="G416" i="3"/>
  <c r="H416" i="3"/>
  <c r="J416" i="3"/>
  <c r="F417" i="3"/>
  <c r="G417" i="3"/>
  <c r="H417" i="3"/>
  <c r="J417" i="3"/>
  <c r="F418" i="3"/>
  <c r="G418" i="3"/>
  <c r="H418" i="3"/>
  <c r="J418" i="3"/>
  <c r="F419" i="3"/>
  <c r="G419" i="3"/>
  <c r="H419" i="3"/>
  <c r="J419" i="3"/>
  <c r="G410" i="3"/>
  <c r="H410" i="3"/>
  <c r="J410" i="3"/>
  <c r="B411" i="3"/>
  <c r="B412" i="3"/>
  <c r="B413" i="3"/>
  <c r="B414" i="3"/>
  <c r="B415" i="3"/>
  <c r="B416" i="3"/>
  <c r="B417" i="3"/>
  <c r="B418" i="3"/>
  <c r="B419" i="3"/>
  <c r="F410" i="3"/>
  <c r="B410" i="3"/>
  <c r="F389" i="3"/>
  <c r="G389" i="3"/>
  <c r="H389" i="3"/>
  <c r="J389" i="3"/>
  <c r="F390" i="3"/>
  <c r="G390" i="3"/>
  <c r="H390" i="3"/>
  <c r="J390" i="3"/>
  <c r="F391" i="3"/>
  <c r="G391" i="3"/>
  <c r="H391" i="3"/>
  <c r="J391" i="3"/>
  <c r="F392" i="3"/>
  <c r="G392" i="3"/>
  <c r="H392" i="3"/>
  <c r="J392" i="3"/>
  <c r="F393" i="3"/>
  <c r="G393" i="3"/>
  <c r="H393" i="3"/>
  <c r="J393" i="3"/>
  <c r="F394" i="3"/>
  <c r="G394" i="3"/>
  <c r="H394" i="3"/>
  <c r="J394" i="3"/>
  <c r="F395" i="3"/>
  <c r="G395" i="3"/>
  <c r="H395" i="3"/>
  <c r="J395" i="3"/>
  <c r="F396" i="3"/>
  <c r="G396" i="3"/>
  <c r="H396" i="3"/>
  <c r="J396" i="3"/>
  <c r="F397" i="3"/>
  <c r="G397" i="3"/>
  <c r="H397" i="3"/>
  <c r="J397" i="3"/>
  <c r="G388" i="3"/>
  <c r="H388" i="3"/>
  <c r="J388" i="3"/>
  <c r="B389" i="3"/>
  <c r="B390" i="3"/>
  <c r="B391" i="3"/>
  <c r="B392" i="3"/>
  <c r="B393" i="3"/>
  <c r="B394" i="3"/>
  <c r="B395" i="3"/>
  <c r="B396" i="3"/>
  <c r="B397" i="3"/>
  <c r="F388" i="3"/>
  <c r="B388" i="3"/>
  <c r="F367" i="3"/>
  <c r="G367" i="3"/>
  <c r="H367" i="3"/>
  <c r="J367" i="3"/>
  <c r="F368" i="3"/>
  <c r="G368" i="3"/>
  <c r="H368" i="3"/>
  <c r="J368" i="3"/>
  <c r="F369" i="3"/>
  <c r="G369" i="3"/>
  <c r="H369" i="3"/>
  <c r="J369" i="3"/>
  <c r="F370" i="3"/>
  <c r="G370" i="3"/>
  <c r="H370" i="3"/>
  <c r="J370" i="3"/>
  <c r="F371" i="3"/>
  <c r="G371" i="3"/>
  <c r="H371" i="3"/>
  <c r="J371" i="3"/>
  <c r="F372" i="3"/>
  <c r="G372" i="3"/>
  <c r="H372" i="3"/>
  <c r="J372" i="3"/>
  <c r="F373" i="3"/>
  <c r="G373" i="3"/>
  <c r="H373" i="3"/>
  <c r="J373" i="3"/>
  <c r="F374" i="3"/>
  <c r="G374" i="3"/>
  <c r="H374" i="3"/>
  <c r="J374" i="3"/>
  <c r="F375" i="3"/>
  <c r="G375" i="3"/>
  <c r="H375" i="3"/>
  <c r="J375" i="3"/>
  <c r="G366" i="3"/>
  <c r="H366" i="3"/>
  <c r="J366" i="3"/>
  <c r="B367" i="3"/>
  <c r="B368" i="3"/>
  <c r="B369" i="3"/>
  <c r="B370" i="3"/>
  <c r="B371" i="3"/>
  <c r="B372" i="3"/>
  <c r="B373" i="3"/>
  <c r="B374" i="3"/>
  <c r="B375" i="3"/>
  <c r="F366" i="3"/>
  <c r="B366" i="3"/>
  <c r="F345" i="3"/>
  <c r="G345" i="3"/>
  <c r="H345" i="3"/>
  <c r="J345" i="3"/>
  <c r="F346" i="3"/>
  <c r="G346" i="3"/>
  <c r="H346" i="3"/>
  <c r="J346" i="3"/>
  <c r="F347" i="3"/>
  <c r="G347" i="3"/>
  <c r="H347" i="3"/>
  <c r="J347" i="3"/>
  <c r="F348" i="3"/>
  <c r="G348" i="3"/>
  <c r="H348" i="3"/>
  <c r="J348" i="3"/>
  <c r="F349" i="3"/>
  <c r="G349" i="3"/>
  <c r="H349" i="3"/>
  <c r="J349" i="3"/>
  <c r="F350" i="3"/>
  <c r="G350" i="3"/>
  <c r="H350" i="3"/>
  <c r="J350" i="3"/>
  <c r="F351" i="3"/>
  <c r="G351" i="3"/>
  <c r="H351" i="3"/>
  <c r="J351" i="3"/>
  <c r="F352" i="3"/>
  <c r="G352" i="3"/>
  <c r="H352" i="3"/>
  <c r="J352" i="3"/>
  <c r="F353" i="3"/>
  <c r="G353" i="3"/>
  <c r="H353" i="3"/>
  <c r="J353" i="3"/>
  <c r="G344" i="3"/>
  <c r="H344" i="3"/>
  <c r="J344" i="3"/>
  <c r="B345" i="3"/>
  <c r="B346" i="3"/>
  <c r="B347" i="3"/>
  <c r="B348" i="3"/>
  <c r="B349" i="3"/>
  <c r="B350" i="3"/>
  <c r="B351" i="3"/>
  <c r="B352" i="3"/>
  <c r="B353" i="3"/>
  <c r="F344" i="3"/>
  <c r="B344" i="3"/>
  <c r="F323" i="3"/>
  <c r="G323" i="3"/>
  <c r="H323" i="3"/>
  <c r="J323" i="3"/>
  <c r="F324" i="3"/>
  <c r="G324" i="3"/>
  <c r="H324" i="3"/>
  <c r="J324" i="3"/>
  <c r="F325" i="3"/>
  <c r="G325" i="3"/>
  <c r="H325" i="3"/>
  <c r="J325" i="3"/>
  <c r="F326" i="3"/>
  <c r="G326" i="3"/>
  <c r="H326" i="3"/>
  <c r="J326" i="3"/>
  <c r="F327" i="3"/>
  <c r="G327" i="3"/>
  <c r="H327" i="3"/>
  <c r="J327" i="3"/>
  <c r="F328" i="3"/>
  <c r="G328" i="3"/>
  <c r="H328" i="3"/>
  <c r="J328" i="3"/>
  <c r="F329" i="3"/>
  <c r="G329" i="3"/>
  <c r="H329" i="3"/>
  <c r="J329" i="3"/>
  <c r="F330" i="3"/>
  <c r="G330" i="3"/>
  <c r="H330" i="3"/>
  <c r="J330" i="3"/>
  <c r="F331" i="3"/>
  <c r="G331" i="3"/>
  <c r="H331" i="3"/>
  <c r="J331" i="3"/>
  <c r="G322" i="3"/>
  <c r="H322" i="3"/>
  <c r="J322" i="3"/>
  <c r="B323" i="3"/>
  <c r="B324" i="3"/>
  <c r="B325" i="3"/>
  <c r="B326" i="3"/>
  <c r="B327" i="3"/>
  <c r="B328" i="3"/>
  <c r="B329" i="3"/>
  <c r="B330" i="3"/>
  <c r="B331" i="3"/>
  <c r="F322" i="3"/>
  <c r="B322" i="3"/>
  <c r="I323" i="3"/>
  <c r="K324" i="3"/>
  <c r="I327" i="3"/>
  <c r="K330" i="3"/>
  <c r="I331" i="3"/>
  <c r="K331" i="3"/>
  <c r="K344" i="3"/>
  <c r="I347" i="3"/>
  <c r="K348" i="3"/>
  <c r="I351" i="3"/>
  <c r="K352" i="3"/>
  <c r="I367" i="3"/>
  <c r="K367" i="3"/>
  <c r="I371" i="3"/>
  <c r="K372" i="3"/>
  <c r="I375" i="3"/>
  <c r="K388" i="3"/>
  <c r="I391" i="3"/>
  <c r="K391" i="3"/>
  <c r="K392" i="3"/>
  <c r="I395" i="3"/>
  <c r="K396" i="3"/>
  <c r="I410" i="3"/>
  <c r="I411" i="3"/>
  <c r="K411" i="3"/>
  <c r="I412" i="3"/>
  <c r="K412" i="3"/>
  <c r="I415" i="3"/>
  <c r="K416" i="3"/>
  <c r="I419" i="3"/>
  <c r="K419" i="3"/>
  <c r="F301" i="3"/>
  <c r="G301" i="3"/>
  <c r="H301" i="3"/>
  <c r="J301" i="3"/>
  <c r="F302" i="3"/>
  <c r="G302" i="3"/>
  <c r="H302" i="3"/>
  <c r="J302" i="3"/>
  <c r="F303" i="3"/>
  <c r="G303" i="3"/>
  <c r="H303" i="3"/>
  <c r="J303" i="3"/>
  <c r="F304" i="3"/>
  <c r="G304" i="3"/>
  <c r="H304" i="3"/>
  <c r="J304" i="3"/>
  <c r="G300" i="3"/>
  <c r="H300" i="3"/>
  <c r="J300" i="3"/>
  <c r="B301" i="3"/>
  <c r="B302" i="3"/>
  <c r="B303" i="3"/>
  <c r="B304" i="3"/>
  <c r="F300" i="3"/>
  <c r="B300" i="3"/>
  <c r="F279" i="3"/>
  <c r="G279" i="3"/>
  <c r="H279" i="3"/>
  <c r="J279" i="3"/>
  <c r="M279" i="3"/>
  <c r="F280" i="3"/>
  <c r="G280" i="3"/>
  <c r="H280" i="3"/>
  <c r="J280" i="3"/>
  <c r="M280" i="3"/>
  <c r="F281" i="3"/>
  <c r="G281" i="3"/>
  <c r="H281" i="3"/>
  <c r="J281" i="3"/>
  <c r="M281" i="3"/>
  <c r="F282" i="3"/>
  <c r="G282" i="3"/>
  <c r="H282" i="3"/>
  <c r="J282" i="3"/>
  <c r="M282" i="3"/>
  <c r="F283" i="3"/>
  <c r="G283" i="3"/>
  <c r="H283" i="3"/>
  <c r="J283" i="3"/>
  <c r="M283" i="3"/>
  <c r="F284" i="3"/>
  <c r="G284" i="3"/>
  <c r="H284" i="3"/>
  <c r="J284" i="3"/>
  <c r="M284" i="3"/>
  <c r="F285" i="3"/>
  <c r="G285" i="3"/>
  <c r="H285" i="3"/>
  <c r="J285" i="3"/>
  <c r="M285" i="3"/>
  <c r="F286" i="3"/>
  <c r="G286" i="3"/>
  <c r="H286" i="3"/>
  <c r="J286" i="3"/>
  <c r="M286" i="3"/>
  <c r="F287" i="3"/>
  <c r="G287" i="3"/>
  <c r="H287" i="3"/>
  <c r="J287" i="3"/>
  <c r="M287" i="3"/>
  <c r="G278" i="3"/>
  <c r="H278" i="3"/>
  <c r="J278" i="3"/>
  <c r="M278" i="3"/>
  <c r="B279" i="3"/>
  <c r="B280" i="3"/>
  <c r="B281" i="3"/>
  <c r="B282" i="3"/>
  <c r="B283" i="3"/>
  <c r="B284" i="3"/>
  <c r="B285" i="3"/>
  <c r="B286" i="3"/>
  <c r="B287" i="3"/>
  <c r="F278" i="3"/>
  <c r="B278" i="3"/>
  <c r="F257" i="3"/>
  <c r="G257" i="3"/>
  <c r="H257" i="3"/>
  <c r="J257" i="3"/>
  <c r="F258" i="3"/>
  <c r="G258" i="3"/>
  <c r="H258" i="3"/>
  <c r="J258" i="3"/>
  <c r="F259" i="3"/>
  <c r="G259" i="3"/>
  <c r="H259" i="3"/>
  <c r="J259" i="3"/>
  <c r="F260" i="3"/>
  <c r="G260" i="3"/>
  <c r="H260" i="3"/>
  <c r="J260" i="3"/>
  <c r="F261" i="3"/>
  <c r="G261" i="3"/>
  <c r="H261" i="3"/>
  <c r="J261" i="3"/>
  <c r="F262" i="3"/>
  <c r="G262" i="3"/>
  <c r="H262" i="3"/>
  <c r="J262" i="3"/>
  <c r="F263" i="3"/>
  <c r="G263" i="3"/>
  <c r="H263" i="3"/>
  <c r="J263" i="3"/>
  <c r="F264" i="3"/>
  <c r="G264" i="3"/>
  <c r="H264" i="3"/>
  <c r="J264" i="3"/>
  <c r="F265" i="3"/>
  <c r="G265" i="3"/>
  <c r="H265" i="3"/>
  <c r="J265" i="3"/>
  <c r="G256" i="3"/>
  <c r="H256" i="3"/>
  <c r="J256" i="3"/>
  <c r="B257" i="3"/>
  <c r="B258" i="3"/>
  <c r="B259" i="3"/>
  <c r="B260" i="3"/>
  <c r="B261" i="3"/>
  <c r="B262" i="3"/>
  <c r="B263" i="3"/>
  <c r="B264" i="3"/>
  <c r="B265" i="3"/>
  <c r="F256" i="3"/>
  <c r="B256" i="3"/>
  <c r="F235" i="3"/>
  <c r="G235" i="3"/>
  <c r="H235" i="3"/>
  <c r="J235" i="3"/>
  <c r="F236" i="3"/>
  <c r="G236" i="3"/>
  <c r="H236" i="3"/>
  <c r="J236" i="3"/>
  <c r="F237" i="3"/>
  <c r="G237" i="3"/>
  <c r="H237" i="3"/>
  <c r="J237" i="3"/>
  <c r="F238" i="3"/>
  <c r="G238" i="3"/>
  <c r="H238" i="3"/>
  <c r="J238" i="3"/>
  <c r="F239" i="3"/>
  <c r="G239" i="3"/>
  <c r="H239" i="3"/>
  <c r="J239" i="3"/>
  <c r="F240" i="3"/>
  <c r="G240" i="3"/>
  <c r="H240" i="3"/>
  <c r="J240" i="3"/>
  <c r="F241" i="3"/>
  <c r="G241" i="3"/>
  <c r="H241" i="3"/>
  <c r="J241" i="3"/>
  <c r="F242" i="3"/>
  <c r="G242" i="3"/>
  <c r="H242" i="3"/>
  <c r="J242" i="3"/>
  <c r="F243" i="3"/>
  <c r="G243" i="3"/>
  <c r="H243" i="3"/>
  <c r="J243" i="3"/>
  <c r="B235" i="3"/>
  <c r="B236" i="3"/>
  <c r="B237" i="3"/>
  <c r="B238" i="3"/>
  <c r="B239" i="3"/>
  <c r="B240" i="3"/>
  <c r="B241" i="3"/>
  <c r="B242" i="3"/>
  <c r="B243" i="3"/>
  <c r="G234" i="3"/>
  <c r="H234" i="3"/>
  <c r="J234" i="3"/>
  <c r="F234" i="3"/>
  <c r="B234" i="3"/>
  <c r="F213" i="3"/>
  <c r="G213" i="3"/>
  <c r="H213" i="3"/>
  <c r="J213" i="3"/>
  <c r="F214" i="3"/>
  <c r="G214" i="3"/>
  <c r="H214" i="3"/>
  <c r="J214" i="3"/>
  <c r="F215" i="3"/>
  <c r="G215" i="3"/>
  <c r="H215" i="3"/>
  <c r="J215" i="3"/>
  <c r="F216" i="3"/>
  <c r="G216" i="3"/>
  <c r="H216" i="3"/>
  <c r="J216" i="3"/>
  <c r="F217" i="3"/>
  <c r="G217" i="3"/>
  <c r="H217" i="3"/>
  <c r="J217" i="3"/>
  <c r="F218" i="3"/>
  <c r="G218" i="3"/>
  <c r="H218" i="3"/>
  <c r="J218" i="3"/>
  <c r="F219" i="3"/>
  <c r="G219" i="3"/>
  <c r="H219" i="3"/>
  <c r="J219" i="3"/>
  <c r="F220" i="3"/>
  <c r="G220" i="3"/>
  <c r="H220" i="3"/>
  <c r="J220" i="3"/>
  <c r="F221" i="3"/>
  <c r="G221" i="3"/>
  <c r="H221" i="3"/>
  <c r="J221" i="3"/>
  <c r="B213" i="3"/>
  <c r="B214" i="3"/>
  <c r="B215" i="3"/>
  <c r="B216" i="3"/>
  <c r="B217" i="3"/>
  <c r="B218" i="3"/>
  <c r="B219" i="3"/>
  <c r="B220" i="3"/>
  <c r="B221" i="3"/>
  <c r="G212" i="3"/>
  <c r="H212" i="3"/>
  <c r="J212" i="3"/>
  <c r="F212" i="3"/>
  <c r="B212" i="3"/>
  <c r="J191" i="3"/>
  <c r="J192" i="3"/>
  <c r="J193" i="3"/>
  <c r="J194" i="3"/>
  <c r="J195" i="3"/>
  <c r="J196" i="3"/>
  <c r="J197" i="3"/>
  <c r="J198" i="3"/>
  <c r="J199" i="3"/>
  <c r="J190" i="3"/>
  <c r="F191" i="3"/>
  <c r="G191" i="3"/>
  <c r="H191" i="3"/>
  <c r="F192" i="3"/>
  <c r="G192" i="3"/>
  <c r="H192" i="3"/>
  <c r="F193" i="3"/>
  <c r="G193" i="3"/>
  <c r="H193" i="3"/>
  <c r="F194" i="3"/>
  <c r="G194" i="3"/>
  <c r="H194" i="3"/>
  <c r="F195" i="3"/>
  <c r="G195" i="3"/>
  <c r="H195" i="3"/>
  <c r="F196" i="3"/>
  <c r="G196" i="3"/>
  <c r="H196" i="3"/>
  <c r="F197" i="3"/>
  <c r="G197" i="3"/>
  <c r="H197" i="3"/>
  <c r="F198" i="3"/>
  <c r="G198" i="3"/>
  <c r="H198" i="3"/>
  <c r="F199" i="3"/>
  <c r="G199" i="3"/>
  <c r="H199" i="3"/>
  <c r="G190" i="3"/>
  <c r="H190" i="3"/>
  <c r="F190" i="3"/>
  <c r="B191" i="3"/>
  <c r="B192" i="3"/>
  <c r="B193" i="3"/>
  <c r="B194" i="3"/>
  <c r="B195" i="3"/>
  <c r="B196" i="3"/>
  <c r="B197" i="3"/>
  <c r="B198" i="3"/>
  <c r="B199" i="3"/>
  <c r="B190" i="3"/>
  <c r="J169" i="3"/>
  <c r="J170" i="3"/>
  <c r="J171" i="3"/>
  <c r="J172" i="3"/>
  <c r="J173" i="3"/>
  <c r="J174" i="3"/>
  <c r="J175" i="3"/>
  <c r="J176" i="3"/>
  <c r="J177" i="3"/>
  <c r="F169" i="3"/>
  <c r="G169" i="3"/>
  <c r="H169" i="3"/>
  <c r="F170" i="3"/>
  <c r="G170" i="3"/>
  <c r="H170" i="3"/>
  <c r="F171" i="3"/>
  <c r="G171" i="3"/>
  <c r="H171" i="3"/>
  <c r="F172" i="3"/>
  <c r="G172" i="3"/>
  <c r="H172" i="3"/>
  <c r="F173" i="3"/>
  <c r="G173" i="3"/>
  <c r="H173" i="3"/>
  <c r="F174" i="3"/>
  <c r="G174" i="3"/>
  <c r="H174" i="3"/>
  <c r="F175" i="3"/>
  <c r="G175" i="3"/>
  <c r="H175" i="3"/>
  <c r="F176" i="3"/>
  <c r="G176" i="3"/>
  <c r="H176" i="3"/>
  <c r="F177" i="3"/>
  <c r="G177" i="3"/>
  <c r="H177" i="3"/>
  <c r="B169" i="3"/>
  <c r="B170" i="3"/>
  <c r="B171" i="3"/>
  <c r="B172" i="3"/>
  <c r="B173" i="3"/>
  <c r="B174" i="3"/>
  <c r="B175" i="3"/>
  <c r="B176" i="3"/>
  <c r="B177" i="3"/>
  <c r="I196" i="3"/>
  <c r="K240" i="3"/>
  <c r="I243" i="3"/>
  <c r="K256" i="3"/>
  <c r="I262" i="3"/>
  <c r="I264" i="3"/>
  <c r="A485" i="3"/>
  <c r="A484" i="3"/>
  <c r="A483" i="3"/>
  <c r="A482" i="3"/>
  <c r="A481" i="3"/>
  <c r="A480" i="3"/>
  <c r="A479" i="3"/>
  <c r="A478" i="3"/>
  <c r="A477" i="3"/>
  <c r="A476" i="3"/>
  <c r="A463" i="3"/>
  <c r="A462" i="3"/>
  <c r="A461" i="3"/>
  <c r="A460" i="3"/>
  <c r="A459" i="3"/>
  <c r="A458" i="3"/>
  <c r="A457" i="3"/>
  <c r="A456" i="3"/>
  <c r="A455" i="3"/>
  <c r="A454" i="3"/>
  <c r="A441" i="3"/>
  <c r="A440" i="3"/>
  <c r="A439" i="3"/>
  <c r="A438" i="3"/>
  <c r="A437" i="3"/>
  <c r="A436" i="3"/>
  <c r="A435" i="3"/>
  <c r="A434" i="3"/>
  <c r="A433" i="3"/>
  <c r="A432" i="3"/>
  <c r="A419" i="3"/>
  <c r="A418" i="3"/>
  <c r="A417" i="3"/>
  <c r="A416" i="3"/>
  <c r="A415" i="3"/>
  <c r="A414" i="3"/>
  <c r="A413" i="3"/>
  <c r="A412" i="3"/>
  <c r="A411" i="3"/>
  <c r="A410" i="3"/>
  <c r="A397" i="3"/>
  <c r="A396" i="3"/>
  <c r="A395" i="3"/>
  <c r="A394" i="3"/>
  <c r="A393" i="3"/>
  <c r="A392" i="3"/>
  <c r="A391" i="3"/>
  <c r="A390" i="3"/>
  <c r="A389" i="3"/>
  <c r="A388" i="3"/>
  <c r="A375" i="3"/>
  <c r="A374" i="3"/>
  <c r="A373" i="3"/>
  <c r="A372" i="3"/>
  <c r="A371" i="3"/>
  <c r="A370" i="3"/>
  <c r="A369" i="3"/>
  <c r="A368" i="3"/>
  <c r="A367" i="3"/>
  <c r="A366" i="3"/>
  <c r="A353" i="3"/>
  <c r="A352" i="3"/>
  <c r="A351" i="3"/>
  <c r="A350" i="3"/>
  <c r="A349" i="3"/>
  <c r="A348" i="3"/>
  <c r="A347" i="3"/>
  <c r="A346" i="3"/>
  <c r="A345" i="3"/>
  <c r="A344" i="3"/>
  <c r="A331" i="3"/>
  <c r="A330" i="3"/>
  <c r="A329" i="3"/>
  <c r="A328" i="3"/>
  <c r="A327" i="3"/>
  <c r="A326" i="3"/>
  <c r="A325" i="3"/>
  <c r="A324" i="3"/>
  <c r="A323" i="3"/>
  <c r="A322" i="3"/>
  <c r="A309" i="3"/>
  <c r="A308" i="3"/>
  <c r="A307" i="3"/>
  <c r="A306" i="3"/>
  <c r="A305" i="3"/>
  <c r="A304" i="3"/>
  <c r="A303" i="3"/>
  <c r="A302" i="3"/>
  <c r="A301" i="3"/>
  <c r="A300" i="3"/>
  <c r="A287" i="3"/>
  <c r="A286" i="3"/>
  <c r="A285" i="3"/>
  <c r="A284" i="3"/>
  <c r="A283" i="3"/>
  <c r="A282" i="3"/>
  <c r="A281" i="3"/>
  <c r="A280" i="3"/>
  <c r="A279" i="3"/>
  <c r="A278" i="3"/>
  <c r="A265" i="3"/>
  <c r="A264" i="3"/>
  <c r="A263" i="3"/>
  <c r="A262" i="3"/>
  <c r="A261" i="3"/>
  <c r="A260" i="3"/>
  <c r="A259" i="3"/>
  <c r="A258" i="3"/>
  <c r="A257" i="3"/>
  <c r="A256" i="3"/>
  <c r="A243" i="3"/>
  <c r="A242" i="3"/>
  <c r="A241" i="3"/>
  <c r="A240" i="3"/>
  <c r="A239" i="3"/>
  <c r="A238" i="3"/>
  <c r="A237" i="3"/>
  <c r="A236" i="3"/>
  <c r="A235" i="3"/>
  <c r="A234" i="3"/>
  <c r="A221" i="3"/>
  <c r="A220" i="3"/>
  <c r="A219" i="3"/>
  <c r="A218" i="3"/>
  <c r="A217" i="3"/>
  <c r="A216" i="3"/>
  <c r="A215" i="3"/>
  <c r="A214" i="3"/>
  <c r="A213" i="3"/>
  <c r="A212" i="3"/>
  <c r="A199" i="3"/>
  <c r="A198" i="3"/>
  <c r="A197" i="3"/>
  <c r="A196" i="3"/>
  <c r="A195" i="3"/>
  <c r="A194" i="3"/>
  <c r="A193" i="3"/>
  <c r="A192" i="3"/>
  <c r="A191" i="3"/>
  <c r="A190" i="3"/>
  <c r="A177" i="3"/>
  <c r="A176" i="3"/>
  <c r="A175" i="3"/>
  <c r="A174" i="3"/>
  <c r="A173" i="3"/>
  <c r="A172" i="3"/>
  <c r="A171" i="3"/>
  <c r="A170" i="3"/>
  <c r="A169" i="3"/>
  <c r="J168" i="3"/>
  <c r="H168" i="3"/>
  <c r="G168" i="3"/>
  <c r="F168" i="3"/>
  <c r="B168" i="3"/>
  <c r="A168" i="3"/>
  <c r="J155" i="3"/>
  <c r="H155" i="3"/>
  <c r="G155" i="3"/>
  <c r="F155" i="3"/>
  <c r="B155" i="3"/>
  <c r="J154" i="3"/>
  <c r="H154" i="3"/>
  <c r="G154" i="3"/>
  <c r="F154" i="3"/>
  <c r="B154" i="3"/>
  <c r="J153" i="3"/>
  <c r="H153" i="3"/>
  <c r="G153" i="3"/>
  <c r="F153" i="3"/>
  <c r="B153" i="3"/>
  <c r="J152" i="3"/>
  <c r="H152" i="3"/>
  <c r="G152" i="3"/>
  <c r="F152" i="3"/>
  <c r="B152" i="3"/>
  <c r="J151" i="3"/>
  <c r="H151" i="3"/>
  <c r="G151" i="3"/>
  <c r="F151" i="3"/>
  <c r="B151" i="3"/>
  <c r="A151" i="3"/>
  <c r="J150" i="3"/>
  <c r="H150" i="3"/>
  <c r="G150" i="3"/>
  <c r="F150" i="3"/>
  <c r="B150" i="3"/>
  <c r="A150" i="3"/>
  <c r="J149" i="3"/>
  <c r="H149" i="3"/>
  <c r="G149" i="3"/>
  <c r="F149" i="3"/>
  <c r="B149" i="3"/>
  <c r="A149" i="3"/>
  <c r="J148" i="3"/>
  <c r="H148" i="3"/>
  <c r="G148" i="3"/>
  <c r="F148" i="3"/>
  <c r="B148" i="3"/>
  <c r="A148" i="3"/>
  <c r="J147" i="3"/>
  <c r="H147" i="3"/>
  <c r="G147" i="3"/>
  <c r="F147" i="3"/>
  <c r="B147" i="3"/>
  <c r="A147" i="3"/>
  <c r="J146" i="3"/>
  <c r="H146" i="3"/>
  <c r="G146" i="3"/>
  <c r="F146" i="3"/>
  <c r="B146" i="3"/>
  <c r="A146" i="3"/>
  <c r="J133" i="3"/>
  <c r="H133" i="3"/>
  <c r="G133" i="3"/>
  <c r="F133" i="3"/>
  <c r="B133" i="3"/>
  <c r="A133" i="3"/>
  <c r="J132" i="3"/>
  <c r="H132" i="3"/>
  <c r="G132" i="3"/>
  <c r="F132" i="3"/>
  <c r="B132" i="3"/>
  <c r="A132" i="3"/>
  <c r="J131" i="3"/>
  <c r="H131" i="3"/>
  <c r="G131" i="3"/>
  <c r="F131" i="3"/>
  <c r="B131" i="3"/>
  <c r="A131" i="3"/>
  <c r="J130" i="3"/>
  <c r="H130" i="3"/>
  <c r="G130" i="3"/>
  <c r="F130" i="3"/>
  <c r="B130" i="3"/>
  <c r="A130" i="3"/>
  <c r="J129" i="3"/>
  <c r="H129" i="3"/>
  <c r="G129" i="3"/>
  <c r="F129" i="3"/>
  <c r="B129" i="3"/>
  <c r="A129" i="3"/>
  <c r="J128" i="3"/>
  <c r="H128" i="3"/>
  <c r="G128" i="3"/>
  <c r="F128" i="3"/>
  <c r="B128" i="3"/>
  <c r="A128" i="3"/>
  <c r="J127" i="3"/>
  <c r="H127" i="3"/>
  <c r="G127" i="3"/>
  <c r="F127" i="3"/>
  <c r="B127" i="3"/>
  <c r="A127" i="3"/>
  <c r="J126" i="3"/>
  <c r="H126" i="3"/>
  <c r="G126" i="3"/>
  <c r="F126" i="3"/>
  <c r="B126" i="3"/>
  <c r="A126" i="3"/>
  <c r="J125" i="3"/>
  <c r="H125" i="3"/>
  <c r="G125" i="3"/>
  <c r="F125" i="3"/>
  <c r="B125" i="3"/>
  <c r="A125" i="3"/>
  <c r="J124" i="3"/>
  <c r="H124" i="3"/>
  <c r="G124" i="3"/>
  <c r="F124" i="3"/>
  <c r="B124" i="3"/>
  <c r="A124" i="3"/>
  <c r="J110" i="3"/>
  <c r="H110" i="3"/>
  <c r="G110" i="3"/>
  <c r="F110" i="3"/>
  <c r="B110" i="3"/>
  <c r="A110" i="3"/>
  <c r="J109" i="3"/>
  <c r="H109" i="3"/>
  <c r="G109" i="3"/>
  <c r="F109" i="3"/>
  <c r="B109" i="3"/>
  <c r="A109" i="3"/>
  <c r="J108" i="3"/>
  <c r="H108" i="3"/>
  <c r="G108" i="3"/>
  <c r="F108" i="3"/>
  <c r="B108" i="3"/>
  <c r="A108" i="3"/>
  <c r="J107" i="3"/>
  <c r="H107" i="3"/>
  <c r="G107" i="3"/>
  <c r="F107" i="3"/>
  <c r="B107" i="3"/>
  <c r="A107" i="3"/>
  <c r="J106" i="3"/>
  <c r="H106" i="3"/>
  <c r="G106" i="3"/>
  <c r="F106" i="3"/>
  <c r="B106" i="3"/>
  <c r="A106" i="3"/>
  <c r="J105" i="3"/>
  <c r="H105" i="3"/>
  <c r="G105" i="3"/>
  <c r="F105" i="3"/>
  <c r="B105" i="3"/>
  <c r="A105" i="3"/>
  <c r="J104" i="3"/>
  <c r="H104" i="3"/>
  <c r="G104" i="3"/>
  <c r="F104" i="3"/>
  <c r="B104" i="3"/>
  <c r="A104" i="3"/>
  <c r="J103" i="3"/>
  <c r="H103" i="3"/>
  <c r="G103" i="3"/>
  <c r="F103" i="3"/>
  <c r="B103" i="3"/>
  <c r="A103" i="3"/>
  <c r="J102" i="3"/>
  <c r="H102" i="3"/>
  <c r="G102" i="3"/>
  <c r="F102" i="3"/>
  <c r="B102" i="3"/>
  <c r="A102" i="3"/>
  <c r="J97" i="3"/>
  <c r="J88" i="3"/>
  <c r="H88" i="3"/>
  <c r="G88" i="3"/>
  <c r="F88" i="3"/>
  <c r="B88" i="3"/>
  <c r="A88" i="3"/>
  <c r="J87" i="3"/>
  <c r="H87" i="3"/>
  <c r="G87" i="3"/>
  <c r="F87" i="3"/>
  <c r="B87" i="3"/>
  <c r="A87" i="3"/>
  <c r="J86" i="3"/>
  <c r="H86" i="3"/>
  <c r="G86" i="3"/>
  <c r="F86" i="3"/>
  <c r="B86" i="3"/>
  <c r="A86" i="3"/>
  <c r="J85" i="3"/>
  <c r="H85" i="3"/>
  <c r="G85" i="3"/>
  <c r="F85" i="3"/>
  <c r="B85" i="3"/>
  <c r="A85" i="3"/>
  <c r="J84" i="3"/>
  <c r="H84" i="3"/>
  <c r="G84" i="3"/>
  <c r="F84" i="3"/>
  <c r="B84" i="3"/>
  <c r="A84" i="3"/>
  <c r="J83" i="3"/>
  <c r="H83" i="3"/>
  <c r="G83" i="3"/>
  <c r="F83" i="3"/>
  <c r="B83" i="3"/>
  <c r="A83" i="3"/>
  <c r="J82" i="3"/>
  <c r="H82" i="3"/>
  <c r="G82" i="3"/>
  <c r="F82" i="3"/>
  <c r="B82" i="3"/>
  <c r="A82" i="3"/>
  <c r="J81" i="3"/>
  <c r="H81" i="3"/>
  <c r="G81" i="3"/>
  <c r="F81" i="3"/>
  <c r="B81" i="3"/>
  <c r="A81" i="3"/>
  <c r="J80" i="3"/>
  <c r="H80" i="3"/>
  <c r="G80" i="3"/>
  <c r="F80" i="3"/>
  <c r="B80" i="3"/>
  <c r="A80" i="3"/>
  <c r="J79" i="3"/>
  <c r="H79" i="3"/>
  <c r="G79" i="3"/>
  <c r="F79" i="3"/>
  <c r="B79" i="3"/>
  <c r="A79" i="3"/>
  <c r="J66" i="3"/>
  <c r="H66" i="3"/>
  <c r="G66" i="3"/>
  <c r="F66" i="3"/>
  <c r="B66" i="3"/>
  <c r="A66" i="3"/>
  <c r="J65" i="3"/>
  <c r="H65" i="3"/>
  <c r="G65" i="3"/>
  <c r="F65" i="3"/>
  <c r="B65" i="3"/>
  <c r="A65" i="3"/>
  <c r="J64" i="3"/>
  <c r="H64" i="3"/>
  <c r="G64" i="3"/>
  <c r="F64" i="3"/>
  <c r="B64" i="3"/>
  <c r="A64" i="3"/>
  <c r="J63" i="3"/>
  <c r="H63" i="3"/>
  <c r="G63" i="3"/>
  <c r="F63" i="3"/>
  <c r="B63" i="3"/>
  <c r="A63" i="3"/>
  <c r="J62" i="3"/>
  <c r="H62" i="3"/>
  <c r="G62" i="3"/>
  <c r="F62" i="3"/>
  <c r="B62" i="3"/>
  <c r="A62" i="3"/>
  <c r="J61" i="3"/>
  <c r="H61" i="3"/>
  <c r="G61" i="3"/>
  <c r="F61" i="3"/>
  <c r="B61" i="3"/>
  <c r="A61" i="3"/>
  <c r="J60" i="3"/>
  <c r="H60" i="3"/>
  <c r="G60" i="3"/>
  <c r="F60" i="3"/>
  <c r="B60" i="3"/>
  <c r="A60" i="3"/>
  <c r="J59" i="3"/>
  <c r="H59" i="3"/>
  <c r="G59" i="3"/>
  <c r="F59" i="3"/>
  <c r="B59" i="3"/>
  <c r="A59" i="3"/>
  <c r="J58" i="3"/>
  <c r="H58" i="3"/>
  <c r="G58" i="3"/>
  <c r="F58" i="3"/>
  <c r="B58" i="3"/>
  <c r="A58" i="3"/>
  <c r="J57" i="3"/>
  <c r="H57" i="3"/>
  <c r="G57" i="3"/>
  <c r="F57" i="3"/>
  <c r="B57" i="3"/>
  <c r="A57" i="3"/>
  <c r="J56" i="3"/>
  <c r="H56" i="3"/>
  <c r="G56" i="3"/>
  <c r="F56" i="3"/>
  <c r="B56" i="3"/>
  <c r="A56" i="3"/>
  <c r="J42" i="3"/>
  <c r="H42" i="3"/>
  <c r="G42" i="3"/>
  <c r="F42" i="3"/>
  <c r="B42" i="3"/>
  <c r="A42" i="3"/>
  <c r="J41" i="3"/>
  <c r="H41" i="3"/>
  <c r="G41" i="3"/>
  <c r="F41" i="3"/>
  <c r="B41" i="3"/>
  <c r="A41" i="3"/>
  <c r="J40" i="3"/>
  <c r="H40" i="3"/>
  <c r="G40" i="3"/>
  <c r="F40" i="3"/>
  <c r="B40" i="3"/>
  <c r="A40" i="3"/>
  <c r="J39" i="3"/>
  <c r="H39" i="3"/>
  <c r="G39" i="3"/>
  <c r="F39" i="3"/>
  <c r="B39" i="3"/>
  <c r="A39" i="3"/>
  <c r="J38" i="3"/>
  <c r="H38" i="3"/>
  <c r="G38" i="3"/>
  <c r="F38" i="3"/>
  <c r="B38" i="3"/>
  <c r="A38" i="3"/>
  <c r="J37" i="3"/>
  <c r="H37" i="3"/>
  <c r="G37" i="3"/>
  <c r="F37" i="3"/>
  <c r="B37" i="3"/>
  <c r="A37" i="3"/>
  <c r="J36" i="3"/>
  <c r="H36" i="3"/>
  <c r="G36" i="3"/>
  <c r="F36" i="3"/>
  <c r="B36" i="3"/>
  <c r="A36" i="3"/>
  <c r="J35" i="3"/>
  <c r="H35" i="3"/>
  <c r="G35" i="3"/>
  <c r="F35" i="3"/>
  <c r="B35" i="3"/>
  <c r="A35" i="3"/>
  <c r="J34" i="3"/>
  <c r="H34" i="3"/>
  <c r="G34" i="3"/>
  <c r="F34" i="3"/>
  <c r="B34" i="3"/>
  <c r="A34" i="3"/>
  <c r="J33" i="3"/>
  <c r="H33" i="3"/>
  <c r="G33" i="3"/>
  <c r="F33" i="3"/>
  <c r="A33" i="3"/>
  <c r="J32" i="3"/>
  <c r="H32" i="3"/>
  <c r="G32" i="3"/>
  <c r="F32" i="3"/>
  <c r="B32" i="3"/>
  <c r="A32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D4" i="3"/>
  <c r="K3" i="3"/>
  <c r="D3" i="3"/>
  <c r="D27" i="3" s="1"/>
  <c r="D52" i="3" s="1"/>
  <c r="D75" i="3" s="1"/>
  <c r="J2" i="3"/>
  <c r="J26" i="3"/>
  <c r="J51" i="3"/>
  <c r="J74" i="3" s="1"/>
  <c r="J119" i="3" s="1"/>
  <c r="J141" i="3" s="1"/>
  <c r="J163" i="3" s="1"/>
  <c r="J185" i="3" s="1"/>
  <c r="J207" i="3" s="1"/>
  <c r="J229" i="3" s="1"/>
  <c r="J251" i="3" s="1"/>
  <c r="J273" i="3" s="1"/>
  <c r="J295" i="3" s="1"/>
  <c r="J317" i="3" s="1"/>
  <c r="J339" i="3" s="1"/>
  <c r="J361" i="3" s="1"/>
  <c r="J383" i="3" s="1"/>
  <c r="J405" i="3" s="1"/>
  <c r="J427" i="3" s="1"/>
  <c r="J449" i="3" s="1"/>
  <c r="J471" i="3" s="1"/>
  <c r="D2" i="3"/>
  <c r="D26" i="3" s="1"/>
  <c r="D51" i="3" s="1"/>
  <c r="D74" i="3" s="1"/>
  <c r="A2" i="3"/>
  <c r="A26" i="3" s="1"/>
  <c r="A51" i="3" s="1"/>
  <c r="A74" i="3" s="1"/>
  <c r="A97" i="3" s="1"/>
  <c r="A119" i="3" s="1"/>
  <c r="A141" i="3" s="1"/>
  <c r="A163" i="3" s="1"/>
  <c r="A185" i="3" s="1"/>
  <c r="A207" i="3" s="1"/>
  <c r="A229" i="3" s="1"/>
  <c r="A251" i="3" s="1"/>
  <c r="A273" i="3" s="1"/>
  <c r="A295" i="3" s="1"/>
  <c r="A317" i="3" s="1"/>
  <c r="A339" i="3" s="1"/>
  <c r="A361" i="3" s="1"/>
  <c r="A383" i="3" s="1"/>
  <c r="A405" i="3" s="1"/>
  <c r="A427" i="3" s="1"/>
  <c r="A449" i="3" s="1"/>
  <c r="A471" i="3" s="1"/>
  <c r="K454" i="3"/>
  <c r="I460" i="3"/>
  <c r="I328" i="3"/>
  <c r="I350" i="3"/>
  <c r="I390" i="3"/>
  <c r="K463" i="3"/>
  <c r="K455" i="3"/>
  <c r="I480" i="3"/>
  <c r="K278" i="3"/>
  <c r="K264" i="3"/>
  <c r="I219" i="3"/>
  <c r="I304" i="3"/>
  <c r="I242" i="3"/>
  <c r="I240" i="3"/>
  <c r="I236" i="3"/>
  <c r="I239" i="3"/>
  <c r="I284" i="3"/>
  <c r="K300" i="3"/>
  <c r="I220" i="3"/>
  <c r="I216" i="3"/>
  <c r="K258" i="3"/>
  <c r="I278" i="3"/>
  <c r="C34" i="1"/>
  <c r="C36" i="1"/>
  <c r="C35" i="1"/>
  <c r="D6" i="4"/>
  <c r="E6" i="5"/>
  <c r="K29" i="4"/>
  <c r="K27" i="4" s="1"/>
  <c r="H28" i="5"/>
  <c r="H23" i="5"/>
  <c r="C30" i="1"/>
  <c r="D27" i="4" s="1"/>
  <c r="D28" i="5" s="1"/>
  <c r="C31" i="1"/>
  <c r="B29" i="4"/>
  <c r="D30" i="5" s="1"/>
  <c r="D4" i="5"/>
  <c r="I3" i="5"/>
  <c r="D3" i="5"/>
  <c r="D2" i="5"/>
  <c r="A11" i="5"/>
  <c r="E4" i="4"/>
  <c r="K3" i="4"/>
  <c r="D3" i="4"/>
  <c r="E2" i="4"/>
  <c r="K61" i="3"/>
  <c r="K110" i="3"/>
  <c r="K127" i="3"/>
  <c r="K150" i="3"/>
  <c r="I79" i="3"/>
  <c r="I82" i="3"/>
  <c r="I85" i="3"/>
  <c r="I125" i="3"/>
  <c r="I126" i="3"/>
  <c r="I130" i="3"/>
  <c r="I131" i="3"/>
  <c r="I133" i="3"/>
  <c r="I152" i="3"/>
  <c r="I171" i="3"/>
  <c r="I173" i="3"/>
  <c r="C5" i="21"/>
  <c r="K169" i="9"/>
  <c r="K349" i="3"/>
  <c r="K349" i="10"/>
  <c r="K349" i="9"/>
  <c r="K389" i="10"/>
  <c r="K389" i="9"/>
  <c r="K417" i="10"/>
  <c r="K417" i="9"/>
  <c r="K437" i="3"/>
  <c r="K437" i="10"/>
  <c r="K437" i="9"/>
  <c r="K441" i="10"/>
  <c r="K441" i="9"/>
  <c r="K457" i="10"/>
  <c r="K149" i="10"/>
  <c r="K177" i="9"/>
  <c r="K217" i="10"/>
  <c r="K217" i="9"/>
  <c r="K261" i="10"/>
  <c r="K345" i="3"/>
  <c r="K345" i="10"/>
  <c r="K345" i="9"/>
  <c r="K373" i="10"/>
  <c r="K373" i="9"/>
  <c r="K433" i="10"/>
  <c r="K433" i="9"/>
  <c r="K481" i="3"/>
  <c r="K481" i="10"/>
  <c r="K481" i="9"/>
  <c r="I56" i="10"/>
  <c r="I84" i="3"/>
  <c r="I84" i="10"/>
  <c r="I84" i="9"/>
  <c r="I104" i="10"/>
  <c r="I125" i="10"/>
  <c r="I125" i="9"/>
  <c r="I133" i="10"/>
  <c r="I241" i="10"/>
  <c r="I241" i="9"/>
  <c r="I265" i="3"/>
  <c r="I265" i="10"/>
  <c r="I265" i="9"/>
  <c r="I285" i="10"/>
  <c r="I285" i="9"/>
  <c r="I305" i="3"/>
  <c r="I305" i="10"/>
  <c r="I305" i="9"/>
  <c r="I325" i="9"/>
  <c r="I345" i="10"/>
  <c r="I345" i="9"/>
  <c r="I353" i="10"/>
  <c r="I353" i="9"/>
  <c r="I373" i="10"/>
  <c r="I393" i="9"/>
  <c r="I413" i="3"/>
  <c r="I413" i="10"/>
  <c r="I413" i="9"/>
  <c r="I410" i="9"/>
  <c r="I411" i="9"/>
  <c r="I414" i="9"/>
  <c r="I415" i="9"/>
  <c r="I416" i="9"/>
  <c r="I417" i="9"/>
  <c r="I418" i="9"/>
  <c r="I419" i="9"/>
  <c r="I433" i="10"/>
  <c r="I433" i="9"/>
  <c r="I441" i="10"/>
  <c r="I441" i="9"/>
  <c r="I457" i="3"/>
  <c r="I457" i="10"/>
  <c r="I457" i="9"/>
  <c r="I353" i="3"/>
  <c r="K373" i="3"/>
  <c r="K81" i="10"/>
  <c r="K130" i="10"/>
  <c r="K130" i="9"/>
  <c r="K150" i="10"/>
  <c r="K151" i="10"/>
  <c r="K150" i="9"/>
  <c r="K190" i="10"/>
  <c r="K190" i="9"/>
  <c r="K214" i="9"/>
  <c r="K242" i="10"/>
  <c r="K242" i="9"/>
  <c r="K262" i="3"/>
  <c r="K262" i="10"/>
  <c r="K256" i="10"/>
  <c r="K259" i="10"/>
  <c r="K265" i="10"/>
  <c r="K262" i="9"/>
  <c r="K278" i="10"/>
  <c r="K278" i="9"/>
  <c r="K282" i="10"/>
  <c r="K282" i="9"/>
  <c r="K286" i="10"/>
  <c r="K286" i="9"/>
  <c r="K302" i="10"/>
  <c r="K302" i="9"/>
  <c r="K306" i="3"/>
  <c r="K306" i="10"/>
  <c r="K306" i="9"/>
  <c r="K322" i="3"/>
  <c r="K322" i="10"/>
  <c r="K322" i="9"/>
  <c r="K326" i="3"/>
  <c r="K325" i="3"/>
  <c r="K328" i="3"/>
  <c r="K329" i="3"/>
  <c r="K326" i="10"/>
  <c r="K326" i="9"/>
  <c r="K330" i="10"/>
  <c r="K330" i="9"/>
  <c r="K346" i="3"/>
  <c r="K346" i="10"/>
  <c r="K346" i="9"/>
  <c r="K350" i="10"/>
  <c r="K350" i="9"/>
  <c r="K366" i="10"/>
  <c r="K366" i="9"/>
  <c r="K370" i="10"/>
  <c r="K370" i="9"/>
  <c r="K374" i="10"/>
  <c r="K374" i="9"/>
  <c r="K390" i="10"/>
  <c r="K390" i="9"/>
  <c r="K394" i="10"/>
  <c r="K394" i="9"/>
  <c r="K410" i="10"/>
  <c r="K410" i="9"/>
  <c r="K414" i="10"/>
  <c r="K414" i="9"/>
  <c r="K418" i="3"/>
  <c r="K410" i="3"/>
  <c r="K413" i="3"/>
  <c r="K414" i="3"/>
  <c r="K417" i="3"/>
  <c r="K418" i="10"/>
  <c r="K418" i="9"/>
  <c r="K434" i="10"/>
  <c r="K434" i="9"/>
  <c r="K438" i="10"/>
  <c r="K438" i="9"/>
  <c r="K454" i="10"/>
  <c r="K454" i="9"/>
  <c r="K458" i="3"/>
  <c r="K458" i="10"/>
  <c r="K458" i="9"/>
  <c r="K462" i="10"/>
  <c r="K462" i="9"/>
  <c r="K478" i="3"/>
  <c r="K478" i="10"/>
  <c r="K478" i="9"/>
  <c r="K482" i="10"/>
  <c r="K482" i="9"/>
  <c r="K133" i="9"/>
  <c r="K309" i="3"/>
  <c r="K309" i="10"/>
  <c r="K309" i="9"/>
  <c r="K393" i="10"/>
  <c r="K393" i="9"/>
  <c r="I15" i="9"/>
  <c r="I60" i="10"/>
  <c r="I59" i="9"/>
  <c r="I62" i="9"/>
  <c r="I63" i="9"/>
  <c r="I169" i="3"/>
  <c r="I169" i="10"/>
  <c r="I169" i="9"/>
  <c r="I193" i="3"/>
  <c r="I217" i="10"/>
  <c r="I217" i="9"/>
  <c r="I261" i="10"/>
  <c r="I261" i="9"/>
  <c r="I281" i="10"/>
  <c r="I281" i="9"/>
  <c r="I301" i="10"/>
  <c r="I301" i="9"/>
  <c r="I309" i="10"/>
  <c r="I309" i="9"/>
  <c r="I329" i="3"/>
  <c r="I329" i="10"/>
  <c r="I329" i="9"/>
  <c r="I349" i="9"/>
  <c r="I369" i="10"/>
  <c r="I369" i="9"/>
  <c r="I389" i="10"/>
  <c r="I389" i="9"/>
  <c r="I397" i="10"/>
  <c r="I397" i="9"/>
  <c r="I437" i="10"/>
  <c r="I437" i="9"/>
  <c r="I477" i="10"/>
  <c r="I477" i="9"/>
  <c r="I285" i="3"/>
  <c r="I57" i="10"/>
  <c r="I65" i="10"/>
  <c r="I93" i="9"/>
  <c r="I115" i="9" s="1"/>
  <c r="I138" i="9" s="1"/>
  <c r="I160" i="9" s="1"/>
  <c r="I182" i="9" s="1"/>
  <c r="I204" i="9" s="1"/>
  <c r="I226" i="9" s="1"/>
  <c r="I248" i="9" s="1"/>
  <c r="I270" i="9" s="1"/>
  <c r="I292" i="9" s="1"/>
  <c r="I314" i="9" s="1"/>
  <c r="I336" i="9" s="1"/>
  <c r="I358" i="9" s="1"/>
  <c r="I380" i="9" s="1"/>
  <c r="I402" i="9" s="1"/>
  <c r="I424" i="9" s="1"/>
  <c r="I446" i="9" s="1"/>
  <c r="I468" i="9" s="1"/>
  <c r="I490" i="9" s="1"/>
  <c r="I126" i="10"/>
  <c r="I126" i="9"/>
  <c r="I130" i="10"/>
  <c r="I130" i="9"/>
  <c r="I146" i="9"/>
  <c r="I152" i="9"/>
  <c r="I155" i="9"/>
  <c r="I154" i="10"/>
  <c r="I174" i="10"/>
  <c r="I174" i="9"/>
  <c r="I171" i="9"/>
  <c r="I172" i="9"/>
  <c r="I173" i="9"/>
  <c r="I194" i="10"/>
  <c r="I194" i="9"/>
  <c r="I238" i="10"/>
  <c r="I242" i="10"/>
  <c r="I242" i="9"/>
  <c r="I236" i="9"/>
  <c r="I239" i="9"/>
  <c r="I240" i="9"/>
  <c r="I243" i="9"/>
  <c r="I258" i="10"/>
  <c r="I258" i="9"/>
  <c r="I262" i="10"/>
  <c r="I262" i="9"/>
  <c r="I278" i="10"/>
  <c r="I278" i="9"/>
  <c r="I282" i="9"/>
  <c r="I280" i="9"/>
  <c r="I306" i="10"/>
  <c r="I306" i="9"/>
  <c r="I322" i="10"/>
  <c r="I322" i="9"/>
  <c r="I326" i="10"/>
  <c r="I326" i="9"/>
  <c r="I330" i="10"/>
  <c r="I330" i="9"/>
  <c r="I346" i="10"/>
  <c r="I346" i="9"/>
  <c r="I350" i="10"/>
  <c r="I350" i="9"/>
  <c r="I366" i="10"/>
  <c r="I366" i="9"/>
  <c r="I370" i="10"/>
  <c r="I370" i="9"/>
  <c r="I374" i="10"/>
  <c r="I374" i="9"/>
  <c r="I390" i="10"/>
  <c r="I390" i="9"/>
  <c r="I394" i="10"/>
  <c r="I394" i="9"/>
  <c r="I410" i="10"/>
  <c r="I414" i="10"/>
  <c r="I418" i="10"/>
  <c r="I411" i="10"/>
  <c r="I412" i="10"/>
  <c r="I415" i="10"/>
  <c r="I416" i="10"/>
  <c r="I419" i="10"/>
  <c r="I434" i="10"/>
  <c r="I434" i="9"/>
  <c r="I438" i="10"/>
  <c r="I438" i="9"/>
  <c r="I454" i="10"/>
  <c r="I454" i="9"/>
  <c r="I458" i="10"/>
  <c r="I458" i="9"/>
  <c r="I462" i="10"/>
  <c r="I478" i="10"/>
  <c r="I478" i="9"/>
  <c r="I482" i="3"/>
  <c r="I482" i="10"/>
  <c r="I482" i="9"/>
  <c r="I481" i="10"/>
  <c r="I481" i="9"/>
  <c r="K106" i="9"/>
  <c r="K110" i="9"/>
  <c r="K106" i="10"/>
  <c r="K110" i="10"/>
  <c r="K127" i="9"/>
  <c r="K175" i="10"/>
  <c r="K175" i="9"/>
  <c r="K191" i="10"/>
  <c r="K219" i="10"/>
  <c r="K243" i="9"/>
  <c r="K259" i="9"/>
  <c r="K307" i="9"/>
  <c r="K323" i="10"/>
  <c r="K323" i="9"/>
  <c r="K327" i="10"/>
  <c r="K327" i="9"/>
  <c r="K331" i="10"/>
  <c r="K331" i="9"/>
  <c r="K324" i="9"/>
  <c r="K325" i="9"/>
  <c r="K332" i="9" s="1"/>
  <c r="K328" i="9"/>
  <c r="K329" i="9"/>
  <c r="K347" i="9"/>
  <c r="K344" i="9"/>
  <c r="K354" i="9" s="1"/>
  <c r="K348" i="9"/>
  <c r="K351" i="9"/>
  <c r="K352" i="9"/>
  <c r="K353" i="9"/>
  <c r="K351" i="10"/>
  <c r="K367" i="10"/>
  <c r="K367" i="9"/>
  <c r="K371" i="10"/>
  <c r="K371" i="9"/>
  <c r="K375" i="9"/>
  <c r="K391" i="10"/>
  <c r="K391" i="9"/>
  <c r="K395" i="10"/>
  <c r="K395" i="9"/>
  <c r="K411" i="10"/>
  <c r="K411" i="9"/>
  <c r="K415" i="9"/>
  <c r="K419" i="10"/>
  <c r="K419" i="9"/>
  <c r="K435" i="10"/>
  <c r="K432" i="10"/>
  <c r="K436" i="10"/>
  <c r="K439" i="10"/>
  <c r="K440" i="10"/>
  <c r="K435" i="9"/>
  <c r="K439" i="9"/>
  <c r="K455" i="10"/>
  <c r="K455" i="9"/>
  <c r="K459" i="10"/>
  <c r="K460" i="10"/>
  <c r="K461" i="10"/>
  <c r="K463" i="10"/>
  <c r="K459" i="9"/>
  <c r="K463" i="9"/>
  <c r="K479" i="10"/>
  <c r="K479" i="9"/>
  <c r="K483" i="10"/>
  <c r="K483" i="9"/>
  <c r="K129" i="10"/>
  <c r="K129" i="9"/>
  <c r="K173" i="3"/>
  <c r="K173" i="10"/>
  <c r="K173" i="9"/>
  <c r="K221" i="10"/>
  <c r="K221" i="9"/>
  <c r="K325" i="10"/>
  <c r="K353" i="10"/>
  <c r="K397" i="10"/>
  <c r="K397" i="9"/>
  <c r="K477" i="10"/>
  <c r="I461" i="10"/>
  <c r="I461" i="9"/>
  <c r="I301" i="3"/>
  <c r="I441" i="3"/>
  <c r="I102" i="10"/>
  <c r="I102" i="9"/>
  <c r="I103" i="10"/>
  <c r="I147" i="10"/>
  <c r="I171" i="10"/>
  <c r="I239" i="10"/>
  <c r="I243" i="10"/>
  <c r="I280" i="10"/>
  <c r="I284" i="10"/>
  <c r="I287" i="10"/>
  <c r="I303" i="10"/>
  <c r="I307" i="10"/>
  <c r="I307" i="9"/>
  <c r="I323" i="10"/>
  <c r="I323" i="9"/>
  <c r="I327" i="10"/>
  <c r="I327" i="9"/>
  <c r="I331" i="10"/>
  <c r="I331" i="9"/>
  <c r="I347" i="10"/>
  <c r="I347" i="9"/>
  <c r="I351" i="10"/>
  <c r="I351" i="9"/>
  <c r="I367" i="10"/>
  <c r="I367" i="9"/>
  <c r="I371" i="10"/>
  <c r="I371" i="9"/>
  <c r="I375" i="10"/>
  <c r="I375" i="9"/>
  <c r="I391" i="10"/>
  <c r="I391" i="9"/>
  <c r="I395" i="10"/>
  <c r="I395" i="9"/>
  <c r="I435" i="10"/>
  <c r="I435" i="9"/>
  <c r="I439" i="10"/>
  <c r="I439" i="9"/>
  <c r="I455" i="10"/>
  <c r="I455" i="9"/>
  <c r="I459" i="10"/>
  <c r="I459" i="9"/>
  <c r="I463" i="10"/>
  <c r="I463" i="9"/>
  <c r="I479" i="10"/>
  <c r="I479" i="9"/>
  <c r="I483" i="10"/>
  <c r="I483" i="9"/>
  <c r="K15" i="9"/>
  <c r="K265" i="9"/>
  <c r="K485" i="10"/>
  <c r="K485" i="9"/>
  <c r="I173" i="10"/>
  <c r="I461" i="3"/>
  <c r="K168" i="9"/>
  <c r="K192" i="10"/>
  <c r="K192" i="9"/>
  <c r="K216" i="9"/>
  <c r="K220" i="10"/>
  <c r="K240" i="10"/>
  <c r="K240" i="9"/>
  <c r="K256" i="9"/>
  <c r="K284" i="10"/>
  <c r="K284" i="9"/>
  <c r="K308" i="10"/>
  <c r="K308" i="9"/>
  <c r="K324" i="10"/>
  <c r="K328" i="10"/>
  <c r="K344" i="10"/>
  <c r="K348" i="10"/>
  <c r="K352" i="10"/>
  <c r="K368" i="10"/>
  <c r="K368" i="9"/>
  <c r="K372" i="10"/>
  <c r="K372" i="9"/>
  <c r="K388" i="10"/>
  <c r="K388" i="9"/>
  <c r="K392" i="10"/>
  <c r="K392" i="9"/>
  <c r="K396" i="10"/>
  <c r="K396" i="9"/>
  <c r="K412" i="10"/>
  <c r="K412" i="9"/>
  <c r="K416" i="10"/>
  <c r="K416" i="9"/>
  <c r="K432" i="9"/>
  <c r="K436" i="9"/>
  <c r="K440" i="9"/>
  <c r="K460" i="9"/>
  <c r="K476" i="10"/>
  <c r="K480" i="10"/>
  <c r="K476" i="9"/>
  <c r="K480" i="9"/>
  <c r="K261" i="3"/>
  <c r="K265" i="3"/>
  <c r="K257" i="9"/>
  <c r="K285" i="10"/>
  <c r="K285" i="9"/>
  <c r="K329" i="10"/>
  <c r="K369" i="10"/>
  <c r="K369" i="9"/>
  <c r="K413" i="10"/>
  <c r="K413" i="9"/>
  <c r="K461" i="9"/>
  <c r="I485" i="10"/>
  <c r="I485" i="9"/>
  <c r="I373" i="3"/>
  <c r="I63" i="10"/>
  <c r="I79" i="10"/>
  <c r="I79" i="9"/>
  <c r="I87" i="10"/>
  <c r="I87" i="9"/>
  <c r="I148" i="10"/>
  <c r="I152" i="10"/>
  <c r="I172" i="10"/>
  <c r="I192" i="9"/>
  <c r="I196" i="10"/>
  <c r="I196" i="9"/>
  <c r="I216" i="10"/>
  <c r="I220" i="10"/>
  <c r="I220" i="9"/>
  <c r="I236" i="10"/>
  <c r="I240" i="10"/>
  <c r="I264" i="10"/>
  <c r="I300" i="10"/>
  <c r="I300" i="9"/>
  <c r="I308" i="10"/>
  <c r="I304" i="9"/>
  <c r="I324" i="9"/>
  <c r="I328" i="10"/>
  <c r="I328" i="9"/>
  <c r="I344" i="10"/>
  <c r="I348" i="10"/>
  <c r="I348" i="9"/>
  <c r="I368" i="10"/>
  <c r="I368" i="9"/>
  <c r="I372" i="10"/>
  <c r="I388" i="10"/>
  <c r="I388" i="9"/>
  <c r="I392" i="10"/>
  <c r="I396" i="9"/>
  <c r="I432" i="10"/>
  <c r="I432" i="9"/>
  <c r="I440" i="10"/>
  <c r="I440" i="9"/>
  <c r="I456" i="10"/>
  <c r="I456" i="9"/>
  <c r="I460" i="9"/>
  <c r="I460" i="10"/>
  <c r="I476" i="10"/>
  <c r="I476" i="9"/>
  <c r="I480" i="10"/>
  <c r="I480" i="9"/>
  <c r="I484" i="10"/>
  <c r="I484" i="9"/>
  <c r="I162" i="2"/>
  <c r="L346" i="3"/>
  <c r="B25" i="4"/>
  <c r="C32" i="21" s="1"/>
  <c r="K286" i="3"/>
  <c r="I322" i="3"/>
  <c r="K433" i="3"/>
  <c r="I163" i="2"/>
  <c r="L347" i="3" s="1"/>
  <c r="K370" i="3"/>
  <c r="K482" i="3"/>
  <c r="K394" i="3"/>
  <c r="K389" i="3"/>
  <c r="K390" i="3"/>
  <c r="K393" i="3"/>
  <c r="K397" i="3"/>
  <c r="K282" i="3"/>
  <c r="I258" i="3"/>
  <c r="I261" i="3"/>
  <c r="I394" i="3"/>
  <c r="I393" i="3"/>
  <c r="I397" i="3"/>
  <c r="K350" i="3"/>
  <c r="I326" i="3"/>
  <c r="I62" i="3"/>
  <c r="I169" i="2"/>
  <c r="I229" i="2"/>
  <c r="L485" i="3" s="1"/>
  <c r="I325" i="3"/>
  <c r="H48" i="3"/>
  <c r="H72" i="3"/>
  <c r="H94" i="3" s="1"/>
  <c r="H116" i="3" s="1"/>
  <c r="H139" i="3" s="1"/>
  <c r="H161" i="3" s="1"/>
  <c r="H183" i="3" s="1"/>
  <c r="H205" i="3" s="1"/>
  <c r="H227" i="3" s="1"/>
  <c r="H249" i="3" s="1"/>
  <c r="H271" i="3" s="1"/>
  <c r="H293" i="3" s="1"/>
  <c r="H315" i="3" s="1"/>
  <c r="H337" i="3" s="1"/>
  <c r="H359" i="3" s="1"/>
  <c r="H381" i="3" s="1"/>
  <c r="H403" i="3" s="1"/>
  <c r="H425" i="3" s="1"/>
  <c r="H447" i="3" s="1"/>
  <c r="H469" i="3" s="1"/>
  <c r="H491" i="3" s="1"/>
  <c r="I281" i="3"/>
  <c r="K177" i="3"/>
  <c r="K285" i="3"/>
  <c r="K462" i="3"/>
  <c r="K374" i="3"/>
  <c r="I481" i="3"/>
  <c r="I462" i="3"/>
  <c r="I309" i="3"/>
  <c r="I306" i="3"/>
  <c r="K441" i="3"/>
  <c r="K434" i="3"/>
  <c r="I160" i="2"/>
  <c r="L344" i="10" s="1"/>
  <c r="K353" i="3"/>
  <c r="K477" i="3"/>
  <c r="K302" i="3"/>
  <c r="I477" i="3"/>
  <c r="I81" i="3"/>
  <c r="I174" i="3"/>
  <c r="I417" i="3"/>
  <c r="I418" i="3"/>
  <c r="I374" i="3"/>
  <c r="K366" i="3"/>
  <c r="I349" i="3"/>
  <c r="K485" i="3"/>
  <c r="I437" i="3"/>
  <c r="I166" i="2"/>
  <c r="L350" i="10"/>
  <c r="I190" i="2"/>
  <c r="L410" i="9" s="1"/>
  <c r="I191" i="2"/>
  <c r="I198" i="2"/>
  <c r="L418" i="3"/>
  <c r="I199" i="2"/>
  <c r="L419" i="3" s="1"/>
  <c r="I202" i="2"/>
  <c r="L434" i="9" s="1"/>
  <c r="I145" i="2"/>
  <c r="I161" i="2"/>
  <c r="L345" i="10" s="1"/>
  <c r="I205" i="2"/>
  <c r="I146" i="2"/>
  <c r="L306" i="9"/>
  <c r="I165" i="2"/>
  <c r="L349" i="3" s="1"/>
  <c r="I167" i="2"/>
  <c r="I164" i="2"/>
  <c r="I201" i="2"/>
  <c r="L433" i="3" s="1"/>
  <c r="I209" i="2"/>
  <c r="L441" i="3"/>
  <c r="I206" i="2"/>
  <c r="L438" i="9" s="1"/>
  <c r="I56" i="3"/>
  <c r="L351" i="3"/>
  <c r="L353" i="3"/>
  <c r="K281" i="3"/>
  <c r="K479" i="3"/>
  <c r="K369" i="3"/>
  <c r="I194" i="2"/>
  <c r="K103" i="3"/>
  <c r="K284" i="3"/>
  <c r="K459" i="3"/>
  <c r="K243" i="3"/>
  <c r="K368" i="3"/>
  <c r="K351" i="3"/>
  <c r="I141" i="2"/>
  <c r="L301" i="9"/>
  <c r="K347" i="3"/>
  <c r="K308" i="3"/>
  <c r="K438" i="3"/>
  <c r="I55" i="2"/>
  <c r="I203" i="2"/>
  <c r="L435" i="10" s="1"/>
  <c r="I63" i="3"/>
  <c r="I369" i="3"/>
  <c r="I204" i="2"/>
  <c r="L436" i="9" s="1"/>
  <c r="I207" i="2"/>
  <c r="I414" i="3"/>
  <c r="K435" i="3"/>
  <c r="I130" i="2"/>
  <c r="L278" i="10" s="1"/>
  <c r="I170" i="2"/>
  <c r="L366" i="9"/>
  <c r="I208" i="2"/>
  <c r="L440" i="3" s="1"/>
  <c r="I106" i="3"/>
  <c r="K287" i="3"/>
  <c r="L348" i="3"/>
  <c r="I330" i="3"/>
  <c r="I76" i="2"/>
  <c r="L152" i="10" s="1"/>
  <c r="I81" i="2"/>
  <c r="L169" i="9" s="1"/>
  <c r="I125" i="2"/>
  <c r="L261" i="10"/>
  <c r="I126" i="2"/>
  <c r="L262" i="3" s="1"/>
  <c r="I140" i="2"/>
  <c r="L300" i="10" s="1"/>
  <c r="I149" i="2"/>
  <c r="I192" i="2"/>
  <c r="L412" i="10" s="1"/>
  <c r="I197" i="2"/>
  <c r="L417" i="10" s="1"/>
  <c r="I210" i="2"/>
  <c r="L454" i="3"/>
  <c r="I85" i="2"/>
  <c r="L173" i="10" s="1"/>
  <c r="I144" i="2"/>
  <c r="L304" i="9" s="1"/>
  <c r="L304" i="10"/>
  <c r="I193" i="2"/>
  <c r="L413" i="10" s="1"/>
  <c r="I220" i="2"/>
  <c r="L476" i="9" s="1"/>
  <c r="I228" i="2"/>
  <c r="L484" i="10"/>
  <c r="I484" i="3"/>
  <c r="I147" i="2"/>
  <c r="K307" i="3"/>
  <c r="I150" i="2"/>
  <c r="L322" i="10" s="1"/>
  <c r="I476" i="3"/>
  <c r="I68" i="2"/>
  <c r="L132" i="9" s="1"/>
  <c r="I112" i="2"/>
  <c r="L236" i="9" s="1"/>
  <c r="I116" i="2"/>
  <c r="I44" i="2"/>
  <c r="L82" i="9" s="1"/>
  <c r="I154" i="2"/>
  <c r="L326" i="9"/>
  <c r="I148" i="2"/>
  <c r="L308" i="3" s="1"/>
  <c r="I171" i="2"/>
  <c r="L367" i="9"/>
  <c r="I175" i="2"/>
  <c r="L371" i="3" s="1"/>
  <c r="I179" i="2"/>
  <c r="I101" i="2"/>
  <c r="L213" i="9" s="1"/>
  <c r="I105" i="2"/>
  <c r="L217" i="10" s="1"/>
  <c r="I137" i="2"/>
  <c r="L285" i="9"/>
  <c r="I152" i="2"/>
  <c r="L324" i="10" s="1"/>
  <c r="I158" i="2"/>
  <c r="L330" i="9"/>
  <c r="I211" i="2"/>
  <c r="L455" i="9" s="1"/>
  <c r="I215" i="2"/>
  <c r="I219" i="2"/>
  <c r="L463" i="10"/>
  <c r="I115" i="2"/>
  <c r="L239" i="9" s="1"/>
  <c r="I119" i="2"/>
  <c r="L243" i="10" s="1"/>
  <c r="I156" i="2"/>
  <c r="L328" i="10"/>
  <c r="I180" i="2"/>
  <c r="I184" i="2"/>
  <c r="L392" i="3"/>
  <c r="I188" i="2"/>
  <c r="L396" i="10" s="1"/>
  <c r="I172" i="2"/>
  <c r="I176" i="2"/>
  <c r="I181" i="2"/>
  <c r="L389" i="9" s="1"/>
  <c r="I185" i="2"/>
  <c r="L393" i="9" s="1"/>
  <c r="I189" i="2"/>
  <c r="I212" i="2"/>
  <c r="L456" i="10" s="1"/>
  <c r="I216" i="2"/>
  <c r="L460" i="10" s="1"/>
  <c r="I221" i="2"/>
  <c r="L477" i="10"/>
  <c r="I225" i="2"/>
  <c r="L481" i="3" s="1"/>
  <c r="I151" i="2"/>
  <c r="L323" i="9" s="1"/>
  <c r="I153" i="2"/>
  <c r="L325" i="3" s="1"/>
  <c r="I155" i="2"/>
  <c r="L327" i="10" s="1"/>
  <c r="I157" i="2"/>
  <c r="L329" i="10"/>
  <c r="I159" i="2"/>
  <c r="L331" i="10" s="1"/>
  <c r="I173" i="2"/>
  <c r="L369" i="3" s="1"/>
  <c r="I177" i="2"/>
  <c r="L373" i="9"/>
  <c r="I182" i="2"/>
  <c r="L390" i="10" s="1"/>
  <c r="I186" i="2"/>
  <c r="L394" i="10"/>
  <c r="I213" i="2"/>
  <c r="I217" i="2"/>
  <c r="L461" i="10"/>
  <c r="I222" i="2"/>
  <c r="L478" i="10" s="1"/>
  <c r="I226" i="2"/>
  <c r="I174" i="2"/>
  <c r="L370" i="3"/>
  <c r="I178" i="2"/>
  <c r="L374" i="3" s="1"/>
  <c r="I183" i="2"/>
  <c r="L391" i="9"/>
  <c r="I187" i="2"/>
  <c r="L395" i="3" s="1"/>
  <c r="I214" i="2"/>
  <c r="L458" i="10" s="1"/>
  <c r="I218" i="2"/>
  <c r="I223" i="2"/>
  <c r="L479" i="10" s="1"/>
  <c r="L479" i="9"/>
  <c r="I227" i="2"/>
  <c r="L328" i="9"/>
  <c r="L326" i="10"/>
  <c r="L461" i="9"/>
  <c r="L327" i="9"/>
  <c r="L307" i="10"/>
  <c r="L307" i="9"/>
  <c r="L458" i="9"/>
  <c r="L457" i="10"/>
  <c r="L457" i="9"/>
  <c r="L389" i="10"/>
  <c r="L454" i="10"/>
  <c r="L301" i="10"/>
  <c r="L441" i="10"/>
  <c r="L351" i="10"/>
  <c r="L351" i="9"/>
  <c r="L434" i="10"/>
  <c r="L485" i="9"/>
  <c r="L346" i="10"/>
  <c r="L346" i="9"/>
  <c r="I376" i="9"/>
  <c r="L481" i="10"/>
  <c r="L481" i="9"/>
  <c r="L348" i="10"/>
  <c r="L348" i="9"/>
  <c r="L329" i="9"/>
  <c r="L265" i="9"/>
  <c r="L394" i="9"/>
  <c r="L323" i="10"/>
  <c r="L372" i="10"/>
  <c r="L372" i="9"/>
  <c r="L463" i="9"/>
  <c r="L375" i="10"/>
  <c r="L375" i="9"/>
  <c r="L417" i="9"/>
  <c r="L437" i="10"/>
  <c r="L437" i="9"/>
  <c r="L353" i="10"/>
  <c r="L353" i="9"/>
  <c r="L418" i="10"/>
  <c r="L418" i="9"/>
  <c r="L459" i="10"/>
  <c r="L462" i="10"/>
  <c r="L367" i="10"/>
  <c r="L484" i="9"/>
  <c r="L173" i="9"/>
  <c r="L345" i="9"/>
  <c r="I486" i="10"/>
  <c r="L371" i="10"/>
  <c r="L371" i="9"/>
  <c r="L411" i="10"/>
  <c r="L411" i="9"/>
  <c r="L306" i="3"/>
  <c r="L483" i="10"/>
  <c r="L483" i="9"/>
  <c r="L388" i="10"/>
  <c r="L388" i="9"/>
  <c r="L476" i="10"/>
  <c r="L413" i="9"/>
  <c r="L366" i="10"/>
  <c r="L305" i="10"/>
  <c r="L305" i="9"/>
  <c r="L410" i="10"/>
  <c r="L459" i="9"/>
  <c r="L439" i="10"/>
  <c r="L439" i="9"/>
  <c r="L397" i="10"/>
  <c r="L397" i="9"/>
  <c r="L278" i="9"/>
  <c r="L462" i="9"/>
  <c r="L393" i="10"/>
  <c r="L414" i="3"/>
  <c r="L414" i="10"/>
  <c r="L414" i="9"/>
  <c r="L438" i="10"/>
  <c r="L350" i="9"/>
  <c r="L347" i="9"/>
  <c r="L345" i="3"/>
  <c r="L305" i="3"/>
  <c r="L411" i="3"/>
  <c r="L437" i="3"/>
  <c r="L301" i="3"/>
  <c r="L432" i="3"/>
  <c r="L261" i="3"/>
  <c r="L173" i="3"/>
  <c r="L417" i="3"/>
  <c r="L439" i="3"/>
  <c r="L412" i="3"/>
  <c r="L394" i="3"/>
  <c r="L397" i="3"/>
  <c r="L389" i="3"/>
  <c r="L328" i="3"/>
  <c r="L307" i="3"/>
  <c r="L483" i="3"/>
  <c r="L462" i="3"/>
  <c r="L391" i="3"/>
  <c r="L457" i="3"/>
  <c r="L327" i="3"/>
  <c r="L323" i="3"/>
  <c r="L368" i="3"/>
  <c r="L376" i="3" s="1"/>
  <c r="L484" i="3"/>
  <c r="L393" i="3"/>
  <c r="L388" i="3"/>
  <c r="L375" i="3"/>
  <c r="L367" i="3"/>
  <c r="L458" i="3"/>
  <c r="L482" i="3"/>
  <c r="L461" i="3"/>
  <c r="L329" i="3"/>
  <c r="L372" i="3"/>
  <c r="L459" i="3"/>
  <c r="L476" i="3"/>
  <c r="I324" i="10"/>
  <c r="I332" i="10" s="1"/>
  <c r="L306" i="10"/>
  <c r="L308" i="10"/>
  <c r="L309" i="10"/>
  <c r="L330" i="10"/>
  <c r="L330" i="3"/>
  <c r="L460" i="3"/>
  <c r="L366" i="3"/>
  <c r="L347" i="10"/>
  <c r="L460" i="9"/>
  <c r="L440" i="10"/>
  <c r="L370" i="9"/>
  <c r="L369" i="9"/>
  <c r="L485" i="10"/>
  <c r="L454" i="9"/>
  <c r="L482" i="10"/>
  <c r="L482" i="9"/>
  <c r="L350" i="3"/>
  <c r="L440" i="9"/>
  <c r="L370" i="10"/>
  <c r="L369" i="10"/>
  <c r="L392" i="9"/>
  <c r="K152" i="3"/>
  <c r="L373" i="3"/>
  <c r="L435" i="3"/>
  <c r="L392" i="10"/>
  <c r="L434" i="3"/>
  <c r="I436" i="9"/>
  <c r="L308" i="9"/>
  <c r="L374" i="10"/>
  <c r="L391" i="10"/>
  <c r="L326" i="3"/>
  <c r="L477" i="3"/>
  <c r="L390" i="3"/>
  <c r="L390" i="9"/>
  <c r="L477" i="9"/>
  <c r="L441" i="9"/>
  <c r="L419" i="10"/>
  <c r="L419" i="9"/>
  <c r="K8" i="3"/>
  <c r="K32" i="3"/>
  <c r="K32" i="10"/>
  <c r="I35" i="10"/>
  <c r="I35" i="3"/>
  <c r="K168" i="3"/>
  <c r="K168" i="10"/>
  <c r="L433" i="9"/>
  <c r="L373" i="10"/>
  <c r="L368" i="10"/>
  <c r="L368" i="9"/>
  <c r="L309" i="9"/>
  <c r="L309" i="3"/>
  <c r="L432" i="10"/>
  <c r="L432" i="9"/>
  <c r="I344" i="9"/>
  <c r="I344" i="3"/>
  <c r="I416" i="3"/>
  <c r="I196" i="2"/>
  <c r="L416" i="9" s="1"/>
  <c r="K480" i="3"/>
  <c r="I224" i="2"/>
  <c r="I133" i="2"/>
  <c r="L281" i="9" s="1"/>
  <c r="K301" i="3"/>
  <c r="K301" i="10"/>
  <c r="K305" i="10"/>
  <c r="K305" i="3"/>
  <c r="K457" i="9"/>
  <c r="K457" i="3"/>
  <c r="L11" i="14"/>
  <c r="L23" i="14"/>
  <c r="L55" i="14" s="1"/>
  <c r="L47" i="14"/>
  <c r="I372" i="3"/>
  <c r="I432" i="3"/>
  <c r="I442" i="3"/>
  <c r="L12" i="20"/>
  <c r="L12" i="24"/>
  <c r="L479" i="3"/>
  <c r="L463" i="3"/>
  <c r="L261" i="9"/>
  <c r="I396" i="10"/>
  <c r="I352" i="9"/>
  <c r="K456" i="9"/>
  <c r="I308" i="9"/>
  <c r="I168" i="2"/>
  <c r="L352" i="3" s="1"/>
  <c r="I436" i="10"/>
  <c r="I392" i="9"/>
  <c r="I352" i="10"/>
  <c r="K484" i="9"/>
  <c r="K305" i="9"/>
  <c r="K484" i="3"/>
  <c r="K456" i="3"/>
  <c r="K375" i="3"/>
  <c r="K375" i="10"/>
  <c r="L40" i="24"/>
  <c r="L40" i="20"/>
  <c r="I195" i="2"/>
  <c r="L415" i="9" s="1"/>
  <c r="K415" i="10"/>
  <c r="K55" i="14"/>
  <c r="L11" i="24"/>
  <c r="L11" i="20"/>
  <c r="L15" i="20"/>
  <c r="L15" i="24"/>
  <c r="K52" i="20"/>
  <c r="K53" i="20"/>
  <c r="I12" i="24"/>
  <c r="I15" i="24"/>
  <c r="I16" i="24"/>
  <c r="I19" i="24"/>
  <c r="I20" i="24"/>
  <c r="I12" i="20"/>
  <c r="I16" i="20"/>
  <c r="I15" i="19"/>
  <c r="L16" i="20" s="1"/>
  <c r="I19" i="19"/>
  <c r="I23" i="19"/>
  <c r="I24" i="20"/>
  <c r="I27" i="19"/>
  <c r="L42" i="24" s="1"/>
  <c r="I42" i="24"/>
  <c r="I50" i="24"/>
  <c r="I53" i="24"/>
  <c r="I42" i="20"/>
  <c r="I53" i="20" s="1"/>
  <c r="I31" i="19"/>
  <c r="I46" i="20"/>
  <c r="I35" i="19"/>
  <c r="L50" i="24" s="1"/>
  <c r="I50" i="20"/>
  <c r="I29" i="19"/>
  <c r="I33" i="19"/>
  <c r="I22" i="19"/>
  <c r="L23" i="24" s="1"/>
  <c r="I34" i="19"/>
  <c r="L49" i="20" s="1"/>
  <c r="I40" i="20"/>
  <c r="I11" i="20"/>
  <c r="I18" i="20"/>
  <c r="I22" i="20"/>
  <c r="L22" i="20"/>
  <c r="K15" i="20"/>
  <c r="L51" i="20"/>
  <c r="I17" i="19"/>
  <c r="L18" i="24" s="1"/>
  <c r="K45" i="24"/>
  <c r="K53" i="24" s="1"/>
  <c r="I13" i="19"/>
  <c r="L14" i="24" s="1"/>
  <c r="L480" i="3"/>
  <c r="L24" i="20"/>
  <c r="L24" i="24"/>
  <c r="L480" i="10"/>
  <c r="L480" i="9"/>
  <c r="L49" i="24"/>
  <c r="L46" i="20"/>
  <c r="L46" i="24"/>
  <c r="L16" i="24"/>
  <c r="L281" i="10"/>
  <c r="L416" i="3"/>
  <c r="L23" i="20"/>
  <c r="L415" i="10"/>
  <c r="L14" i="20"/>
  <c r="L20" i="20"/>
  <c r="L48" i="20"/>
  <c r="L48" i="24"/>
  <c r="L352" i="9"/>
  <c r="L44" i="24"/>
  <c r="L44" i="20"/>
  <c r="I354" i="9"/>
  <c r="L20" i="24"/>
  <c r="L53" i="24" l="1"/>
  <c r="L420" i="9"/>
  <c r="K25" i="4"/>
  <c r="I28" i="5"/>
  <c r="I30" i="5" s="1"/>
  <c r="L332" i="10"/>
  <c r="I420" i="3"/>
  <c r="I442" i="10"/>
  <c r="I420" i="9"/>
  <c r="E22" i="3"/>
  <c r="E47" i="3" s="1"/>
  <c r="E71" i="3" s="1"/>
  <c r="G39" i="16"/>
  <c r="I59" i="2"/>
  <c r="L110" i="9" s="1"/>
  <c r="I63" i="2"/>
  <c r="I70" i="2"/>
  <c r="L146" i="10" s="1"/>
  <c r="L376" i="10"/>
  <c r="L324" i="9"/>
  <c r="L262" i="9"/>
  <c r="L456" i="3"/>
  <c r="L478" i="3"/>
  <c r="L413" i="3"/>
  <c r="L410" i="3"/>
  <c r="L420" i="3" s="1"/>
  <c r="L438" i="3"/>
  <c r="L344" i="9"/>
  <c r="L456" i="9"/>
  <c r="L395" i="9"/>
  <c r="L325" i="9"/>
  <c r="L344" i="3"/>
  <c r="L354" i="3" s="1"/>
  <c r="I332" i="3"/>
  <c r="K442" i="10"/>
  <c r="K132" i="10"/>
  <c r="K155" i="3"/>
  <c r="K239" i="10"/>
  <c r="I118" i="2"/>
  <c r="L242" i="10" s="1"/>
  <c r="K279" i="10"/>
  <c r="I134" i="2"/>
  <c r="I142" i="2"/>
  <c r="L486" i="3"/>
  <c r="L50" i="20"/>
  <c r="L352" i="10"/>
  <c r="L415" i="3"/>
  <c r="L18" i="20"/>
  <c r="L324" i="3"/>
  <c r="L435" i="9"/>
  <c r="L396" i="3"/>
  <c r="L433" i="10"/>
  <c r="L442" i="10" s="1"/>
  <c r="L322" i="3"/>
  <c r="L478" i="9"/>
  <c r="L486" i="9" s="1"/>
  <c r="L412" i="9"/>
  <c r="L486" i="10"/>
  <c r="L331" i="9"/>
  <c r="L436" i="10"/>
  <c r="L455" i="10"/>
  <c r="L464" i="10" s="1"/>
  <c r="L349" i="9"/>
  <c r="L354" i="9" s="1"/>
  <c r="L395" i="10"/>
  <c r="L325" i="10"/>
  <c r="I464" i="10"/>
  <c r="I376" i="10"/>
  <c r="K486" i="9"/>
  <c r="I420" i="10"/>
  <c r="I59" i="3"/>
  <c r="I104" i="2"/>
  <c r="L216" i="9" s="1"/>
  <c r="K220" i="3"/>
  <c r="K376" i="3"/>
  <c r="L42" i="20"/>
  <c r="L53" i="20" s="1"/>
  <c r="L416" i="10"/>
  <c r="L322" i="9"/>
  <c r="L332" i="9" s="1"/>
  <c r="L396" i="9"/>
  <c r="L455" i="3"/>
  <c r="L331" i="3"/>
  <c r="L332" i="3" s="1"/>
  <c r="L436" i="3"/>
  <c r="L374" i="9"/>
  <c r="L349" i="10"/>
  <c r="L354" i="10" s="1"/>
  <c r="L464" i="9"/>
  <c r="I486" i="3"/>
  <c r="L262" i="10"/>
  <c r="L169" i="10"/>
  <c r="K486" i="10"/>
  <c r="K376" i="10"/>
  <c r="K398" i="10"/>
  <c r="K332" i="10"/>
  <c r="K332" i="3"/>
  <c r="I442" i="9"/>
  <c r="K420" i="3"/>
  <c r="K25" i="20"/>
  <c r="K38" i="20" s="1"/>
  <c r="K54" i="20" s="1"/>
  <c r="I10" i="20"/>
  <c r="K25" i="24"/>
  <c r="K38" i="24" s="1"/>
  <c r="K54" i="24" s="1"/>
  <c r="I9" i="19"/>
  <c r="I9" i="24"/>
  <c r="I25" i="24" s="1"/>
  <c r="I38" i="24" s="1"/>
  <c r="I54" i="24" s="1"/>
  <c r="I9" i="20"/>
  <c r="I25" i="20" s="1"/>
  <c r="I38" i="20" s="1"/>
  <c r="I54" i="20" s="1"/>
  <c r="L9" i="20"/>
  <c r="I230" i="19"/>
  <c r="C1" i="19" s="1"/>
  <c r="L9" i="24"/>
  <c r="K218" i="3"/>
  <c r="I100" i="2"/>
  <c r="L212" i="9" s="1"/>
  <c r="I214" i="9"/>
  <c r="K214" i="10"/>
  <c r="K237" i="3"/>
  <c r="K198" i="10"/>
  <c r="I197" i="10"/>
  <c r="K237" i="10"/>
  <c r="I197" i="3"/>
  <c r="I213" i="9"/>
  <c r="I98" i="2"/>
  <c r="L198" i="3" s="1"/>
  <c r="K198" i="9"/>
  <c r="I213" i="3"/>
  <c r="I198" i="9"/>
  <c r="I198" i="10"/>
  <c r="L213" i="10"/>
  <c r="I8" i="9"/>
  <c r="I8" i="10"/>
  <c r="I40" i="3"/>
  <c r="L282" i="3"/>
  <c r="L282" i="9"/>
  <c r="L282" i="10"/>
  <c r="L302" i="10"/>
  <c r="L302" i="9"/>
  <c r="L302" i="3"/>
  <c r="K376" i="9"/>
  <c r="I286" i="3"/>
  <c r="I286" i="9"/>
  <c r="L398" i="9"/>
  <c r="K442" i="9"/>
  <c r="K464" i="3"/>
  <c r="I113" i="2"/>
  <c r="I237" i="3"/>
  <c r="K303" i="9"/>
  <c r="K303" i="10"/>
  <c r="I464" i="3"/>
  <c r="L304" i="3"/>
  <c r="L240" i="10"/>
  <c r="L240" i="9"/>
  <c r="L240" i="3"/>
  <c r="I120" i="2"/>
  <c r="I123" i="2"/>
  <c r="I131" i="2"/>
  <c r="L279" i="3" s="1"/>
  <c r="I354" i="10"/>
  <c r="I302" i="9"/>
  <c r="K303" i="3"/>
  <c r="K310" i="3" s="1"/>
  <c r="I218" i="10"/>
  <c r="I218" i="9"/>
  <c r="I106" i="2"/>
  <c r="I283" i="9"/>
  <c r="I283" i="3"/>
  <c r="I283" i="10"/>
  <c r="K442" i="3"/>
  <c r="I107" i="2"/>
  <c r="L219" i="9" s="1"/>
  <c r="K219" i="3"/>
  <c r="K219" i="9"/>
  <c r="I234" i="3"/>
  <c r="I234" i="10"/>
  <c r="I234" i="9"/>
  <c r="I257" i="3"/>
  <c r="I266" i="3" s="1"/>
  <c r="I257" i="9"/>
  <c r="I257" i="10"/>
  <c r="L300" i="3"/>
  <c r="I398" i="10"/>
  <c r="I256" i="9"/>
  <c r="K287" i="10"/>
  <c r="I279" i="3"/>
  <c r="I376" i="3"/>
  <c r="L376" i="9"/>
  <c r="I218" i="3"/>
  <c r="K283" i="9"/>
  <c r="I464" i="9"/>
  <c r="K354" i="10"/>
  <c r="I176" i="3"/>
  <c r="I176" i="10"/>
  <c r="L265" i="10"/>
  <c r="L265" i="3"/>
  <c r="L300" i="9"/>
  <c r="I259" i="9"/>
  <c r="K283" i="10"/>
  <c r="I332" i="9"/>
  <c r="K420" i="9"/>
  <c r="I282" i="3"/>
  <c r="I192" i="3"/>
  <c r="I92" i="2"/>
  <c r="L192" i="3" s="1"/>
  <c r="I192" i="10"/>
  <c r="L464" i="3"/>
  <c r="L420" i="10"/>
  <c r="I138" i="2"/>
  <c r="I282" i="10"/>
  <c r="I263" i="9"/>
  <c r="I263" i="3"/>
  <c r="I398" i="3"/>
  <c r="K486" i="3"/>
  <c r="L398" i="10"/>
  <c r="I237" i="10"/>
  <c r="K398" i="9"/>
  <c r="I214" i="3"/>
  <c r="I102" i="2"/>
  <c r="I260" i="10"/>
  <c r="I124" i="2"/>
  <c r="L260" i="10" s="1"/>
  <c r="I260" i="9"/>
  <c r="I260" i="3"/>
  <c r="I139" i="2"/>
  <c r="I287" i="9"/>
  <c r="I287" i="3"/>
  <c r="I303" i="9"/>
  <c r="I143" i="2"/>
  <c r="L239" i="10"/>
  <c r="I135" i="2"/>
  <c r="I110" i="2"/>
  <c r="L234" i="10" s="1"/>
  <c r="I398" i="9"/>
  <c r="I302" i="10"/>
  <c r="I310" i="10" s="1"/>
  <c r="L285" i="10"/>
  <c r="L285" i="3"/>
  <c r="I128" i="2"/>
  <c r="I286" i="10"/>
  <c r="K176" i="9"/>
  <c r="K176" i="3"/>
  <c r="I354" i="3"/>
  <c r="I256" i="10"/>
  <c r="K260" i="9"/>
  <c r="I302" i="3"/>
  <c r="K398" i="3"/>
  <c r="L258" i="9"/>
  <c r="L258" i="10"/>
  <c r="K464" i="9"/>
  <c r="K218" i="9"/>
  <c r="L442" i="9"/>
  <c r="K199" i="3"/>
  <c r="L398" i="3"/>
  <c r="L442" i="3"/>
  <c r="I486" i="9"/>
  <c r="I259" i="10"/>
  <c r="K279" i="9"/>
  <c r="I279" i="9"/>
  <c r="I288" i="9" s="1"/>
  <c r="I238" i="9"/>
  <c r="I176" i="9"/>
  <c r="K464" i="10"/>
  <c r="K420" i="10"/>
  <c r="K260" i="10"/>
  <c r="I303" i="3"/>
  <c r="K354" i="3"/>
  <c r="K304" i="9"/>
  <c r="K216" i="3"/>
  <c r="I136" i="2"/>
  <c r="K213" i="3"/>
  <c r="K304" i="10"/>
  <c r="K281" i="9"/>
  <c r="I108" i="2"/>
  <c r="K236" i="3"/>
  <c r="K300" i="9"/>
  <c r="K310" i="9" s="1"/>
  <c r="K236" i="10"/>
  <c r="I219" i="9"/>
  <c r="K239" i="9"/>
  <c r="I190" i="9"/>
  <c r="I193" i="9"/>
  <c r="I235" i="3"/>
  <c r="I111" i="2"/>
  <c r="I235" i="10"/>
  <c r="I89" i="2"/>
  <c r="L177" i="10" s="1"/>
  <c r="I190" i="10"/>
  <c r="L217" i="9"/>
  <c r="I97" i="2"/>
  <c r="L197" i="9" s="1"/>
  <c r="K196" i="10"/>
  <c r="I215" i="9"/>
  <c r="I215" i="10"/>
  <c r="I212" i="9"/>
  <c r="I212" i="10"/>
  <c r="K199" i="9"/>
  <c r="I99" i="2"/>
  <c r="I199" i="9"/>
  <c r="I199" i="10"/>
  <c r="K197" i="3"/>
  <c r="I195" i="10"/>
  <c r="I195" i="3"/>
  <c r="K195" i="10"/>
  <c r="K195" i="9"/>
  <c r="I95" i="2"/>
  <c r="I221" i="3"/>
  <c r="I221" i="9"/>
  <c r="I109" i="2"/>
  <c r="L212" i="10"/>
  <c r="L219" i="10"/>
  <c r="L242" i="3"/>
  <c r="L280" i="3"/>
  <c r="L280" i="9"/>
  <c r="L280" i="10"/>
  <c r="L238" i="10"/>
  <c r="L238" i="9"/>
  <c r="L238" i="3"/>
  <c r="L216" i="10"/>
  <c r="I96" i="2"/>
  <c r="K174" i="3"/>
  <c r="K238" i="9"/>
  <c r="I90" i="2"/>
  <c r="K215" i="10"/>
  <c r="K238" i="10"/>
  <c r="K244" i="10" s="1"/>
  <c r="L281" i="3"/>
  <c r="K216" i="10"/>
  <c r="L213" i="3"/>
  <c r="L243" i="3"/>
  <c r="L239" i="3"/>
  <c r="L278" i="3"/>
  <c r="L279" i="9"/>
  <c r="L243" i="9"/>
  <c r="I53" i="2"/>
  <c r="L104" i="3" s="1"/>
  <c r="K176" i="10"/>
  <c r="K197" i="9"/>
  <c r="K147" i="9"/>
  <c r="K103" i="9"/>
  <c r="K238" i="3"/>
  <c r="K154" i="9"/>
  <c r="K81" i="9"/>
  <c r="K149" i="9"/>
  <c r="K154" i="3"/>
  <c r="I41" i="2"/>
  <c r="L79" i="3" s="1"/>
  <c r="I61" i="2"/>
  <c r="L236" i="3"/>
  <c r="L260" i="9"/>
  <c r="K212" i="9"/>
  <c r="K212" i="3"/>
  <c r="K215" i="9"/>
  <c r="K171" i="9"/>
  <c r="K174" i="10"/>
  <c r="K212" i="10"/>
  <c r="K196" i="3"/>
  <c r="L236" i="10"/>
  <c r="I103" i="2"/>
  <c r="I121" i="2"/>
  <c r="I94" i="2"/>
  <c r="I127" i="2"/>
  <c r="K125" i="10"/>
  <c r="K263" i="9"/>
  <c r="K257" i="10"/>
  <c r="K263" i="3"/>
  <c r="K266" i="3" s="1"/>
  <c r="L217" i="3"/>
  <c r="I83" i="2"/>
  <c r="K9" i="3"/>
  <c r="L258" i="3"/>
  <c r="I117" i="2"/>
  <c r="K193" i="3"/>
  <c r="K280" i="9"/>
  <c r="K288" i="9" s="1"/>
  <c r="K197" i="10"/>
  <c r="K86" i="9"/>
  <c r="K234" i="9"/>
  <c r="L234" i="9"/>
  <c r="K235" i="3"/>
  <c r="K191" i="3"/>
  <c r="K234" i="3"/>
  <c r="K213" i="9"/>
  <c r="K280" i="10"/>
  <c r="K59" i="9"/>
  <c r="K125" i="3"/>
  <c r="K235" i="9"/>
  <c r="K37" i="9"/>
  <c r="K241" i="9"/>
  <c r="K264" i="10"/>
  <c r="K258" i="9"/>
  <c r="K194" i="9"/>
  <c r="K171" i="3"/>
  <c r="K280" i="3"/>
  <c r="K288" i="3" s="1"/>
  <c r="K241" i="3"/>
  <c r="K104" i="9"/>
  <c r="K194" i="3"/>
  <c r="K59" i="10"/>
  <c r="K37" i="10"/>
  <c r="K152" i="10"/>
  <c r="I17" i="10"/>
  <c r="K9" i="9"/>
  <c r="L125" i="9"/>
  <c r="L125" i="3"/>
  <c r="L125" i="10"/>
  <c r="L127" i="3"/>
  <c r="L127" i="10"/>
  <c r="L127" i="9"/>
  <c r="I106" i="10"/>
  <c r="I150" i="10"/>
  <c r="K170" i="3"/>
  <c r="I82" i="2"/>
  <c r="L170" i="10" s="1"/>
  <c r="I110" i="9"/>
  <c r="K170" i="10"/>
  <c r="I151" i="3"/>
  <c r="I155" i="3"/>
  <c r="I154" i="3"/>
  <c r="I103" i="9"/>
  <c r="K35" i="9"/>
  <c r="K82" i="9"/>
  <c r="I150" i="3"/>
  <c r="I65" i="3"/>
  <c r="I81" i="9"/>
  <c r="K148" i="3"/>
  <c r="I88" i="9"/>
  <c r="I148" i="3"/>
  <c r="I127" i="3"/>
  <c r="K82" i="3"/>
  <c r="I64" i="2"/>
  <c r="L128" i="3" s="1"/>
  <c r="K79" i="3"/>
  <c r="I78" i="2"/>
  <c r="I66" i="2"/>
  <c r="I69" i="2"/>
  <c r="K151" i="3"/>
  <c r="K147" i="3"/>
  <c r="I124" i="10"/>
  <c r="K79" i="10"/>
  <c r="I110" i="10"/>
  <c r="I66" i="10"/>
  <c r="K155" i="9"/>
  <c r="I88" i="10"/>
  <c r="K133" i="3"/>
  <c r="K85" i="9"/>
  <c r="K108" i="3"/>
  <c r="I147" i="3"/>
  <c r="I110" i="3"/>
  <c r="L152" i="9"/>
  <c r="I127" i="9"/>
  <c r="I47" i="2"/>
  <c r="L85" i="10" s="1"/>
  <c r="K34" i="3"/>
  <c r="I127" i="10"/>
  <c r="I146" i="3"/>
  <c r="K86" i="10"/>
  <c r="I66" i="3"/>
  <c r="I71" i="2"/>
  <c r="K85" i="3"/>
  <c r="I82" i="9"/>
  <c r="K104" i="10"/>
  <c r="K108" i="9"/>
  <c r="I128" i="3"/>
  <c r="I79" i="2"/>
  <c r="L155" i="9" s="1"/>
  <c r="I132" i="9"/>
  <c r="K132" i="9"/>
  <c r="L152" i="3"/>
  <c r="I62" i="2"/>
  <c r="L126" i="10" s="1"/>
  <c r="I52" i="2"/>
  <c r="L103" i="10" s="1"/>
  <c r="K60" i="9"/>
  <c r="I85" i="10"/>
  <c r="K57" i="3"/>
  <c r="I74" i="2"/>
  <c r="L150" i="10" s="1"/>
  <c r="I22" i="9"/>
  <c r="I47" i="9" s="1"/>
  <c r="I71" i="9" s="1"/>
  <c r="D72" i="3"/>
  <c r="D94" i="3" s="1"/>
  <c r="D116" i="3" s="1"/>
  <c r="D139" i="3" s="1"/>
  <c r="D161" i="3" s="1"/>
  <c r="D183" i="3" s="1"/>
  <c r="D205" i="3" s="1"/>
  <c r="D227" i="3" s="1"/>
  <c r="D249" i="3" s="1"/>
  <c r="D271" i="3" s="1"/>
  <c r="D293" i="3" s="1"/>
  <c r="D315" i="3" s="1"/>
  <c r="D337" i="3" s="1"/>
  <c r="D359" i="3" s="1"/>
  <c r="D381" i="3" s="1"/>
  <c r="D403" i="3" s="1"/>
  <c r="D425" i="3" s="1"/>
  <c r="D447" i="3" s="1"/>
  <c r="D469" i="3" s="1"/>
  <c r="D491" i="3" s="1"/>
  <c r="C29" i="21"/>
  <c r="I22" i="10"/>
  <c r="I47" i="10" s="1"/>
  <c r="I71" i="10" s="1"/>
  <c r="I93" i="3"/>
  <c r="I115" i="3" s="1"/>
  <c r="I138" i="3" s="1"/>
  <c r="I160" i="3" s="1"/>
  <c r="I182" i="3" s="1"/>
  <c r="I204" i="3" s="1"/>
  <c r="I226" i="3" s="1"/>
  <c r="I248" i="3" s="1"/>
  <c r="I270" i="3" s="1"/>
  <c r="I292" i="3" s="1"/>
  <c r="I314" i="3" s="1"/>
  <c r="I336" i="3" s="1"/>
  <c r="I358" i="3" s="1"/>
  <c r="I380" i="3" s="1"/>
  <c r="I402" i="3" s="1"/>
  <c r="I424" i="3" s="1"/>
  <c r="I446" i="3" s="1"/>
  <c r="I468" i="3" s="1"/>
  <c r="I490" i="3" s="1"/>
  <c r="I93" i="10"/>
  <c r="I115" i="10" s="1"/>
  <c r="I138" i="10" s="1"/>
  <c r="I160" i="10" s="1"/>
  <c r="I182" i="10" s="1"/>
  <c r="I204" i="10" s="1"/>
  <c r="I226" i="10" s="1"/>
  <c r="I248" i="10" s="1"/>
  <c r="I270" i="10" s="1"/>
  <c r="I292" i="10" s="1"/>
  <c r="I314" i="10" s="1"/>
  <c r="I336" i="10" s="1"/>
  <c r="I358" i="10" s="1"/>
  <c r="I380" i="10" s="1"/>
  <c r="I402" i="10" s="1"/>
  <c r="I424" i="10" s="1"/>
  <c r="I446" i="10" s="1"/>
  <c r="I468" i="10" s="1"/>
  <c r="I490" i="10" s="1"/>
  <c r="E93" i="9"/>
  <c r="E115" i="9" s="1"/>
  <c r="E138" i="9" s="1"/>
  <c r="E160" i="9" s="1"/>
  <c r="E182" i="9" s="1"/>
  <c r="E204" i="9" s="1"/>
  <c r="E226" i="9" s="1"/>
  <c r="E248" i="9" s="1"/>
  <c r="E270" i="9" s="1"/>
  <c r="E292" i="9" s="1"/>
  <c r="E314" i="9" s="1"/>
  <c r="E336" i="9" s="1"/>
  <c r="E358" i="9" s="1"/>
  <c r="E380" i="9" s="1"/>
  <c r="E402" i="9" s="1"/>
  <c r="E424" i="9" s="1"/>
  <c r="E446" i="9" s="1"/>
  <c r="E468" i="9" s="1"/>
  <c r="E490" i="9" s="1"/>
  <c r="E22" i="10"/>
  <c r="E47" i="10" s="1"/>
  <c r="E71" i="10" s="1"/>
  <c r="B23" i="4"/>
  <c r="D98" i="9"/>
  <c r="D142" i="9" s="1"/>
  <c r="D186" i="9" s="1"/>
  <c r="D230" i="9" s="1"/>
  <c r="D274" i="9" s="1"/>
  <c r="D318" i="9" s="1"/>
  <c r="D362" i="9" s="1"/>
  <c r="D406" i="9" s="1"/>
  <c r="D450" i="9" s="1"/>
  <c r="D120" i="9"/>
  <c r="D164" i="9" s="1"/>
  <c r="D208" i="9" s="1"/>
  <c r="D252" i="9" s="1"/>
  <c r="D296" i="9" s="1"/>
  <c r="D340" i="9" s="1"/>
  <c r="D384" i="9" s="1"/>
  <c r="D428" i="9" s="1"/>
  <c r="D472" i="9" s="1"/>
  <c r="I8" i="2"/>
  <c r="L8" i="3" s="1"/>
  <c r="K60" i="10"/>
  <c r="K61" i="9"/>
  <c r="K8" i="9"/>
  <c r="K105" i="10"/>
  <c r="K57" i="9"/>
  <c r="I31" i="2"/>
  <c r="L57" i="3" s="1"/>
  <c r="K64" i="10"/>
  <c r="K65" i="3"/>
  <c r="K40" i="3"/>
  <c r="K40" i="9"/>
  <c r="K64" i="3"/>
  <c r="K41" i="3"/>
  <c r="K14" i="3"/>
  <c r="I14" i="2"/>
  <c r="L14" i="10" s="1"/>
  <c r="K84" i="3"/>
  <c r="K38" i="10"/>
  <c r="I108" i="3"/>
  <c r="K105" i="3"/>
  <c r="K18" i="10"/>
  <c r="K41" i="9"/>
  <c r="I105" i="3"/>
  <c r="K87" i="3"/>
  <c r="I36" i="3"/>
  <c r="K14" i="9"/>
  <c r="I37" i="10"/>
  <c r="I105" i="9"/>
  <c r="I80" i="9"/>
  <c r="I46" i="2"/>
  <c r="L84" i="10" s="1"/>
  <c r="I25" i="2"/>
  <c r="L38" i="10" s="1"/>
  <c r="K87" i="9"/>
  <c r="K109" i="9"/>
  <c r="K65" i="10"/>
  <c r="K80" i="3"/>
  <c r="I18" i="3"/>
  <c r="L81" i="9"/>
  <c r="L82" i="10"/>
  <c r="I18" i="2"/>
  <c r="L18" i="3" s="1"/>
  <c r="K38" i="3"/>
  <c r="I15" i="3"/>
  <c r="I109" i="3"/>
  <c r="I15" i="2"/>
  <c r="L15" i="10" s="1"/>
  <c r="I58" i="2"/>
  <c r="L109" i="3" s="1"/>
  <c r="I80" i="3"/>
  <c r="K63" i="9"/>
  <c r="I18" i="10"/>
  <c r="I10" i="2"/>
  <c r="L10" i="3" s="1"/>
  <c r="I11" i="3"/>
  <c r="I34" i="9"/>
  <c r="K62" i="9"/>
  <c r="I11" i="2"/>
  <c r="L11" i="3" s="1"/>
  <c r="I57" i="2"/>
  <c r="L108" i="10" s="1"/>
  <c r="I37" i="2"/>
  <c r="L63" i="9" s="1"/>
  <c r="I51" i="2"/>
  <c r="I14" i="9"/>
  <c r="I14" i="10"/>
  <c r="I11" i="9"/>
  <c r="I40" i="2"/>
  <c r="L66" i="10" s="1"/>
  <c r="I54" i="2"/>
  <c r="I10" i="9"/>
  <c r="I109" i="9"/>
  <c r="I108" i="9"/>
  <c r="K88" i="10"/>
  <c r="K84" i="9"/>
  <c r="L81" i="3"/>
  <c r="K102" i="3"/>
  <c r="K102" i="9"/>
  <c r="K153" i="9"/>
  <c r="K153" i="10"/>
  <c r="K39" i="3"/>
  <c r="K39" i="10"/>
  <c r="K39" i="9"/>
  <c r="I149" i="10"/>
  <c r="I149" i="3"/>
  <c r="I149" i="9"/>
  <c r="I156" i="9" s="1"/>
  <c r="I73" i="2"/>
  <c r="I80" i="2"/>
  <c r="I168" i="3"/>
  <c r="I168" i="9"/>
  <c r="I168" i="10"/>
  <c r="L110" i="10"/>
  <c r="L110" i="3"/>
  <c r="K131" i="10"/>
  <c r="K131" i="3"/>
  <c r="K131" i="9"/>
  <c r="K146" i="10"/>
  <c r="K146" i="9"/>
  <c r="K146" i="3"/>
  <c r="L150" i="9"/>
  <c r="K172" i="3"/>
  <c r="K172" i="9"/>
  <c r="K178" i="9" s="1"/>
  <c r="L155" i="10"/>
  <c r="L146" i="3"/>
  <c r="K172" i="10"/>
  <c r="L132" i="3"/>
  <c r="L132" i="10"/>
  <c r="L192" i="10"/>
  <c r="L192" i="9"/>
  <c r="K33" i="10"/>
  <c r="I20" i="2"/>
  <c r="L33" i="3" s="1"/>
  <c r="K107" i="3"/>
  <c r="K107" i="10"/>
  <c r="K107" i="9"/>
  <c r="K124" i="9"/>
  <c r="K124" i="3"/>
  <c r="K128" i="10"/>
  <c r="K128" i="3"/>
  <c r="K128" i="9"/>
  <c r="I191" i="10"/>
  <c r="I191" i="9"/>
  <c r="I91" i="2"/>
  <c r="I191" i="3"/>
  <c r="I9" i="2"/>
  <c r="L9" i="10" s="1"/>
  <c r="I9" i="9"/>
  <c r="I9" i="3"/>
  <c r="I38" i="2"/>
  <c r="I64" i="10"/>
  <c r="I64" i="3"/>
  <c r="K83" i="9"/>
  <c r="K83" i="10"/>
  <c r="I48" i="2"/>
  <c r="I86" i="3"/>
  <c r="I86" i="10"/>
  <c r="I86" i="9"/>
  <c r="I56" i="2"/>
  <c r="I87" i="2"/>
  <c r="I175" i="9"/>
  <c r="I175" i="3"/>
  <c r="L109" i="9"/>
  <c r="L106" i="9"/>
  <c r="L106" i="10"/>
  <c r="L106" i="3"/>
  <c r="I175" i="10"/>
  <c r="I61" i="3"/>
  <c r="I35" i="2"/>
  <c r="I61" i="10"/>
  <c r="I72" i="2"/>
  <c r="I83" i="10"/>
  <c r="I65" i="2"/>
  <c r="I39" i="2"/>
  <c r="I50" i="2"/>
  <c r="I21" i="2"/>
  <c r="I36" i="2"/>
  <c r="I128" i="9"/>
  <c r="K15" i="10"/>
  <c r="K66" i="9"/>
  <c r="I146" i="10"/>
  <c r="I57" i="9"/>
  <c r="K126" i="9"/>
  <c r="I107" i="3"/>
  <c r="I24" i="2"/>
  <c r="I34" i="2"/>
  <c r="K11" i="9"/>
  <c r="I177" i="3"/>
  <c r="I84" i="2"/>
  <c r="I83" i="3"/>
  <c r="L169" i="3"/>
  <c r="L82" i="3"/>
  <c r="I75" i="2"/>
  <c r="I27" i="2"/>
  <c r="L40" i="10" s="1"/>
  <c r="I33" i="2"/>
  <c r="I93" i="2"/>
  <c r="I124" i="9"/>
  <c r="I151" i="10"/>
  <c r="I107" i="9"/>
  <c r="I37" i="9"/>
  <c r="K66" i="10"/>
  <c r="I60" i="9"/>
  <c r="K88" i="9"/>
  <c r="K126" i="10"/>
  <c r="K56" i="3"/>
  <c r="K11" i="10"/>
  <c r="I34" i="3"/>
  <c r="K63" i="10"/>
  <c r="I129" i="3"/>
  <c r="L79" i="10"/>
  <c r="I153" i="10"/>
  <c r="I60" i="2"/>
  <c r="I67" i="2"/>
  <c r="I42" i="2"/>
  <c r="I49" i="2"/>
  <c r="K169" i="3"/>
  <c r="I131" i="9"/>
  <c r="I33" i="9"/>
  <c r="K80" i="9"/>
  <c r="K148" i="9"/>
  <c r="K62" i="10"/>
  <c r="I170" i="9"/>
  <c r="I40" i="9"/>
  <c r="I129" i="9"/>
  <c r="K109" i="10"/>
  <c r="I177" i="9"/>
  <c r="I33" i="3"/>
  <c r="I132" i="10"/>
  <c r="I170" i="10"/>
  <c r="K193" i="9"/>
  <c r="I153" i="3"/>
  <c r="I88" i="2"/>
  <c r="I45" i="2"/>
  <c r="I86" i="2"/>
  <c r="I77" i="2"/>
  <c r="D120" i="3"/>
  <c r="D164" i="3" s="1"/>
  <c r="D208" i="3" s="1"/>
  <c r="D252" i="3" s="1"/>
  <c r="D296" i="3" s="1"/>
  <c r="D340" i="3" s="1"/>
  <c r="D384" i="3" s="1"/>
  <c r="D428" i="3" s="1"/>
  <c r="D472" i="3" s="1"/>
  <c r="D98" i="3"/>
  <c r="D142" i="3" s="1"/>
  <c r="D186" i="3" s="1"/>
  <c r="D230" i="3" s="1"/>
  <c r="D274" i="3" s="1"/>
  <c r="D318" i="3" s="1"/>
  <c r="D362" i="3" s="1"/>
  <c r="D406" i="3" s="1"/>
  <c r="D450" i="3" s="1"/>
  <c r="Q7" i="9"/>
  <c r="D120" i="10"/>
  <c r="D164" i="10" s="1"/>
  <c r="D208" i="10" s="1"/>
  <c r="D252" i="10" s="1"/>
  <c r="D296" i="10" s="1"/>
  <c r="D340" i="10" s="1"/>
  <c r="D384" i="10" s="1"/>
  <c r="D428" i="10" s="1"/>
  <c r="D472" i="10" s="1"/>
  <c r="Q7" i="3"/>
  <c r="D97" i="3"/>
  <c r="D141" i="3" s="1"/>
  <c r="D185" i="3" s="1"/>
  <c r="D229" i="3" s="1"/>
  <c r="D273" i="3" s="1"/>
  <c r="D317" i="3" s="1"/>
  <c r="D361" i="3" s="1"/>
  <c r="D405" i="3" s="1"/>
  <c r="D449" i="3" s="1"/>
  <c r="D119" i="3"/>
  <c r="D163" i="3" s="1"/>
  <c r="D207" i="3" s="1"/>
  <c r="D251" i="3" s="1"/>
  <c r="D295" i="3" s="1"/>
  <c r="D339" i="3" s="1"/>
  <c r="D383" i="3" s="1"/>
  <c r="D427" i="3" s="1"/>
  <c r="D471" i="3" s="1"/>
  <c r="D97" i="9"/>
  <c r="D141" i="9" s="1"/>
  <c r="D185" i="9" s="1"/>
  <c r="D229" i="9" s="1"/>
  <c r="D273" i="9" s="1"/>
  <c r="D317" i="9" s="1"/>
  <c r="D361" i="9" s="1"/>
  <c r="D405" i="9" s="1"/>
  <c r="D449" i="9" s="1"/>
  <c r="D119" i="9"/>
  <c r="D163" i="9" s="1"/>
  <c r="D207" i="9" s="1"/>
  <c r="D251" i="9" s="1"/>
  <c r="D295" i="9" s="1"/>
  <c r="D339" i="9" s="1"/>
  <c r="D383" i="9" s="1"/>
  <c r="D427" i="9" s="1"/>
  <c r="D471" i="9" s="1"/>
  <c r="D119" i="10"/>
  <c r="D163" i="10" s="1"/>
  <c r="D207" i="10" s="1"/>
  <c r="D251" i="10" s="1"/>
  <c r="D295" i="10" s="1"/>
  <c r="D339" i="10" s="1"/>
  <c r="D383" i="10" s="1"/>
  <c r="D427" i="10" s="1"/>
  <c r="D471" i="10" s="1"/>
  <c r="D97" i="10"/>
  <c r="D141" i="10" s="1"/>
  <c r="D185" i="10" s="1"/>
  <c r="D229" i="10" s="1"/>
  <c r="D273" i="10" s="1"/>
  <c r="D317" i="10" s="1"/>
  <c r="D361" i="10" s="1"/>
  <c r="D405" i="10" s="1"/>
  <c r="D449" i="10" s="1"/>
  <c r="D26" i="5"/>
  <c r="I9" i="10"/>
  <c r="K35" i="3"/>
  <c r="K12" i="3"/>
  <c r="K12" i="10"/>
  <c r="I22" i="2"/>
  <c r="L35" i="9" s="1"/>
  <c r="K16" i="10"/>
  <c r="K16" i="9"/>
  <c r="I32" i="10"/>
  <c r="I32" i="9"/>
  <c r="I32" i="3"/>
  <c r="I19" i="2"/>
  <c r="K58" i="10"/>
  <c r="K58" i="9"/>
  <c r="K58" i="3"/>
  <c r="I41" i="9"/>
  <c r="I41" i="3"/>
  <c r="I41" i="10"/>
  <c r="I28" i="2"/>
  <c r="I12" i="3"/>
  <c r="I12" i="2"/>
  <c r="I12" i="10"/>
  <c r="I12" i="9"/>
  <c r="I16" i="3"/>
  <c r="I16" i="2"/>
  <c r="I16" i="9"/>
  <c r="I16" i="10"/>
  <c r="K36" i="3"/>
  <c r="K36" i="10"/>
  <c r="K36" i="9"/>
  <c r="I32" i="2"/>
  <c r="K42" i="3"/>
  <c r="K10" i="3"/>
  <c r="I26" i="2"/>
  <c r="K42" i="9"/>
  <c r="K10" i="10"/>
  <c r="K33" i="9"/>
  <c r="I58" i="3"/>
  <c r="I58" i="9"/>
  <c r="I58" i="10"/>
  <c r="I13" i="9"/>
  <c r="I13" i="10"/>
  <c r="I36" i="10"/>
  <c r="I23" i="2"/>
  <c r="I13" i="3"/>
  <c r="K17" i="9"/>
  <c r="I39" i="9"/>
  <c r="K13" i="10"/>
  <c r="K13" i="9"/>
  <c r="I17" i="2"/>
  <c r="I17" i="9"/>
  <c r="I29" i="2"/>
  <c r="I42" i="3"/>
  <c r="I42" i="9"/>
  <c r="I42" i="10"/>
  <c r="I39" i="10"/>
  <c r="I13" i="2"/>
  <c r="K17" i="3"/>
  <c r="I38" i="10"/>
  <c r="I38" i="9"/>
  <c r="I10" i="3"/>
  <c r="K34" i="9"/>
  <c r="K56" i="9"/>
  <c r="I30" i="2"/>
  <c r="K18" i="3"/>
  <c r="E93" i="10"/>
  <c r="E115" i="10" s="1"/>
  <c r="E138" i="10" s="1"/>
  <c r="E160" i="10" s="1"/>
  <c r="E182" i="10" s="1"/>
  <c r="E204" i="10" s="1"/>
  <c r="E226" i="10" s="1"/>
  <c r="E248" i="10" s="1"/>
  <c r="E270" i="10" s="1"/>
  <c r="E292" i="10" s="1"/>
  <c r="E314" i="10" s="1"/>
  <c r="E336" i="10" s="1"/>
  <c r="E358" i="10" s="1"/>
  <c r="E380" i="10" s="1"/>
  <c r="E402" i="10" s="1"/>
  <c r="E424" i="10" s="1"/>
  <c r="E446" i="10" s="1"/>
  <c r="E468" i="10" s="1"/>
  <c r="E490" i="10" s="1"/>
  <c r="E22" i="9"/>
  <c r="E47" i="9" s="1"/>
  <c r="E71" i="9" s="1"/>
  <c r="E93" i="3"/>
  <c r="E115" i="3" s="1"/>
  <c r="E138" i="3" s="1"/>
  <c r="E160" i="3" s="1"/>
  <c r="E182" i="3" s="1"/>
  <c r="E204" i="3" s="1"/>
  <c r="E226" i="3" s="1"/>
  <c r="E248" i="3" s="1"/>
  <c r="E270" i="3" s="1"/>
  <c r="E292" i="3" s="1"/>
  <c r="E314" i="3" s="1"/>
  <c r="E336" i="3" s="1"/>
  <c r="E358" i="3" s="1"/>
  <c r="E380" i="3" s="1"/>
  <c r="E402" i="3" s="1"/>
  <c r="E424" i="3" s="1"/>
  <c r="E446" i="3" s="1"/>
  <c r="E468" i="3" s="1"/>
  <c r="E490" i="3" s="1"/>
  <c r="L104" i="9" l="1"/>
  <c r="L146" i="9"/>
  <c r="L216" i="3"/>
  <c r="I244" i="3"/>
  <c r="I310" i="9"/>
  <c r="I89" i="3"/>
  <c r="L109" i="10"/>
  <c r="K266" i="9"/>
  <c r="L242" i="9"/>
  <c r="I310" i="3"/>
  <c r="L104" i="10"/>
  <c r="I26" i="5"/>
  <c r="K23" i="4"/>
  <c r="I24" i="5" s="1"/>
  <c r="L10" i="20"/>
  <c r="L25" i="20" s="1"/>
  <c r="L38" i="20" s="1"/>
  <c r="L10" i="24"/>
  <c r="L25" i="24"/>
  <c r="L38" i="24" s="1"/>
  <c r="L54" i="24" s="1"/>
  <c r="H2" i="19"/>
  <c r="C15" i="21"/>
  <c r="L212" i="3"/>
  <c r="L198" i="10"/>
  <c r="L198" i="9"/>
  <c r="L234" i="3"/>
  <c r="L264" i="9"/>
  <c r="L264" i="10"/>
  <c r="I67" i="9"/>
  <c r="I200" i="3"/>
  <c r="L284" i="10"/>
  <c r="L284" i="9"/>
  <c r="L284" i="3"/>
  <c r="I134" i="10"/>
  <c r="L260" i="3"/>
  <c r="I222" i="10"/>
  <c r="I244" i="9"/>
  <c r="L177" i="9"/>
  <c r="I200" i="10"/>
  <c r="I266" i="10"/>
  <c r="I288" i="10"/>
  <c r="K310" i="10"/>
  <c r="L177" i="3"/>
  <c r="I111" i="10"/>
  <c r="L197" i="3"/>
  <c r="L286" i="3"/>
  <c r="L286" i="9"/>
  <c r="L286" i="10"/>
  <c r="I266" i="9"/>
  <c r="I134" i="3"/>
  <c r="K288" i="10"/>
  <c r="L264" i="3"/>
  <c r="L197" i="10"/>
  <c r="L219" i="3"/>
  <c r="I222" i="3"/>
  <c r="L220" i="9"/>
  <c r="L220" i="3"/>
  <c r="L220" i="10"/>
  <c r="L287" i="9"/>
  <c r="L287" i="10"/>
  <c r="L287" i="3"/>
  <c r="L218" i="3"/>
  <c r="L218" i="10"/>
  <c r="L218" i="9"/>
  <c r="L256" i="3"/>
  <c r="L256" i="9"/>
  <c r="L256" i="10"/>
  <c r="K266" i="10"/>
  <c r="L283" i="9"/>
  <c r="L288" i="9" s="1"/>
  <c r="L283" i="3"/>
  <c r="L288" i="3" s="1"/>
  <c r="L283" i="10"/>
  <c r="L303" i="9"/>
  <c r="L310" i="9" s="1"/>
  <c r="L303" i="3"/>
  <c r="L303" i="10"/>
  <c r="L310" i="10" s="1"/>
  <c r="L214" i="3"/>
  <c r="L214" i="10"/>
  <c r="L214" i="9"/>
  <c r="I288" i="3"/>
  <c r="K178" i="10"/>
  <c r="I244" i="10"/>
  <c r="L235" i="10"/>
  <c r="L235" i="9"/>
  <c r="L235" i="3"/>
  <c r="L259" i="10"/>
  <c r="L259" i="3"/>
  <c r="L259" i="9"/>
  <c r="L279" i="10"/>
  <c r="L288" i="10" s="1"/>
  <c r="K222" i="3"/>
  <c r="L310" i="3"/>
  <c r="L237" i="9"/>
  <c r="L237" i="3"/>
  <c r="L237" i="10"/>
  <c r="K200" i="10"/>
  <c r="K222" i="9"/>
  <c r="I222" i="9"/>
  <c r="L199" i="3"/>
  <c r="L199" i="10"/>
  <c r="L199" i="9"/>
  <c r="I200" i="9"/>
  <c r="K200" i="9"/>
  <c r="L195" i="10"/>
  <c r="L195" i="3"/>
  <c r="L195" i="9"/>
  <c r="L221" i="9"/>
  <c r="L221" i="3"/>
  <c r="L221" i="10"/>
  <c r="L155" i="3"/>
  <c r="K67" i="9"/>
  <c r="K200" i="3"/>
  <c r="L241" i="10"/>
  <c r="L241" i="3"/>
  <c r="L241" i="9"/>
  <c r="L263" i="3"/>
  <c r="L263" i="9"/>
  <c r="L263" i="10"/>
  <c r="L40" i="9"/>
  <c r="L170" i="9"/>
  <c r="L40" i="3"/>
  <c r="L171" i="3"/>
  <c r="L171" i="10"/>
  <c r="L171" i="9"/>
  <c r="L196" i="9"/>
  <c r="L196" i="3"/>
  <c r="L196" i="10"/>
  <c r="L128" i="10"/>
  <c r="L126" i="9"/>
  <c r="L79" i="9"/>
  <c r="L215" i="3"/>
  <c r="L215" i="9"/>
  <c r="L215" i="10"/>
  <c r="K222" i="10"/>
  <c r="L190" i="10"/>
  <c r="L190" i="3"/>
  <c r="L190" i="9"/>
  <c r="K178" i="3"/>
  <c r="L170" i="3"/>
  <c r="L103" i="3"/>
  <c r="L194" i="9"/>
  <c r="L194" i="3"/>
  <c r="L194" i="10"/>
  <c r="L128" i="9"/>
  <c r="L126" i="3"/>
  <c r="K244" i="9"/>
  <c r="L257" i="9"/>
  <c r="L257" i="10"/>
  <c r="L257" i="3"/>
  <c r="K156" i="10"/>
  <c r="K244" i="3"/>
  <c r="L130" i="3"/>
  <c r="L130" i="10"/>
  <c r="L130" i="9"/>
  <c r="L103" i="9"/>
  <c r="K134" i="3"/>
  <c r="L150" i="3"/>
  <c r="L85" i="3"/>
  <c r="L147" i="10"/>
  <c r="L147" i="3"/>
  <c r="L147" i="9"/>
  <c r="L154" i="10"/>
  <c r="L154" i="3"/>
  <c r="L154" i="9"/>
  <c r="I89" i="9"/>
  <c r="L35" i="10"/>
  <c r="L18" i="10"/>
  <c r="L133" i="10"/>
  <c r="L133" i="3"/>
  <c r="L133" i="9"/>
  <c r="K134" i="10"/>
  <c r="L15" i="9"/>
  <c r="K156" i="3"/>
  <c r="L63" i="10"/>
  <c r="L85" i="9"/>
  <c r="L18" i="9"/>
  <c r="L15" i="3"/>
  <c r="I156" i="3"/>
  <c r="L63" i="3"/>
  <c r="D24" i="5"/>
  <c r="C28" i="21"/>
  <c r="K89" i="10"/>
  <c r="L57" i="9"/>
  <c r="L38" i="9"/>
  <c r="L57" i="10"/>
  <c r="K89" i="3"/>
  <c r="K111" i="9"/>
  <c r="L38" i="3"/>
  <c r="L8" i="9"/>
  <c r="L8" i="10"/>
  <c r="I111" i="9"/>
  <c r="K43" i="10"/>
  <c r="L35" i="3"/>
  <c r="L14" i="3"/>
  <c r="L14" i="9"/>
  <c r="K89" i="9"/>
  <c r="K19" i="9"/>
  <c r="K31" i="9" s="1"/>
  <c r="L84" i="9"/>
  <c r="L84" i="3"/>
  <c r="I67" i="10"/>
  <c r="L105" i="9"/>
  <c r="L105" i="3"/>
  <c r="L105" i="10"/>
  <c r="L11" i="10"/>
  <c r="L11" i="9"/>
  <c r="L10" i="9"/>
  <c r="L10" i="10"/>
  <c r="L66" i="3"/>
  <c r="L66" i="9"/>
  <c r="I67" i="3"/>
  <c r="K111" i="10"/>
  <c r="K111" i="3"/>
  <c r="K67" i="3"/>
  <c r="I89" i="10"/>
  <c r="L108" i="3"/>
  <c r="K67" i="10"/>
  <c r="L108" i="9"/>
  <c r="L102" i="9"/>
  <c r="L102" i="10"/>
  <c r="L102" i="3"/>
  <c r="I111" i="3"/>
  <c r="L153" i="10"/>
  <c r="L153" i="9"/>
  <c r="L153" i="3"/>
  <c r="L131" i="10"/>
  <c r="L131" i="9"/>
  <c r="L131" i="3"/>
  <c r="L34" i="3"/>
  <c r="L34" i="9"/>
  <c r="L34" i="10"/>
  <c r="L175" i="10"/>
  <c r="L175" i="9"/>
  <c r="L175" i="3"/>
  <c r="K134" i="9"/>
  <c r="L149" i="9"/>
  <c r="L149" i="3"/>
  <c r="L149" i="10"/>
  <c r="L37" i="9"/>
  <c r="L37" i="10"/>
  <c r="L37" i="3"/>
  <c r="L9" i="9"/>
  <c r="L174" i="3"/>
  <c r="L174" i="9"/>
  <c r="L174" i="10"/>
  <c r="L88" i="9"/>
  <c r="L88" i="3"/>
  <c r="L88" i="10"/>
  <c r="L191" i="9"/>
  <c r="L191" i="3"/>
  <c r="L191" i="10"/>
  <c r="L62" i="9"/>
  <c r="L62" i="3"/>
  <c r="L62" i="10"/>
  <c r="L9" i="3"/>
  <c r="L83" i="10"/>
  <c r="L83" i="9"/>
  <c r="L83" i="3"/>
  <c r="I134" i="9"/>
  <c r="L65" i="10"/>
  <c r="L65" i="9"/>
  <c r="L65" i="3"/>
  <c r="L86" i="10"/>
  <c r="L86" i="9"/>
  <c r="L86" i="3"/>
  <c r="I19" i="9"/>
  <c r="I31" i="9" s="1"/>
  <c r="L124" i="10"/>
  <c r="L124" i="3"/>
  <c r="L124" i="9"/>
  <c r="L193" i="10"/>
  <c r="L193" i="3"/>
  <c r="L193" i="9"/>
  <c r="L172" i="10"/>
  <c r="L172" i="9"/>
  <c r="L172" i="3"/>
  <c r="I156" i="10"/>
  <c r="L129" i="9"/>
  <c r="L129" i="10"/>
  <c r="L129" i="3"/>
  <c r="L61" i="3"/>
  <c r="L61" i="9"/>
  <c r="L61" i="10"/>
  <c r="L107" i="3"/>
  <c r="L107" i="10"/>
  <c r="L107" i="9"/>
  <c r="I178" i="10"/>
  <c r="K43" i="3"/>
  <c r="L176" i="3"/>
  <c r="L176" i="9"/>
  <c r="L176" i="10"/>
  <c r="L59" i="10"/>
  <c r="L59" i="9"/>
  <c r="L59" i="3"/>
  <c r="L64" i="9"/>
  <c r="L64" i="3"/>
  <c r="L64" i="10"/>
  <c r="L33" i="9"/>
  <c r="L33" i="10"/>
  <c r="I178" i="9"/>
  <c r="L80" i="9"/>
  <c r="L80" i="3"/>
  <c r="L80" i="10"/>
  <c r="K156" i="9"/>
  <c r="I178" i="3"/>
  <c r="L87" i="9"/>
  <c r="L87" i="3"/>
  <c r="L87" i="10"/>
  <c r="L151" i="3"/>
  <c r="L151" i="9"/>
  <c r="L151" i="10"/>
  <c r="L60" i="9"/>
  <c r="L60" i="10"/>
  <c r="L60" i="3"/>
  <c r="L148" i="10"/>
  <c r="L148" i="3"/>
  <c r="L148" i="9"/>
  <c r="L168" i="10"/>
  <c r="L168" i="3"/>
  <c r="L168" i="9"/>
  <c r="I19" i="10"/>
  <c r="I31" i="10" s="1"/>
  <c r="I230" i="2"/>
  <c r="C1" i="2" s="1"/>
  <c r="P12" i="16" s="1"/>
  <c r="K19" i="10"/>
  <c r="K31" i="10" s="1"/>
  <c r="L36" i="3"/>
  <c r="L36" i="10"/>
  <c r="L36" i="9"/>
  <c r="L16" i="9"/>
  <c r="L16" i="10"/>
  <c r="L16" i="3"/>
  <c r="I43" i="3"/>
  <c r="I43" i="9"/>
  <c r="L42" i="10"/>
  <c r="L42" i="9"/>
  <c r="L42" i="3"/>
  <c r="L13" i="10"/>
  <c r="L13" i="9"/>
  <c r="L13" i="3"/>
  <c r="L58" i="10"/>
  <c r="L58" i="3"/>
  <c r="L58" i="9"/>
  <c r="L41" i="10"/>
  <c r="L41" i="3"/>
  <c r="L41" i="9"/>
  <c r="I19" i="3"/>
  <c r="I31" i="3" s="1"/>
  <c r="L17" i="9"/>
  <c r="L17" i="10"/>
  <c r="L17" i="3"/>
  <c r="L39" i="3"/>
  <c r="L39" i="10"/>
  <c r="L39" i="9"/>
  <c r="L32" i="3"/>
  <c r="L32" i="10"/>
  <c r="L32" i="9"/>
  <c r="K19" i="3"/>
  <c r="K31" i="3" s="1"/>
  <c r="L56" i="10"/>
  <c r="L56" i="9"/>
  <c r="L56" i="3"/>
  <c r="K43" i="9"/>
  <c r="L12" i="3"/>
  <c r="L12" i="10"/>
  <c r="L12" i="9"/>
  <c r="I43" i="10"/>
  <c r="P14" i="16" l="1"/>
  <c r="G27" i="16" s="1"/>
  <c r="P15" i="16"/>
  <c r="G30" i="16"/>
  <c r="L244" i="10"/>
  <c r="L54" i="20"/>
  <c r="C9" i="21"/>
  <c r="E15" i="21"/>
  <c r="E25" i="21" s="1"/>
  <c r="K44" i="10"/>
  <c r="K55" i="10" s="1"/>
  <c r="L244" i="3"/>
  <c r="L266" i="3"/>
  <c r="L222" i="10"/>
  <c r="L111" i="9"/>
  <c r="L266" i="10"/>
  <c r="L222" i="9"/>
  <c r="L266" i="9"/>
  <c r="L222" i="3"/>
  <c r="L244" i="9"/>
  <c r="L156" i="3"/>
  <c r="L200" i="10"/>
  <c r="L178" i="3"/>
  <c r="K44" i="9"/>
  <c r="K55" i="9" s="1"/>
  <c r="K68" i="9" s="1"/>
  <c r="K78" i="9" s="1"/>
  <c r="K90" i="9" s="1"/>
  <c r="K101" i="9" s="1"/>
  <c r="K112" i="9" s="1"/>
  <c r="K123" i="9" s="1"/>
  <c r="K135" i="9" s="1"/>
  <c r="K145" i="9" s="1"/>
  <c r="K157" i="9" s="1"/>
  <c r="K167" i="9" s="1"/>
  <c r="K179" i="9" s="1"/>
  <c r="K189" i="9" s="1"/>
  <c r="K201" i="9" s="1"/>
  <c r="K211" i="9" s="1"/>
  <c r="K223" i="9" s="1"/>
  <c r="K233" i="9" s="1"/>
  <c r="K245" i="9" s="1"/>
  <c r="K255" i="9" s="1"/>
  <c r="K267" i="9" s="1"/>
  <c r="K277" i="9" s="1"/>
  <c r="K289" i="9" s="1"/>
  <c r="K299" i="9" s="1"/>
  <c r="K311" i="9" s="1"/>
  <c r="K321" i="9" s="1"/>
  <c r="K333" i="9" s="1"/>
  <c r="K343" i="9" s="1"/>
  <c r="K355" i="9" s="1"/>
  <c r="K365" i="9" s="1"/>
  <c r="K377" i="9" s="1"/>
  <c r="K387" i="9" s="1"/>
  <c r="K399" i="9" s="1"/>
  <c r="K409" i="9" s="1"/>
  <c r="K421" i="9" s="1"/>
  <c r="K431" i="9" s="1"/>
  <c r="K443" i="9" s="1"/>
  <c r="K453" i="9" s="1"/>
  <c r="K465" i="9" s="1"/>
  <c r="K475" i="9" s="1"/>
  <c r="K487" i="9" s="1"/>
  <c r="L156" i="9"/>
  <c r="L156" i="10"/>
  <c r="L111" i="10"/>
  <c r="L43" i="3"/>
  <c r="I44" i="10"/>
  <c r="I55" i="10" s="1"/>
  <c r="I68" i="10" s="1"/>
  <c r="I78" i="10" s="1"/>
  <c r="I90" i="10" s="1"/>
  <c r="I101" i="10" s="1"/>
  <c r="I112" i="10" s="1"/>
  <c r="I123" i="10" s="1"/>
  <c r="I135" i="10" s="1"/>
  <c r="I145" i="10" s="1"/>
  <c r="I157" i="10" s="1"/>
  <c r="I167" i="10" s="1"/>
  <c r="I179" i="10" s="1"/>
  <c r="I189" i="10" s="1"/>
  <c r="I201" i="10" s="1"/>
  <c r="I211" i="10" s="1"/>
  <c r="I223" i="10" s="1"/>
  <c r="I233" i="10" s="1"/>
  <c r="I245" i="10" s="1"/>
  <c r="I255" i="10" s="1"/>
  <c r="I267" i="10" s="1"/>
  <c r="I277" i="10" s="1"/>
  <c r="I289" i="10" s="1"/>
  <c r="I299" i="10" s="1"/>
  <c r="I311" i="10" s="1"/>
  <c r="I321" i="10" s="1"/>
  <c r="I333" i="10" s="1"/>
  <c r="I343" i="10" s="1"/>
  <c r="I355" i="10" s="1"/>
  <c r="I365" i="10" s="1"/>
  <c r="I377" i="10" s="1"/>
  <c r="I387" i="10" s="1"/>
  <c r="I399" i="10" s="1"/>
  <c r="I409" i="10" s="1"/>
  <c r="I421" i="10" s="1"/>
  <c r="I431" i="10" s="1"/>
  <c r="I443" i="10" s="1"/>
  <c r="I453" i="10" s="1"/>
  <c r="I465" i="10" s="1"/>
  <c r="I475" i="10" s="1"/>
  <c r="I487" i="10" s="1"/>
  <c r="I44" i="3"/>
  <c r="I55" i="3" s="1"/>
  <c r="I68" i="3" s="1"/>
  <c r="I78" i="3" s="1"/>
  <c r="I90" i="3" s="1"/>
  <c r="I101" i="3" s="1"/>
  <c r="I112" i="3" s="1"/>
  <c r="I123" i="3" s="1"/>
  <c r="I135" i="3" s="1"/>
  <c r="I145" i="3" s="1"/>
  <c r="I157" i="3" s="1"/>
  <c r="I167" i="3" s="1"/>
  <c r="I179" i="3" s="1"/>
  <c r="I189" i="3" s="1"/>
  <c r="I201" i="3" s="1"/>
  <c r="I211" i="3" s="1"/>
  <c r="I223" i="3" s="1"/>
  <c r="I233" i="3" s="1"/>
  <c r="I245" i="3" s="1"/>
  <c r="I255" i="3" s="1"/>
  <c r="I267" i="3" s="1"/>
  <c r="I277" i="3" s="1"/>
  <c r="I289" i="3" s="1"/>
  <c r="I299" i="3" s="1"/>
  <c r="I311" i="3" s="1"/>
  <c r="I321" i="3" s="1"/>
  <c r="I333" i="3" s="1"/>
  <c r="I343" i="3" s="1"/>
  <c r="I355" i="3" s="1"/>
  <c r="I365" i="3" s="1"/>
  <c r="I377" i="3" s="1"/>
  <c r="I387" i="3" s="1"/>
  <c r="I399" i="3" s="1"/>
  <c r="I409" i="3" s="1"/>
  <c r="I421" i="3" s="1"/>
  <c r="I431" i="3" s="1"/>
  <c r="I443" i="3" s="1"/>
  <c r="I453" i="3" s="1"/>
  <c r="I465" i="3" s="1"/>
  <c r="I475" i="3" s="1"/>
  <c r="I487" i="3" s="1"/>
  <c r="L111" i="3"/>
  <c r="L67" i="3"/>
  <c r="L89" i="9"/>
  <c r="K68" i="10"/>
  <c r="K78" i="10" s="1"/>
  <c r="K90" i="10" s="1"/>
  <c r="K101" i="10" s="1"/>
  <c r="K112" i="10" s="1"/>
  <c r="K123" i="10" s="1"/>
  <c r="K135" i="10" s="1"/>
  <c r="K145" i="10" s="1"/>
  <c r="K157" i="10" s="1"/>
  <c r="K167" i="10" s="1"/>
  <c r="K179" i="10" s="1"/>
  <c r="K189" i="10" s="1"/>
  <c r="K201" i="10" s="1"/>
  <c r="K211" i="10" s="1"/>
  <c r="K223" i="10" s="1"/>
  <c r="K233" i="10" s="1"/>
  <c r="K245" i="10" s="1"/>
  <c r="K255" i="10" s="1"/>
  <c r="K267" i="10" s="1"/>
  <c r="K277" i="10" s="1"/>
  <c r="K289" i="10" s="1"/>
  <c r="K299" i="10" s="1"/>
  <c r="K311" i="10" s="1"/>
  <c r="K321" i="10" s="1"/>
  <c r="K333" i="10" s="1"/>
  <c r="K343" i="10" s="1"/>
  <c r="K355" i="10" s="1"/>
  <c r="K365" i="10" s="1"/>
  <c r="K377" i="10" s="1"/>
  <c r="K387" i="10" s="1"/>
  <c r="K399" i="10" s="1"/>
  <c r="K409" i="10" s="1"/>
  <c r="K421" i="10" s="1"/>
  <c r="K431" i="10" s="1"/>
  <c r="K443" i="10" s="1"/>
  <c r="K453" i="10" s="1"/>
  <c r="K465" i="10" s="1"/>
  <c r="K475" i="10" s="1"/>
  <c r="K487" i="10" s="1"/>
  <c r="L67" i="9"/>
  <c r="L89" i="10"/>
  <c r="K44" i="3"/>
  <c r="K55" i="3" s="1"/>
  <c r="K68" i="3" s="1"/>
  <c r="K78" i="3" s="1"/>
  <c r="K90" i="3" s="1"/>
  <c r="K101" i="3" s="1"/>
  <c r="K112" i="3" s="1"/>
  <c r="K123" i="3" s="1"/>
  <c r="K135" i="3" s="1"/>
  <c r="K145" i="3" s="1"/>
  <c r="K157" i="3" s="1"/>
  <c r="K167" i="3" s="1"/>
  <c r="K179" i="3" s="1"/>
  <c r="K189" i="3" s="1"/>
  <c r="K201" i="3" s="1"/>
  <c r="K211" i="3" s="1"/>
  <c r="K223" i="3" s="1"/>
  <c r="K233" i="3" s="1"/>
  <c r="K245" i="3" s="1"/>
  <c r="K255" i="3" s="1"/>
  <c r="K267" i="3" s="1"/>
  <c r="K277" i="3" s="1"/>
  <c r="K289" i="3" s="1"/>
  <c r="K299" i="3" s="1"/>
  <c r="K311" i="3" s="1"/>
  <c r="K321" i="3" s="1"/>
  <c r="K333" i="3" s="1"/>
  <c r="K343" i="3" s="1"/>
  <c r="K355" i="3" s="1"/>
  <c r="K365" i="3" s="1"/>
  <c r="K377" i="3" s="1"/>
  <c r="K387" i="3" s="1"/>
  <c r="K399" i="3" s="1"/>
  <c r="K409" i="3" s="1"/>
  <c r="K421" i="3" s="1"/>
  <c r="K431" i="3" s="1"/>
  <c r="K443" i="3" s="1"/>
  <c r="K453" i="3" s="1"/>
  <c r="K465" i="3" s="1"/>
  <c r="K475" i="3" s="1"/>
  <c r="K487" i="3" s="1"/>
  <c r="I44" i="9"/>
  <c r="I55" i="9" s="1"/>
  <c r="I68" i="9" s="1"/>
  <c r="I78" i="9" s="1"/>
  <c r="I90" i="9" s="1"/>
  <c r="I101" i="9" s="1"/>
  <c r="I112" i="9" s="1"/>
  <c r="I123" i="9" s="1"/>
  <c r="I135" i="9" s="1"/>
  <c r="I145" i="9" s="1"/>
  <c r="I157" i="9" s="1"/>
  <c r="I167" i="9" s="1"/>
  <c r="I179" i="9" s="1"/>
  <c r="I189" i="9" s="1"/>
  <c r="I201" i="9" s="1"/>
  <c r="I211" i="9" s="1"/>
  <c r="I223" i="9" s="1"/>
  <c r="I233" i="9" s="1"/>
  <c r="I245" i="9" s="1"/>
  <c r="I255" i="9" s="1"/>
  <c r="I267" i="9" s="1"/>
  <c r="I277" i="9" s="1"/>
  <c r="I289" i="9" s="1"/>
  <c r="I299" i="9" s="1"/>
  <c r="I311" i="9" s="1"/>
  <c r="I321" i="9" s="1"/>
  <c r="I333" i="9" s="1"/>
  <c r="I343" i="9" s="1"/>
  <c r="I355" i="9" s="1"/>
  <c r="I365" i="9" s="1"/>
  <c r="I377" i="9" s="1"/>
  <c r="I387" i="9" s="1"/>
  <c r="I399" i="9" s="1"/>
  <c r="I409" i="9" s="1"/>
  <c r="I421" i="9" s="1"/>
  <c r="I431" i="9" s="1"/>
  <c r="I443" i="9" s="1"/>
  <c r="I453" i="9" s="1"/>
  <c r="I465" i="9" s="1"/>
  <c r="I475" i="9" s="1"/>
  <c r="I487" i="9" s="1"/>
  <c r="L178" i="9"/>
  <c r="L200" i="3"/>
  <c r="L178" i="10"/>
  <c r="L200" i="9"/>
  <c r="L67" i="10"/>
  <c r="L89" i="3"/>
  <c r="L134" i="9"/>
  <c r="L134" i="3"/>
  <c r="L134" i="10"/>
  <c r="I10" i="4"/>
  <c r="L19" i="3"/>
  <c r="L31" i="3" s="1"/>
  <c r="L44" i="3" s="1"/>
  <c r="L55" i="3" s="1"/>
  <c r="L19" i="9"/>
  <c r="L31" i="9" s="1"/>
  <c r="L43" i="9"/>
  <c r="L19" i="10"/>
  <c r="L31" i="10" s="1"/>
  <c r="L43" i="10"/>
  <c r="G28" i="16" l="1"/>
  <c r="P16" i="16"/>
  <c r="R15" i="16"/>
  <c r="I27" i="16"/>
  <c r="H22" i="16"/>
  <c r="C3" i="19"/>
  <c r="F3" i="19" s="1"/>
  <c r="E26" i="21"/>
  <c r="L68" i="3"/>
  <c r="L78" i="3" s="1"/>
  <c r="L90" i="3" s="1"/>
  <c r="L101" i="3" s="1"/>
  <c r="L112" i="3" s="1"/>
  <c r="L123" i="3" s="1"/>
  <c r="L135" i="3" s="1"/>
  <c r="L145" i="3" s="1"/>
  <c r="L157" i="3" s="1"/>
  <c r="L167" i="3" s="1"/>
  <c r="L179" i="3" s="1"/>
  <c r="L189" i="3" s="1"/>
  <c r="L201" i="3" s="1"/>
  <c r="L211" i="3" s="1"/>
  <c r="L223" i="3" s="1"/>
  <c r="L233" i="3" s="1"/>
  <c r="L245" i="3" s="1"/>
  <c r="L255" i="3" s="1"/>
  <c r="L267" i="3" s="1"/>
  <c r="L277" i="3" s="1"/>
  <c r="L289" i="3" s="1"/>
  <c r="L299" i="3" s="1"/>
  <c r="L311" i="3" s="1"/>
  <c r="L321" i="3" s="1"/>
  <c r="L333" i="3" s="1"/>
  <c r="L343" i="3" s="1"/>
  <c r="L355" i="3" s="1"/>
  <c r="L365" i="3" s="1"/>
  <c r="L377" i="3" s="1"/>
  <c r="L387" i="3" s="1"/>
  <c r="L399" i="3" s="1"/>
  <c r="L409" i="3" s="1"/>
  <c r="L421" i="3" s="1"/>
  <c r="L431" i="3" s="1"/>
  <c r="L443" i="3" s="1"/>
  <c r="L453" i="3" s="1"/>
  <c r="L465" i="3" s="1"/>
  <c r="L475" i="3" s="1"/>
  <c r="L487" i="3" s="1"/>
  <c r="F1" i="13" s="1"/>
  <c r="L44" i="10"/>
  <c r="L55" i="10" s="1"/>
  <c r="L68" i="10" s="1"/>
  <c r="L78" i="10" s="1"/>
  <c r="L90" i="10" s="1"/>
  <c r="L101" i="10" s="1"/>
  <c r="L112" i="10" s="1"/>
  <c r="L123" i="10" s="1"/>
  <c r="L135" i="10" s="1"/>
  <c r="L145" i="10" s="1"/>
  <c r="L157" i="10" s="1"/>
  <c r="L167" i="10" s="1"/>
  <c r="L179" i="10" s="1"/>
  <c r="L189" i="10" s="1"/>
  <c r="L201" i="10" s="1"/>
  <c r="L211" i="10" s="1"/>
  <c r="L223" i="10" s="1"/>
  <c r="L233" i="10" s="1"/>
  <c r="L245" i="10" s="1"/>
  <c r="L255" i="10" s="1"/>
  <c r="L267" i="10" s="1"/>
  <c r="L277" i="10" s="1"/>
  <c r="L289" i="10" s="1"/>
  <c r="L299" i="10" s="1"/>
  <c r="L311" i="10" s="1"/>
  <c r="L321" i="10" s="1"/>
  <c r="L333" i="10" s="1"/>
  <c r="L343" i="10" s="1"/>
  <c r="L355" i="10" s="1"/>
  <c r="L365" i="10" s="1"/>
  <c r="L377" i="10" s="1"/>
  <c r="L387" i="10" s="1"/>
  <c r="L399" i="10" s="1"/>
  <c r="L409" i="10" s="1"/>
  <c r="L421" i="10" s="1"/>
  <c r="L431" i="10" s="1"/>
  <c r="L443" i="10" s="1"/>
  <c r="L453" i="10" s="1"/>
  <c r="L465" i="10" s="1"/>
  <c r="L475" i="10" s="1"/>
  <c r="L487" i="10" s="1"/>
  <c r="L44" i="9"/>
  <c r="L55" i="9" s="1"/>
  <c r="L68" i="9" s="1"/>
  <c r="L78" i="9" s="1"/>
  <c r="L90" i="9" s="1"/>
  <c r="L101" i="9" s="1"/>
  <c r="L112" i="9" s="1"/>
  <c r="L123" i="9" s="1"/>
  <c r="L135" i="9" s="1"/>
  <c r="L145" i="9" s="1"/>
  <c r="L157" i="9" s="1"/>
  <c r="L167" i="9" s="1"/>
  <c r="L179" i="9" s="1"/>
  <c r="L189" i="9" s="1"/>
  <c r="L201" i="9" s="1"/>
  <c r="L211" i="9" s="1"/>
  <c r="L223" i="9" s="1"/>
  <c r="L233" i="9" s="1"/>
  <c r="L245" i="9" s="1"/>
  <c r="L255" i="9" s="1"/>
  <c r="L267" i="9" s="1"/>
  <c r="L277" i="9" s="1"/>
  <c r="L289" i="9" s="1"/>
  <c r="L299" i="9" s="1"/>
  <c r="L311" i="9" s="1"/>
  <c r="L321" i="9" s="1"/>
  <c r="L333" i="9" s="1"/>
  <c r="L343" i="9" s="1"/>
  <c r="L355" i="9" s="1"/>
  <c r="L365" i="9" s="1"/>
  <c r="L377" i="9" s="1"/>
  <c r="L387" i="9" s="1"/>
  <c r="L399" i="9" s="1"/>
  <c r="L409" i="9" s="1"/>
  <c r="L421" i="9" s="1"/>
  <c r="L431" i="9" s="1"/>
  <c r="L443" i="9" s="1"/>
  <c r="L453" i="9" s="1"/>
  <c r="L465" i="9" s="1"/>
  <c r="L475" i="9" s="1"/>
  <c r="L487" i="9" s="1"/>
  <c r="H24" i="16" l="1"/>
  <c r="A27" i="16"/>
  <c r="C27" i="16"/>
  <c r="E28" i="16"/>
  <c r="R16" i="16"/>
  <c r="H23" i="16"/>
  <c r="C5" i="19"/>
  <c r="F5" i="19" s="1"/>
  <c r="H12" i="5"/>
  <c r="B18" i="1"/>
  <c r="I5" i="5" s="1"/>
  <c r="F10" i="13"/>
  <c r="F2" i="13"/>
  <c r="K9" i="12"/>
  <c r="F18" i="13"/>
  <c r="E27" i="16" l="1"/>
  <c r="P23" i="16" s="1"/>
  <c r="P24" i="16" s="1"/>
  <c r="G31" i="16" s="1"/>
  <c r="L9" i="12" s="1"/>
  <c r="H25" i="16"/>
  <c r="J5" i="4"/>
  <c r="F22" i="13"/>
  <c r="F19" i="13"/>
  <c r="F20" i="13"/>
  <c r="F21" i="13"/>
  <c r="F4" i="13"/>
  <c r="F5" i="13"/>
  <c r="F6" i="13"/>
  <c r="F3" i="13"/>
  <c r="F11" i="13"/>
  <c r="F14" i="13"/>
  <c r="F13" i="13"/>
  <c r="F12" i="13"/>
  <c r="C2" i="2" l="1"/>
  <c r="M9" i="12"/>
  <c r="M17" i="12" s="1"/>
  <c r="M18" i="12" s="1"/>
  <c r="F7" i="13"/>
  <c r="F15" i="13"/>
  <c r="F23" i="13"/>
  <c r="C3" i="2" l="1"/>
  <c r="A18" i="12"/>
  <c r="J10" i="4"/>
  <c r="K10" i="4" s="1"/>
  <c r="K18" i="4" s="1"/>
  <c r="H1" i="2"/>
  <c r="H2" i="2" s="1"/>
  <c r="F3" i="2" l="1"/>
  <c r="A19" i="4" s="1"/>
  <c r="K19" i="4"/>
  <c r="H11" i="5" s="1"/>
  <c r="H20" i="5" s="1"/>
  <c r="B21" i="5" s="1"/>
</calcChain>
</file>

<file path=xl/comments1.xml><?xml version="1.0" encoding="utf-8"?>
<comments xmlns="http://schemas.openxmlformats.org/spreadsheetml/2006/main">
  <authors>
    <author>Plan01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Plan01: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Plan01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Plan01: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<sst xmlns="http://schemas.openxmlformats.org/spreadsheetml/2006/main" count="2219" uniqueCount="357">
  <si>
    <t>สถานที่ก่อสร้าง</t>
  </si>
  <si>
    <t>ประมาณราคาโดย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</si>
  <si>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</si>
  <si>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</si>
  <si>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</si>
  <si>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</si>
  <si>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</si>
  <si>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</si>
  <si>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</si>
  <si>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หมายเหตุ</t>
  </si>
  <si>
    <t>ราคาต่อหน่วย</t>
  </si>
  <si>
    <t>จำนวนเงิน</t>
  </si>
  <si>
    <t>กรอกรายการ ที่เกี่ยวข้อง</t>
  </si>
  <si>
    <t>สถานที่ก่อสร้าง (ชื่อโรงเรียน)</t>
  </si>
  <si>
    <t>ที่ตั้ง ตำบล</t>
  </si>
  <si>
    <t>ที่ตั้ง อำเภอ</t>
  </si>
  <si>
    <t>ที่ตั้ง จังหวัด</t>
  </si>
  <si>
    <t>สพป./ สพม.</t>
  </si>
  <si>
    <t>ประมาณราคาโดย (ชื่อ)</t>
  </si>
  <si>
    <t>เจ้าหน้าที่ นักวิเคราะห์นโยบายและแผน (ชื่อ)</t>
  </si>
  <si>
    <t>ผู้อำนวยการกลุ่มนโยบายและแผน (ชื่อ)</t>
  </si>
  <si>
    <t>รายชื่อ ผู้เกี่ยวข้อง</t>
  </si>
  <si>
    <t>วันเดือนปี ที่ ประมาณการราคา</t>
  </si>
  <si>
    <t>รายการปริมาณและราคา</t>
  </si>
  <si>
    <t>รวมค่าวัสดุ และ ค่าแรงงาน</t>
  </si>
  <si>
    <t>แบบ ปร.4</t>
  </si>
  <si>
    <t>สพป. / สพม.</t>
  </si>
  <si>
    <t>ประมาณการเมื่อวันที่</t>
  </si>
  <si>
    <t>ลงชื่อ</t>
  </si>
  <si>
    <t>........................................................</t>
  </si>
  <si>
    <t>ผู้ประมาณราคา</t>
  </si>
  <si>
    <t>(</t>
  </si>
  <si>
    <t>)</t>
  </si>
  <si>
    <t>........................................................ รับรองถูกต้อง</t>
  </si>
  <si>
    <t>แผ่นที่ 1</t>
  </si>
  <si>
    <t>แผ่นที่ 2</t>
  </si>
  <si>
    <t>แผ่นที่ 3</t>
  </si>
  <si>
    <t>แผ่นที่ 6</t>
  </si>
  <si>
    <t>แผ่นที่ 4</t>
  </si>
  <si>
    <t>Factor F</t>
  </si>
  <si>
    <t>รวมยอดทั้งหมด</t>
  </si>
  <si>
    <t>รวมแผ่นที่ 1</t>
  </si>
  <si>
    <t>ยกมาจากแผ่นที่ 1</t>
  </si>
  <si>
    <t>รวมแผ่นที่ 2</t>
  </si>
  <si>
    <t>รวมแผ่นที่ 1 กับ แผ่นที่ 2</t>
  </si>
  <si>
    <t>ยกมาจากแผ่นที่ 2</t>
  </si>
  <si>
    <t xml:space="preserve">รวมแผ่นที่ 3 </t>
  </si>
  <si>
    <t>รวมแผ่นที่ 2 กับ  แผ่นที่ 3</t>
  </si>
  <si>
    <t>ยกมาจากแผ่นที่ 3</t>
  </si>
  <si>
    <t>รวมแผ่นที่ 4</t>
  </si>
  <si>
    <t>รวมแผ่นที่ 3 กับ แผ่นที่ 4</t>
  </si>
  <si>
    <t>ยกมาจากแผ่นที่ 4</t>
  </si>
  <si>
    <t>รวมแผ่นที่ 5</t>
  </si>
  <si>
    <t>รวมแผ่นที่ 4 กับ แผ่นที่ 5</t>
  </si>
  <si>
    <t>ยกมาจากแผ่นที่ 5</t>
  </si>
  <si>
    <t>รวมแผ่นที่ 6</t>
  </si>
  <si>
    <t>รวมแผ่นที่ 5 กับ แผ่นที่ 6</t>
  </si>
  <si>
    <t>ลำปาง</t>
  </si>
  <si>
    <t>นายธีรศักดิ์  สืบสุติน</t>
  </si>
  <si>
    <t>แผ่น</t>
  </si>
  <si>
    <t>แบบ ปร.5</t>
  </si>
  <si>
    <t>£</t>
  </si>
  <si>
    <t>งานก่อสร้าง</t>
  </si>
  <si>
    <t>อำเภอ/เขต</t>
  </si>
  <si>
    <t>หน่วยงาน</t>
  </si>
  <si>
    <t>แบบ ปร.4 ที่แนบ</t>
  </si>
  <si>
    <t>ประมาณราคาเมื่อวันที่</t>
  </si>
  <si>
    <t xml:space="preserve"> </t>
  </si>
  <si>
    <t>ค่างานต้นทุน</t>
  </si>
  <si>
    <t>Factor  F</t>
  </si>
  <si>
    <t>ค่าก่อสร้าง</t>
  </si>
  <si>
    <t>หน่วย : บาท</t>
  </si>
  <si>
    <t xml:space="preserve">ส่วนค่างานต้นทุน </t>
  </si>
  <si>
    <t xml:space="preserve">  รวมค่าก่อสร้าง</t>
  </si>
  <si>
    <t>ยอดสุทธิ</t>
  </si>
  <si>
    <t>**</t>
  </si>
  <si>
    <t>...............................................................................................</t>
  </si>
  <si>
    <t>รับรองความถูกต้อง</t>
  </si>
  <si>
    <t xml:space="preserve">นักวิเคราะห์นโยบายและแผน </t>
  </si>
  <si>
    <t>ตรวจสอบความถูกต้อง</t>
  </si>
  <si>
    <t xml:space="preserve">ผู้อำนวยการกลุ่มนโยบายและแผน </t>
  </si>
  <si>
    <t>สพป.</t>
  </si>
  <si>
    <t>แบบ ปร. 6</t>
  </si>
  <si>
    <t>แบบ ปร.4 ปร.5 ปร.6  และ Factor F ทั้งหมด</t>
  </si>
  <si>
    <t>สรุป</t>
  </si>
  <si>
    <t xml:space="preserve">รวมค่าก่อสร้างเป็นเงินทั้งสิ้น   </t>
  </si>
  <si>
    <t>แผ่นที่ 5</t>
  </si>
  <si>
    <t xml:space="preserve">     ออกแบบโดย นายธีรศักดิ์ สืบสุติน</t>
  </si>
  <si>
    <t xml:space="preserve">     ผอ.กลุ่มนโยบายและแผน สพป.ลำปาง เขต 3</t>
  </si>
  <si>
    <t xml:space="preserve">    โดยให้ กรอก รายการวัสดุ จำนวนหน่วย ราคาต่อหน่วย</t>
  </si>
  <si>
    <t xml:space="preserve">    จัดสรรหรือไม่ ถ้าไม่ครอบต้องกรอกให้ครบหรือเกินวงเงินเล็กน้อย</t>
  </si>
  <si>
    <t>หมายเหตุ.</t>
  </si>
  <si>
    <t xml:space="preserve">     ให้พอดีหน้า ตามเครื่องพิมพ์</t>
  </si>
  <si>
    <t>2. ไม่ควรลบแก้ไข ข้อมูล หรือสูตร ในช่อง สีแดง หรือสีอื่นที่ไม่ได้เขียนว่าให้กรรอก</t>
  </si>
  <si>
    <t xml:space="preserve">หาก มีข้อสงสัย โปรดติดต่อ </t>
  </si>
  <si>
    <t xml:space="preserve">              กลุ่มนโยบายและแผน สพป.ลำปาง เขต 3 โทร 054 271214 ต่อ 1800 ถึง 1803</t>
  </si>
  <si>
    <t>ผอ.รร. หรือ ผอ.กลุ่มฯ (ชื่อ)</t>
  </si>
  <si>
    <t>ตำแหน่ง</t>
  </si>
  <si>
    <t xml:space="preserve">มีปร.4 จำนวน แผ่น </t>
  </si>
  <si>
    <t>แผ่นที่ 7</t>
  </si>
  <si>
    <t>ยกมาจากแผ่นที่ 6</t>
  </si>
  <si>
    <t>รวมแผ่นที่ 7</t>
  </si>
  <si>
    <t>รวมแผ่นที่ 6 กับ แผ่นที่ 7</t>
  </si>
  <si>
    <t xml:space="preserve">งานปรับปรุง/ ซ่อมแซม </t>
  </si>
  <si>
    <t>ขื่ออาคาร</t>
  </si>
  <si>
    <t xml:space="preserve">    ใช้งาน อย่างอื่นได้เช่น ทำใบ สรุปราคากลาง ทำใบประกาศต่างๆ  เป็นต้น</t>
  </si>
  <si>
    <t>ยอดที่ได้รับรายละเอียดการกรอกรายการที่ใช้</t>
  </si>
  <si>
    <t>รวมค่างานรวมทุกแผ่น</t>
  </si>
  <si>
    <t>ลำปาง เขต  3</t>
  </si>
  <si>
    <t>แผ่นที่ 8</t>
  </si>
  <si>
    <t>ยกมาจากแผ่นที่ 7</t>
  </si>
  <si>
    <t>รวมแผ่นที่ 8</t>
  </si>
  <si>
    <t>รวมแผ่นที่ 7 กับ แผ่นที่ 8</t>
  </si>
  <si>
    <t>แผ่นที่ 9</t>
  </si>
  <si>
    <t>ยกมาจากแผ่นที่ 8</t>
  </si>
  <si>
    <t>รวมแผ่นที่ 9</t>
  </si>
  <si>
    <t>รวมแผ่นที่ 8 กับ แผ่นที่ 9</t>
  </si>
  <si>
    <t>แผ่นที่ 10</t>
  </si>
  <si>
    <t>ยกมาจากแผ่นที่ 9</t>
  </si>
  <si>
    <t>รวมแผ่นที่ 9 กับ แผ่นที่ 10</t>
  </si>
  <si>
    <t>รวมแผ่นที่ 10</t>
  </si>
  <si>
    <t>แผ่นที่ 11</t>
  </si>
  <si>
    <t>ยกมาจากแผ่นที่ 10</t>
  </si>
  <si>
    <t>รวมแผ่นที่ 11</t>
  </si>
  <si>
    <t>รวมแผ่นที่ 10 กับ แผ่นที่ 11</t>
  </si>
  <si>
    <t>แผ่นที่ 12</t>
  </si>
  <si>
    <t>ยกมาจากแผ่นที่ 11</t>
  </si>
  <si>
    <t>รวมแผ่นที่ 12</t>
  </si>
  <si>
    <t>รวมแผ่นที่ 11 กับ แผ่นที่ 12</t>
  </si>
  <si>
    <t>แผ่นที่ 13</t>
  </si>
  <si>
    <t>ยกมาจากแผ่นที่ 12</t>
  </si>
  <si>
    <t>รวมแผ่นที่ 13</t>
  </si>
  <si>
    <t>รวมแผ่นที่ 12 กับ แผ่นที่ 13</t>
  </si>
  <si>
    <t>แผ่นที่ 14</t>
  </si>
  <si>
    <t>ยกมาจากแผ่นที่ 13</t>
  </si>
  <si>
    <t>รวมแผ่นที่ 14</t>
  </si>
  <si>
    <t>รวมแผ่นที่ 13 กับ แผ่นที่ 14</t>
  </si>
  <si>
    <t>แผ่นที่ 15</t>
  </si>
  <si>
    <t>ยกมาจากแผ่นที่ 14</t>
  </si>
  <si>
    <t>รวมแผ่นที่ 15</t>
  </si>
  <si>
    <t>รวมแผ่นที่ 14 กับ แผ่นที่ 15</t>
  </si>
  <si>
    <t>แผ่นที่ 16</t>
  </si>
  <si>
    <t>ยกมาจากแผ่นที่ 16</t>
  </si>
  <si>
    <t>รวมแผ่นที่ 17</t>
  </si>
  <si>
    <t>ยกมาจากแผ่นที่ 15</t>
  </si>
  <si>
    <t>รวมแผ่นที่ 16</t>
  </si>
  <si>
    <t>รวมแผ่นที่ 15 กับ แผ่นที่ 16</t>
  </si>
  <si>
    <t>แผ่นที่ 17</t>
  </si>
  <si>
    <t>รวมแผ่นที่ 16 กับ แผ่นที่ 17</t>
  </si>
  <si>
    <t>แผ่นที่ 18</t>
  </si>
  <si>
    <t>ยกมาจากแผ่นที่ 17</t>
  </si>
  <si>
    <t>รวมแผ่นที่ 18</t>
  </si>
  <si>
    <t>รวมแผ่นที่ 17 กับ แผ่นที่ 18</t>
  </si>
  <si>
    <t>แผ่นที่ 19</t>
  </si>
  <si>
    <t>ยกมาจากแผ่นที่ 18</t>
  </si>
  <si>
    <t>รวมแผ่นที่ 19</t>
  </si>
  <si>
    <t>รวมแผ่นที่ 18 กับ แผ่นที่ 19</t>
  </si>
  <si>
    <t>แผ่นที่ 20</t>
  </si>
  <si>
    <t>ยกมาจากแผ่นที่ 19</t>
  </si>
  <si>
    <t>รวมแผ่นที่ 20</t>
  </si>
  <si>
    <t>รวมแผ่นที่ 19 กับ แผ่นที่ 20</t>
  </si>
  <si>
    <t>แผ่นที่ 21</t>
  </si>
  <si>
    <t>ยกมาจากแผ่นที่ 20</t>
  </si>
  <si>
    <t>รวมแผ่นที่ 21</t>
  </si>
  <si>
    <t>รวมแผ่นที่ 20 กับ แผ่นที่ 21</t>
  </si>
  <si>
    <t>แผ่นที่ 22</t>
  </si>
  <si>
    <t>ยกมาจากแผ่นที่ 21</t>
  </si>
  <si>
    <t>รวมแผ่นที่ 22</t>
  </si>
  <si>
    <t>รวมแผ่นที่ 21 กับ แผ่นที่ 20</t>
  </si>
  <si>
    <t>สรุปค่า</t>
  </si>
  <si>
    <t>การจัดทำ ปร.4 ปร.5 และ ปร.6 (สำหรับขอจัดตั้งงบที่ สพป.)</t>
  </si>
  <si>
    <t>สรุปค่าปรับปรุง/ซ่อมแซม</t>
  </si>
  <si>
    <t>แบบ ปร.5(ก)</t>
  </si>
  <si>
    <t>สถานที่</t>
  </si>
  <si>
    <t>จังหวัด</t>
  </si>
  <si>
    <t>กลุ่มออกแบบและก่อสร้าง สำนักอำนวยการ สำนักงานคณะกรรมการการศึกษาขั้นพื้นฐาน</t>
  </si>
  <si>
    <t>แบบ ปร.4(ก) ที่แนบ</t>
  </si>
  <si>
    <t>ค่าปรับปรุง/ซ่อมแซม</t>
  </si>
  <si>
    <t>เงื่อนไข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</si>
  <si>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</si>
  <si>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</si>
  <si>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</si>
  <si>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</si>
  <si>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 xml:space="preserve">  รวมค่าปรับปรุง/ซ่อมแซม</t>
  </si>
  <si>
    <r>
      <t>(</t>
    </r>
    <r>
      <rPr>
        <sz val="8"/>
        <rFont val="TH SarabunPSK"/>
        <family val="2"/>
      </rPr>
      <t>…………………………………………………………………………...………………..</t>
    </r>
    <r>
      <rPr>
        <sz val="14"/>
        <rFont val="TH SarabunPSK"/>
        <family val="2"/>
      </rPr>
      <t>)</t>
    </r>
  </si>
  <si>
    <t>สถาปนิก</t>
  </si>
  <si>
    <t>วิศวกรโยธา</t>
  </si>
  <si>
    <t>ผู้ตรวจ</t>
  </si>
  <si>
    <t xml:space="preserve"> หัวหน้าประมาณราคา</t>
  </si>
  <si>
    <t>หัวหน้างานช่าง</t>
  </si>
  <si>
    <t>(นายคำภา  หานะกูล)</t>
  </si>
  <si>
    <t>ผู้อำนวยการกลุ่มออกแบบและก่อสร้าง</t>
  </si>
  <si>
    <t>(นายวิสุทธิ์   สุวรรณเนตร)</t>
  </si>
  <si>
    <t>เห็นชอบ</t>
  </si>
  <si>
    <t>ผู้อำนวยการสำนักอำนวยการ</t>
  </si>
  <si>
    <t>ใส่จำนวนเงินที่ต้องการคิด Factor F ====&gt;</t>
  </si>
  <si>
    <t>0-24.99 ล้านบาท</t>
  </si>
  <si>
    <t>ค่างาน(ทุน)ล้านบาท</t>
  </si>
  <si>
    <t>ค่าวัสดุและค่าแรงงานต้นทุน</t>
  </si>
  <si>
    <t>A =</t>
  </si>
  <si>
    <t>บาท</t>
  </si>
  <si>
    <t>ค่างานตัวต่ำกว่าต้นทุน</t>
  </si>
  <si>
    <t>B =</t>
  </si>
  <si>
    <t xml:space="preserve">   A</t>
  </si>
  <si>
    <t>ค่างานตัวสูงกว่าต้นทุน</t>
  </si>
  <si>
    <t>C =</t>
  </si>
  <si>
    <t xml:space="preserve">   B</t>
  </si>
  <si>
    <t xml:space="preserve">D  </t>
  </si>
  <si>
    <t>Factor F ของค่างานตัวต่ำกว่าต้นทุน</t>
  </si>
  <si>
    <t>D =</t>
  </si>
  <si>
    <t xml:space="preserve">   C</t>
  </si>
  <si>
    <t xml:space="preserve">E  </t>
  </si>
  <si>
    <t>Factor F ของค่างานตัวสูงกว่าต้นทุน</t>
  </si>
  <si>
    <t>E =</t>
  </si>
  <si>
    <t xml:space="preserve">                                     Factor F</t>
  </si>
  <si>
    <t>Factor F =</t>
  </si>
  <si>
    <t>25-99.99 ล้านบาท</t>
  </si>
  <si>
    <t>100-500 ล้านบาท</t>
  </si>
  <si>
    <t>ฏฤ</t>
  </si>
  <si>
    <t>รายการปริมาณงานและราคา</t>
  </si>
  <si>
    <t>งานปรับปรุง/ซ่อมแซม</t>
  </si>
  <si>
    <t>การปรับปรุง/ซ่อมแซม..........</t>
  </si>
  <si>
    <t>โรงเรียน</t>
  </si>
  <si>
    <t>ทั่วประเทศ</t>
  </si>
  <si>
    <t>นาย</t>
  </si>
  <si>
    <t>รายการปรับปรุง/ซ่อมแซม</t>
  </si>
  <si>
    <t>รวมค่าวัสดุและค่าแรงงานทั้งหมด</t>
  </si>
  <si>
    <t xml:space="preserve">หมายเหตุ   </t>
  </si>
  <si>
    <t>ราคาที่กลุ่มออกแบบและก่อสร้าง จัดทำเป็นการประมาณราคาเบื้องต้นเท่านั้น</t>
  </si>
  <si>
    <t>ทั้งนี้ทางโรงเรียนจะต้องแต่งตั้งคณะกรรมการกำหนดราคากลางของทางราชการ อีกครั้งหนึ่ง ตามมติคณะรัฐมนตรี ลงวันที่ 13 มีนาคม พ.ศ. 2555</t>
  </si>
  <si>
    <t>ตัวอย่าง ประมาณการราคาค่าซ่อมแซมทั่วไป</t>
  </si>
  <si>
    <t>ตารางแสดงการคำนวณหาค่า FACTOR F งานอาคาร</t>
  </si>
  <si>
    <t>สพม./สพป.</t>
  </si>
  <si>
    <t>ค่างาน(ทุน)</t>
  </si>
  <si>
    <t>FACTOR F</t>
  </si>
  <si>
    <t>ล้านบาท</t>
  </si>
  <si>
    <t>เงินล่วงหน้าจ่าย ( ร้อยละ )</t>
  </si>
  <si>
    <t>&lt;0.5</t>
  </si>
  <si>
    <t>ค่าประกันผลงาน หัก  (ร้อยละ)</t>
  </si>
  <si>
    <t>ดอกเบี้ยเงินกู้ (ร้อยละ)</t>
  </si>
  <si>
    <t>a =</t>
  </si>
  <si>
    <t>ค่าภาษีมูลค่าเพิ่ม ( VAT )  (ร้อยละ)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</si>
  <si>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</si>
  <si>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</si>
  <si>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</si>
  <si>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</si>
  <si>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</si>
  <si>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</si>
  <si>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{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</si>
  <si>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</si>
  <si>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}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</si>
  <si>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</si>
  <si>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</si>
  <si>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</si>
  <si>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</si>
  <si>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</si>
  <si>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</si>
  <si>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</si>
  <si>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</si>
  <si>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</si>
  <si>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</si>
  <si>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</si>
  <si>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</si>
  <si>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สรุปค่าต้นทุนงาน</t>
  </si>
  <si>
    <t>ค่า FACTOR F เท่ากับ</t>
  </si>
  <si>
    <t>&gt;500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</si>
  <si>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</si>
  <si>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</si>
  <si>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r>
      <t>ลงชื่อ</t>
    </r>
    <r>
      <rPr>
        <sz val="8"/>
        <color indexed="8"/>
        <rFont val="TH SarabunPSK"/>
        <family val="2"/>
      </rPr>
      <t>.............................................................................................</t>
    </r>
    <r>
      <rPr>
        <sz val="14"/>
        <color indexed="8"/>
        <rFont val="TH SarabunPSK"/>
        <family val="2"/>
      </rPr>
      <t xml:space="preserve">ผู้ประมาณราคา   </t>
    </r>
  </si>
  <si>
    <t xml:space="preserve">   สำนักงานคณะกรรมการการศึกษาขั้นพื้นฐาน</t>
  </si>
  <si>
    <t>จำนวนเลข 0 กี่หลัก ในการราคาใน ปร.5 และ ปร.6</t>
  </si>
  <si>
    <t>หลัก</t>
  </si>
  <si>
    <t>กลุ่มงาน/งาน</t>
  </si>
  <si>
    <t xml:space="preserve">ชื่อโครงการ/งานก่อสร้าง  </t>
  </si>
  <si>
    <t xml:space="preserve">สถานที่ก่อสร้าง  </t>
  </si>
  <si>
    <t>แบบเลขที่</t>
  </si>
  <si>
    <t xml:space="preserve">หน่วยงานเจ้าของโครงการ/งานก่อสร้าง   </t>
  </si>
  <si>
    <t xml:space="preserve"> ภาษีมูลค่าเพิ่ม</t>
  </si>
  <si>
    <t xml:space="preserve"> หมายเหตุ</t>
  </si>
  <si>
    <t xml:space="preserve"> แบบฟอร์มนี้ สามารถปรับปรุงและเปลี่ยนแปลงได้ตามความเหมาะสมและสอดคล้องกับโครงการ/งานก่อสร้าง</t>
  </si>
  <si>
    <t xml:space="preserve"> ที่คำนวณราคากลาง</t>
  </si>
  <si>
    <t>ประมาณราคา</t>
  </si>
  <si>
    <t>รายการครุภัณฑ์จัดซื้อหรือสั่งซื้อ</t>
  </si>
  <si>
    <t>งานครุภัณฑ์จัดซื้อหรือสั่งซื้อ</t>
  </si>
  <si>
    <t>ร้อยละ</t>
  </si>
  <si>
    <t>ภาษีมูลค่าเพิ่ม</t>
  </si>
  <si>
    <t>%</t>
  </si>
  <si>
    <t>สพป./สพม</t>
  </si>
  <si>
    <t>(ลงชื่อ)</t>
  </si>
  <si>
    <t>ผู้ประมาณการ</t>
  </si>
  <si>
    <t>งานครุภัณฑ์จัดซื้อหรือสั่งซื้อ                                                       (ยอดยกมา)</t>
  </si>
  <si>
    <t>รวมค่าวัสดุและค่าแรงงานทั้งหมด(แผ่นที่ 1)</t>
  </si>
  <si>
    <t>รวมค่าวัสดุและค่าแรงงานทั้งหมด (แผ่นที่ 2)</t>
  </si>
  <si>
    <t>(%)</t>
  </si>
  <si>
    <t>xi</t>
  </si>
  <si>
    <t>x</t>
  </si>
  <si>
    <t>งานอาคารสถานที่</t>
  </si>
  <si>
    <t>ภาษีมูลค่าเพิ่ม (VAT) %</t>
  </si>
  <si>
    <t xml:space="preserve">แบบ  ปร.4  ที่แนบ   มีจำนวน </t>
  </si>
  <si>
    <t>หน้า</t>
  </si>
  <si>
    <t xml:space="preserve">คำนวณราคากลาง  เมื่อวันที่ </t>
  </si>
  <si>
    <t>ส่วนค่างาน ตาม ปร. 5 (ก)</t>
  </si>
  <si>
    <t>ส่วนค่างาน ตาม ปร. 5 (ข)</t>
  </si>
  <si>
    <t xml:space="preserve">  แบบสรุปค่าครุภัณฑ์จัดซื้อ</t>
  </si>
  <si>
    <t>8. การทำ ปร.4(ข) ให้ดำเนินการกรอกตรงกรอกรายการครุภัณฑ์ ที่เดียว</t>
  </si>
  <si>
    <t>9. ปริ้น ปร 4(ข) และ ปร 5 (ข) เพิ่ม</t>
  </si>
  <si>
    <r>
      <t xml:space="preserve">1. ให้กรอกข้อมูลใน </t>
    </r>
    <r>
      <rPr>
        <b/>
        <u/>
        <sz val="11"/>
        <color theme="8" tint="-0.249977111117893"/>
        <rFont val="Tahoma"/>
        <family val="2"/>
        <scheme val="minor"/>
      </rPr>
      <t>Sheet กรอกข้อมูล</t>
    </r>
    <r>
      <rPr>
        <b/>
        <sz val="11"/>
        <color theme="1"/>
        <rFont val="Tahoma"/>
        <family val="2"/>
        <scheme val="minor"/>
      </rPr>
      <t xml:space="preserve"> ในช่องสีเหลือง ให้ครบ ทุกรายการ</t>
    </r>
  </si>
  <si>
    <r>
      <t xml:space="preserve">2. ให้กรอกข้อมูล รายการวัสดุ ใน </t>
    </r>
    <r>
      <rPr>
        <b/>
        <u/>
        <sz val="11"/>
        <color rgb="FF7030A0"/>
        <rFont val="Tahoma"/>
        <family val="2"/>
        <scheme val="minor"/>
      </rPr>
      <t>Sheet กรอกข้อมูลรายการวัสดุ</t>
    </r>
    <r>
      <rPr>
        <b/>
        <sz val="11"/>
        <color theme="1"/>
        <rFont val="Tahoma"/>
        <family val="2"/>
        <scheme val="minor"/>
      </rPr>
      <t xml:space="preserve"> ให้จนครบ ในช่องสีขาว</t>
    </r>
  </si>
  <si>
    <r>
      <t xml:space="preserve">3. ให้ตรวจสอบดูยอดรวม งบประมาณ ในช่อง </t>
    </r>
    <r>
      <rPr>
        <b/>
        <u/>
        <sz val="11"/>
        <color rgb="FFFF0000"/>
        <rFont val="Tahoma"/>
        <family val="2"/>
        <scheme val="minor"/>
      </rPr>
      <t>เซลล์ที่ H2</t>
    </r>
    <r>
      <rPr>
        <b/>
        <sz val="11"/>
        <color theme="1"/>
        <rFont val="Tahoma"/>
        <family val="2"/>
        <scheme val="minor"/>
      </rPr>
      <t xml:space="preserve"> ว่า ครบจำนวนตามวงเงิน ประมาณที่ได้รับ</t>
    </r>
  </si>
  <si>
    <r>
      <t>4. ไม่ต้องกรอกข้อมูลยอดที่หักลบแล้ว ใน</t>
    </r>
    <r>
      <rPr>
        <b/>
        <u/>
        <sz val="11"/>
        <color theme="9" tint="-0.249977111117893"/>
        <rFont val="Tahoma"/>
        <family val="2"/>
        <scheme val="minor"/>
      </rPr>
      <t>ช่องเซลล์ที่ C3 (สีเขียวอ่อ่น)</t>
    </r>
  </si>
  <si>
    <r>
      <t xml:space="preserve">    และ </t>
    </r>
    <r>
      <rPr>
        <b/>
        <u/>
        <sz val="11"/>
        <color rgb="FF00B0F0"/>
        <rFont val="Tahoma"/>
        <family val="2"/>
        <scheme val="minor"/>
      </rPr>
      <t xml:space="preserve"> ไม่ต้องกรอกข้อมู ค่า Factor F ลงในช่องสีฟ้า</t>
    </r>
    <r>
      <rPr>
        <b/>
        <sz val="11"/>
        <color theme="1"/>
        <rFont val="Tahoma"/>
        <family val="2"/>
        <scheme val="minor"/>
      </rPr>
      <t xml:space="preserve"> เพราะระบบคำนวณให้แล้ว</t>
    </r>
  </si>
  <si>
    <r>
      <t xml:space="preserve">   กรอกข้อมูลรายละเอียดที่จะปรับปรุง ซ่อมแซม ครบถ้วนแล้ว ให้ไปดูที่ </t>
    </r>
    <r>
      <rPr>
        <b/>
        <u/>
        <sz val="11"/>
        <color rgb="FFC00000"/>
        <rFont val="Tahoma"/>
        <family val="2"/>
        <scheme val="minor"/>
      </rPr>
      <t xml:space="preserve">Sheet กรอกข้อมูล </t>
    </r>
    <r>
      <rPr>
        <b/>
        <sz val="11"/>
        <color theme="1"/>
        <rFont val="Tahoma"/>
        <family val="2"/>
        <scheme val="minor"/>
      </rPr>
      <t xml:space="preserve"> </t>
    </r>
  </si>
  <si>
    <r>
      <t>5. จากนั้นให้ไปดู ใน</t>
    </r>
    <r>
      <rPr>
        <b/>
        <sz val="11"/>
        <color rgb="FFC00000"/>
        <rFont val="Tahoma"/>
        <family val="2"/>
        <scheme val="minor"/>
      </rPr>
      <t xml:space="preserve"> </t>
    </r>
    <r>
      <rPr>
        <b/>
        <u/>
        <sz val="11"/>
        <color rgb="FFC00000"/>
        <rFont val="Tahoma"/>
        <family val="2"/>
        <scheme val="minor"/>
      </rPr>
      <t>Sheet กรอกข้อมูล</t>
    </r>
    <r>
      <rPr>
        <b/>
        <sz val="11"/>
        <color theme="1"/>
        <rFont val="Tahoma"/>
        <family val="2"/>
        <scheme val="minor"/>
      </rPr>
      <t xml:space="preserve">  </t>
    </r>
  </si>
  <si>
    <r>
      <t xml:space="preserve">       * ให้ ดุตรง </t>
    </r>
    <r>
      <rPr>
        <b/>
        <sz val="11"/>
        <color rgb="FF0070C0"/>
        <rFont val="Tahoma"/>
        <family val="2"/>
        <scheme val="minor"/>
      </rPr>
      <t>ช่อง สีฟ้า</t>
    </r>
    <r>
      <rPr>
        <b/>
        <sz val="11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1"/>
        <color rgb="FF0070C0"/>
        <rFont val="Tahoma"/>
        <family val="2"/>
        <scheme val="minor"/>
      </rPr>
      <t>เลข 4</t>
    </r>
    <r>
      <rPr>
        <b/>
        <sz val="11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</si>
  <si>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1"/>
        <color rgb="FFC00000"/>
        <rFont val="Tahoma"/>
        <family val="2"/>
        <scheme val="minor"/>
      </rPr>
      <t xml:space="preserve"> 1 ถึง หน้า 4</t>
    </r>
    <r>
      <rPr>
        <b/>
        <sz val="11"/>
        <color theme="1"/>
        <rFont val="Tahoma"/>
        <family val="2"/>
        <scheme val="minor"/>
      </rPr>
      <t xml:space="preserve"> เท่านั้น</t>
    </r>
  </si>
  <si>
    <r>
      <t xml:space="preserve">       * ให้ ดุตรง </t>
    </r>
    <r>
      <rPr>
        <b/>
        <sz val="11"/>
        <color rgb="FF0070C0"/>
        <rFont val="Tahoma"/>
        <family val="2"/>
        <scheme val="minor"/>
      </rPr>
      <t>ช่อง สีฟ้า</t>
    </r>
    <r>
      <rPr>
        <b/>
        <sz val="11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1"/>
        <color rgb="FF0070C0"/>
        <rFont val="Tahoma"/>
        <family val="2"/>
        <scheme val="minor"/>
      </rPr>
      <t>เลข 3</t>
    </r>
    <r>
      <rPr>
        <b/>
        <sz val="11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</si>
  <si>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1"/>
        <color rgb="FFC00000"/>
        <rFont val="Tahoma"/>
        <family val="2"/>
        <scheme val="minor"/>
      </rPr>
      <t xml:space="preserve"> 1 ถึง หน้า 3</t>
    </r>
    <r>
      <rPr>
        <b/>
        <sz val="11"/>
        <color theme="1"/>
        <rFont val="Tahoma"/>
        <family val="2"/>
        <scheme val="minor"/>
      </rPr>
      <t xml:space="preserve"> เท่านั้น</t>
    </r>
  </si>
  <si>
    <r>
      <t xml:space="preserve">6. จากนั้น ให้ไปที่ </t>
    </r>
    <r>
      <rPr>
        <b/>
        <u/>
        <sz val="11"/>
        <color rgb="FFFF0000"/>
        <rFont val="Tahoma"/>
        <family val="2"/>
        <scheme val="minor"/>
      </rPr>
      <t xml:space="preserve">Sheet ปร.5 </t>
    </r>
    <r>
      <rPr>
        <b/>
        <sz val="11"/>
        <color theme="1"/>
        <rFont val="Tahoma"/>
        <family val="2"/>
        <scheme val="minor"/>
      </rPr>
      <t>แล้ว สั่งพิมพ์ หน้าที่ 1 ถึง 1</t>
    </r>
  </si>
  <si>
    <r>
      <t xml:space="preserve">7. จากนั้น ให้ไปที่ </t>
    </r>
    <r>
      <rPr>
        <b/>
        <u/>
        <sz val="11"/>
        <color rgb="FF002060"/>
        <rFont val="Tahoma"/>
        <family val="2"/>
        <scheme val="minor"/>
      </rPr>
      <t>Sheet ปร.6</t>
    </r>
    <r>
      <rPr>
        <b/>
        <sz val="11"/>
        <color theme="1"/>
        <rFont val="Tahoma"/>
        <family val="2"/>
        <scheme val="minor"/>
      </rPr>
      <t xml:space="preserve"> แล้ว สั่งพิมพ์ หน้าที่ 1 ถึง 1</t>
    </r>
  </si>
  <si>
    <r>
      <t xml:space="preserve"> 1. ใน </t>
    </r>
    <r>
      <rPr>
        <b/>
        <u/>
        <sz val="11"/>
        <color rgb="FFC00000"/>
        <rFont val="Tahoma"/>
        <family val="2"/>
        <scheme val="minor"/>
      </rPr>
      <t>Sheet ปร.4</t>
    </r>
    <r>
      <rPr>
        <b/>
        <sz val="11"/>
        <color theme="1"/>
        <rFont val="Tahoma"/>
        <family val="2"/>
        <scheme val="minor"/>
      </rPr>
      <t xml:space="preserve"> ปรับขยับ หน้าได้ โดย การขยายความสูง ของเชลล์เพิ่มหรือลง </t>
    </r>
  </si>
  <si>
    <r>
      <t xml:space="preserve">3. ใน Sheet  </t>
    </r>
    <r>
      <rPr>
        <b/>
        <u/>
        <sz val="11"/>
        <color rgb="FF002060"/>
        <rFont val="Tahoma"/>
        <family val="2"/>
        <scheme val="minor"/>
      </rPr>
      <t xml:space="preserve">สำหรับแก้ไข </t>
    </r>
    <r>
      <rPr>
        <b/>
        <u/>
        <sz val="11"/>
        <color rgb="FFC00000"/>
        <rFont val="Tahoma"/>
        <family val="2"/>
        <scheme val="minor"/>
      </rPr>
      <t xml:space="preserve">และ </t>
    </r>
    <r>
      <rPr>
        <b/>
        <u/>
        <sz val="11"/>
        <color rgb="FF002060"/>
        <rFont val="Tahoma"/>
        <family val="2"/>
        <scheme val="minor"/>
      </rPr>
      <t xml:space="preserve">สำหรับแก้ไข1 </t>
    </r>
    <r>
      <rPr>
        <b/>
        <u/>
        <sz val="11"/>
        <color rgb="FFC00000"/>
        <rFont val="Tahoma"/>
        <family val="2"/>
        <scheme val="minor"/>
      </rPr>
      <t>จะมีไว้สำหรับให้ท่านนำไปปรับปรุงแก้ไข</t>
    </r>
  </si>
  <si>
    <t>ขออนุมัติ</t>
  </si>
  <si>
    <t>รวมค่าก่อสร้าง</t>
  </si>
  <si>
    <t>ขออนุมัติเพียง</t>
  </si>
  <si>
    <t>ซ่อมแซมสำนักงาน สพป.ลำปาง เขต 3</t>
  </si>
  <si>
    <t>อาคารอาคารสำนักงาน สพป.ลำปาง เขต 3</t>
  </si>
  <si>
    <t>สพป.ลำปาง เขต 3</t>
  </si>
  <si>
    <t>แจ้ห่ม</t>
  </si>
  <si>
    <t>นายอำพร จานเก่า</t>
  </si>
  <si>
    <t>ช่าง ระดับ 4</t>
  </si>
  <si>
    <t>นางสาวจริยา ขัดแก้ว</t>
  </si>
  <si>
    <t>ผู้อำนวยการกลุ่มอำนวยการ</t>
  </si>
  <si>
    <t>นางแสดาว  ต่อสู้</t>
  </si>
  <si>
    <t>ปรับปรุง ซ่อมแซม อาคาร สำนักงานเขตพื้นที่การศึกษาฯ</t>
  </si>
  <si>
    <t>งานหลังคา</t>
  </si>
  <si>
    <t xml:space="preserve"> 1.1 กระเบื้องลอนคู่ขนาด 0.50x1.20 ม. หนา 5 มม. (สีน้ำเงิน)</t>
  </si>
  <si>
    <t>1.2 ครอบสนัโค้งกระเบืองลอนคู่ หนา 5 มม. (สีน้ำเงิน)</t>
  </si>
  <si>
    <t>1.3 ตะปูเกลียวยึดกระเบอืÊงลอนคู่ยาว 4 นิว</t>
  </si>
  <si>
    <t>ตัว</t>
  </si>
  <si>
    <t>=</t>
  </si>
  <si>
    <t xml:space="preserve">1.4 ค่าแรง งานหลังคาทรงจั่ว </t>
  </si>
  <si>
    <t>ตร.ม.</t>
  </si>
  <si>
    <t>งานฝ้าเพดานโครงคร่าวโลหะชุบสังกะสี</t>
  </si>
  <si>
    <t>2.1  แผ่นยิบซั่มบอร์ด หนา 9 มม. ครร่าโลหะชุบ สังกะสี ฉาบเรียบรอยต่อ</t>
  </si>
  <si>
    <t>งานทาสี</t>
  </si>
  <si>
    <t xml:space="preserve">    กันด่าง 1 เที่ยว มอก.1123-2555 และทาสีทับหน้า 2 เที่ยว)</t>
  </si>
  <si>
    <t>งานทาสีเก่า</t>
  </si>
  <si>
    <t xml:space="preserve"> -  สีน้ำอครีลิค 100% ทาภายนอก มอก.2321-2549 (ทาน้ำยารองพื้น</t>
  </si>
  <si>
    <t xml:space="preserve">   ปุนเก่า  1 เที่ยว และทาสีทับหน้า 2 เที่ยว)</t>
  </si>
  <si>
    <t>2.2 งานทาสีปูนใหม่</t>
  </si>
  <si>
    <t>2.3 ทาสีภายนอก ฝ้าเพดาน</t>
  </si>
  <si>
    <t>งานฝ้าเพดานภายนอก</t>
  </si>
  <si>
    <t>3.1 ทาสีภายนอก ฝ้าเพดาน</t>
  </si>
  <si>
    <t xml:space="preserve">  -  ทาสีน้ำอครีลิค 100% ทาภายใน มอก.2321-2549 (ทาสีรองพื้นใหม่</t>
  </si>
  <si>
    <t xml:space="preserve"> -  ทาสีน้ำอครีลิค 100% ทาภายนอก มอก.2321-2549 (ทาน้ำยารองพื้น</t>
  </si>
  <si>
    <t>สสสสสสสสสส</t>
  </si>
  <si>
    <t>ววววววววววววว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</si>
</sst>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[$-107041E]d\ mmmm\ yyyy;@"/>
    <numFmt numFmtId="189" formatCode="_-* #,##0_-;\-* #,##0_-;_-* &quot;-&quot;??_-;_-@_-"/>
    <numFmt numFmtId="190" formatCode="[$-101041E]d\ mmmm\ yyyy;@"/>
    <numFmt numFmtId="191" formatCode="0.0000"/>
    <numFmt numFmtId="192" formatCode="_(* #,##0.0000_);_(* \(#,##0.0000\);_(* &quot;-&quot;??_);_(@_)"/>
    <numFmt numFmtId="193" formatCode="_-* #,##0.0000_-;\-* #,##0.0000_-;_-* &quot;-&quot;??_-;_-@_-"/>
    <numFmt numFmtId="194" formatCode="_-* #,##0.00000_-;\-* #,##0.00000_-;_-* &quot;-&quot;??_-;_-@_-"/>
    <numFmt numFmtId="195" formatCode="0.0"/>
    <numFmt numFmtId="196" formatCode="_(* #,##0_);_(* \(#,##0\);_(* &quot;-&quot;??_);_(@_)"/>
    <numFmt numFmtId="197" formatCode="_-* #,##0.000_-;\-* #,##0.000_-;_-* &quot;-&quot;??_-;_-@_-"/>
  </numFmts>
  <fonts count="9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20"/>
      <color rgb="FF002060"/>
      <name val="Angsana New"/>
      <family val="1"/>
    </font>
    <font>
      <sz val="16"/>
      <name val="Angsana New"/>
      <family val="1"/>
    </font>
    <font>
      <b/>
      <sz val="18"/>
      <color rgb="FFFF0000"/>
      <name val="Angsana New"/>
      <family val="1"/>
    </font>
    <font>
      <b/>
      <sz val="16"/>
      <color theme="1"/>
      <name val="Angsana New"/>
      <family val="1"/>
    </font>
    <font>
      <b/>
      <sz val="18"/>
      <color rgb="FF002060"/>
      <name val="Angsana New"/>
      <family val="1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sz val="8"/>
      <name val="Wingdings 2"/>
      <family val="1"/>
      <charset val="2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u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15.5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  <font>
      <sz val="11"/>
      <color rgb="FF363636"/>
      <name val="Segoe UI"/>
      <family val="2"/>
    </font>
    <font>
      <b/>
      <sz val="16"/>
      <color rgb="FF7030A0"/>
      <name val="Angsana New"/>
      <family val="1"/>
    </font>
    <font>
      <b/>
      <sz val="20"/>
      <name val="TH SarabunPSK"/>
      <family val="2"/>
    </font>
    <font>
      <b/>
      <sz val="20"/>
      <color theme="1"/>
      <name val="Angsana New"/>
      <family val="1"/>
    </font>
    <font>
      <b/>
      <sz val="16"/>
      <color theme="8" tint="-0.499984740745262"/>
      <name val="Angsana New"/>
      <family val="1"/>
    </font>
    <font>
      <b/>
      <sz val="20"/>
      <color theme="8" tint="-0.499984740745262"/>
      <name val="Angsana New"/>
      <family val="1"/>
    </font>
    <font>
      <sz val="16"/>
      <color theme="8" tint="-0.499984740745262"/>
      <name val="Angsana New"/>
      <family val="1"/>
    </font>
    <font>
      <b/>
      <sz val="22"/>
      <color rgb="FF002060"/>
      <name val="Angsana New"/>
      <family val="1"/>
    </font>
    <font>
      <b/>
      <sz val="24"/>
      <color rgb="FF002060"/>
      <name val="Angsana New"/>
      <family val="1"/>
    </font>
    <font>
      <b/>
      <sz val="22"/>
      <color theme="1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sz val="20"/>
      <name val="Angsana New"/>
      <family val="1"/>
    </font>
    <font>
      <b/>
      <sz val="20"/>
      <color theme="7" tint="-0.499984740745262"/>
      <name val="Angsana New"/>
      <family val="1"/>
    </font>
    <font>
      <b/>
      <sz val="22"/>
      <color theme="7" tint="-0.499984740745262"/>
      <name val="Angsana New"/>
      <family val="1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6"/>
      <color rgb="FF0070C0"/>
      <name val="TH SarabunPSK"/>
      <family val="2"/>
    </font>
    <font>
      <b/>
      <sz val="18"/>
      <name val="TH SarabunPSK"/>
      <family val="2"/>
    </font>
    <font>
      <b/>
      <sz val="16"/>
      <color indexed="55"/>
      <name val="TH SarabunPSK"/>
      <family val="2"/>
    </font>
    <font>
      <sz val="16"/>
      <color indexed="14"/>
      <name val="TH SarabunPSK"/>
      <family val="2"/>
    </font>
    <font>
      <b/>
      <sz val="16"/>
      <color indexed="10"/>
      <name val="Tahoma"/>
      <family val="2"/>
    </font>
    <font>
      <b/>
      <sz val="22"/>
      <color rgb="FF0070C0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63"/>
      <name val="Arial"/>
      <family val="2"/>
    </font>
    <font>
      <b/>
      <sz val="16"/>
      <color indexed="8"/>
      <name val="Symbol"/>
      <family val="1"/>
      <charset val="2"/>
    </font>
    <font>
      <sz val="36"/>
      <color indexed="8"/>
      <name val="Symbol"/>
      <family val="1"/>
      <charset val="2"/>
    </font>
    <font>
      <sz val="22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8"/>
      <color indexed="8"/>
      <name val="TH SarabunPSK"/>
      <family val="2"/>
    </font>
    <font>
      <b/>
      <sz val="13"/>
      <color theme="1"/>
      <name val="Browallia New"/>
      <family val="2"/>
    </font>
    <font>
      <sz val="13"/>
      <color theme="1"/>
      <name val="Browallia New"/>
      <family val="2"/>
    </font>
    <font>
      <sz val="13"/>
      <name val="Browallia New"/>
      <family val="2"/>
    </font>
    <font>
      <b/>
      <sz val="13"/>
      <name val="Browallia New"/>
      <family val="2"/>
    </font>
    <font>
      <sz val="18"/>
      <color theme="1"/>
      <name val="Tahoma"/>
      <family val="2"/>
      <charset val="222"/>
      <scheme val="minor"/>
    </font>
    <font>
      <sz val="12"/>
      <color theme="1"/>
      <name val="Browallia New"/>
      <family val="2"/>
    </font>
    <font>
      <b/>
      <sz val="11"/>
      <color theme="1"/>
      <name val="Tahoma"/>
      <family val="2"/>
      <scheme val="minor"/>
    </font>
    <font>
      <b/>
      <u/>
      <sz val="11"/>
      <color theme="8" tint="-0.249977111117893"/>
      <name val="Tahoma"/>
      <family val="2"/>
      <scheme val="minor"/>
    </font>
    <font>
      <b/>
      <u/>
      <sz val="11"/>
      <color rgb="FF7030A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u/>
      <sz val="11"/>
      <color theme="9" tint="-0.249977111117893"/>
      <name val="Tahoma"/>
      <family val="2"/>
      <scheme val="minor"/>
    </font>
    <font>
      <b/>
      <u/>
      <sz val="11"/>
      <color rgb="FF00B0F0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sz val="11"/>
      <color rgb="FFC00000"/>
      <name val="Tahoma"/>
      <family val="2"/>
      <scheme val="minor"/>
    </font>
    <font>
      <b/>
      <sz val="11"/>
      <color rgb="FF0070C0"/>
      <name val="Tahoma"/>
      <family val="2"/>
      <scheme val="minor"/>
    </font>
    <font>
      <b/>
      <u/>
      <sz val="11"/>
      <color rgb="FF002060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b/>
      <sz val="11"/>
      <color theme="9" tint="-0.499984740745262"/>
      <name val="Tahoma"/>
      <family val="2"/>
      <scheme val="minor"/>
    </font>
    <font>
      <b/>
      <sz val="26"/>
      <color theme="1"/>
      <name val="Angsana New"/>
      <family val="1"/>
    </font>
    <font>
      <b/>
      <sz val="24"/>
      <color theme="1"/>
      <name val="Angsana New"/>
      <family val="1"/>
    </font>
    <font>
      <b/>
      <sz val="24"/>
      <name val="Angsana New"/>
      <family val="1"/>
    </font>
    <font>
      <b/>
      <u/>
      <sz val="14"/>
      <name val="TH SarabunPSK"/>
      <family val="2"/>
    </font>
    <font>
      <sz val="11"/>
      <name val="TH SarabunPSK"/>
      <family val="2"/>
    </font>
    <font>
      <sz val="14"/>
      <color rgb="FF0000CC"/>
      <name val="TH SarabunPSK"/>
      <family val="2"/>
    </font>
    <font>
      <sz val="14"/>
      <color theme="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2" fillId="0" borderId="0" applyFont="0" applyFill="0" applyBorder="0" applyAlignment="0" applyProtection="0"/>
    <xf numFmtId="187" fontId="48" fillId="0" borderId="0" applyFont="0" applyFill="0" applyBorder="0" applyAlignment="0" applyProtection="0"/>
    <xf numFmtId="0" fontId="50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58" fillId="0" borderId="0"/>
    <xf numFmtId="0" fontId="48" fillId="0" borderId="0"/>
    <xf numFmtId="43" fontId="50" fillId="0" borderId="0" applyFont="0" applyFill="0" applyBorder="0" applyAlignment="0" applyProtection="0"/>
  </cellStyleXfs>
  <cellXfs count="869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3" xfId="0" applyFont="1" applyBorder="1"/>
    <xf numFmtId="0" fontId="10" fillId="0" borderId="17" xfId="0" applyFont="1" applyBorder="1" applyAlignment="1">
      <alignment horizontal="center"/>
    </xf>
    <xf numFmtId="0" fontId="8" fillId="15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5" borderId="17" xfId="0" applyFont="1" applyFill="1" applyBorder="1" applyAlignment="1">
      <alignment horizontal="center"/>
    </xf>
    <xf numFmtId="0" fontId="10" fillId="15" borderId="17" xfId="0" applyFont="1" applyFill="1" applyBorder="1"/>
    <xf numFmtId="0" fontId="18" fillId="18" borderId="0" xfId="0" applyFont="1" applyFill="1" applyBorder="1" applyAlignment="1" applyProtection="1"/>
    <xf numFmtId="0" fontId="0" fillId="18" borderId="0" xfId="0" applyFill="1"/>
    <xf numFmtId="0" fontId="19" fillId="18" borderId="14" xfId="0" applyFont="1" applyFill="1" applyBorder="1" applyAlignment="1" applyProtection="1">
      <alignment horizontal="right"/>
    </xf>
    <xf numFmtId="0" fontId="19" fillId="18" borderId="13" xfId="0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>
      <alignment horizontal="left"/>
    </xf>
    <xf numFmtId="0" fontId="21" fillId="18" borderId="13" xfId="0" applyFont="1" applyFill="1" applyBorder="1" applyAlignment="1" applyProtection="1">
      <alignment horizontal="left"/>
    </xf>
    <xf numFmtId="189" fontId="17" fillId="18" borderId="13" xfId="1" applyNumberFormat="1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/>
    <xf numFmtId="0" fontId="20" fillId="18" borderId="13" xfId="0" applyFont="1" applyFill="1" applyBorder="1" applyAlignment="1" applyProtection="1">
      <alignment horizontal="center"/>
    </xf>
    <xf numFmtId="0" fontId="20" fillId="18" borderId="48" xfId="0" applyFont="1" applyFill="1" applyBorder="1" applyProtection="1">
      <protection locked="0"/>
    </xf>
    <xf numFmtId="0" fontId="20" fillId="18" borderId="51" xfId="0" applyFont="1" applyFill="1" applyBorder="1" applyAlignment="1">
      <alignment horizontal="center"/>
    </xf>
    <xf numFmtId="0" fontId="20" fillId="18" borderId="51" xfId="0" applyFont="1" applyFill="1" applyBorder="1" applyProtection="1">
      <protection locked="0"/>
    </xf>
    <xf numFmtId="0" fontId="24" fillId="18" borderId="0" xfId="0" applyFont="1" applyFill="1" applyBorder="1"/>
    <xf numFmtId="0" fontId="24" fillId="18" borderId="0" xfId="0" applyFont="1" applyFill="1" applyBorder="1" applyAlignment="1"/>
    <xf numFmtId="0" fontId="20" fillId="18" borderId="0" xfId="0" applyFont="1" applyFill="1"/>
    <xf numFmtId="0" fontId="28" fillId="18" borderId="0" xfId="0" applyFont="1" applyFill="1" applyAlignment="1">
      <alignment horizontal="center"/>
    </xf>
    <xf numFmtId="0" fontId="20" fillId="18" borderId="13" xfId="0" applyFont="1" applyFill="1" applyBorder="1" applyAlignment="1">
      <alignment horizontal="left"/>
    </xf>
    <xf numFmtId="43" fontId="20" fillId="18" borderId="13" xfId="0" applyNumberFormat="1" applyFont="1" applyFill="1" applyBorder="1" applyAlignment="1">
      <alignment horizontal="left"/>
    </xf>
    <xf numFmtId="0" fontId="20" fillId="18" borderId="34" xfId="0" applyFont="1" applyFill="1" applyBorder="1" applyAlignment="1">
      <alignment horizontal="right"/>
    </xf>
    <xf numFmtId="0" fontId="20" fillId="18" borderId="48" xfId="0" applyFont="1" applyFill="1" applyBorder="1"/>
    <xf numFmtId="0" fontId="29" fillId="18" borderId="51" xfId="0" applyFont="1" applyFill="1" applyBorder="1" applyAlignment="1">
      <alignment horizontal="center"/>
    </xf>
    <xf numFmtId="0" fontId="20" fillId="18" borderId="55" xfId="0" applyFont="1" applyFill="1" applyBorder="1" applyAlignment="1">
      <alignment horizontal="center"/>
    </xf>
    <xf numFmtId="0" fontId="20" fillId="18" borderId="55" xfId="0" applyFont="1" applyFill="1" applyBorder="1" applyProtection="1">
      <protection locked="0"/>
    </xf>
    <xf numFmtId="0" fontId="25" fillId="18" borderId="12" xfId="0" applyFont="1" applyFill="1" applyBorder="1"/>
    <xf numFmtId="0" fontId="20" fillId="18" borderId="47" xfId="0" applyFont="1" applyFill="1" applyBorder="1" applyAlignment="1"/>
    <xf numFmtId="189" fontId="20" fillId="18" borderId="0" xfId="1" applyNumberFormat="1" applyFont="1" applyFill="1"/>
    <xf numFmtId="4" fontId="10" fillId="0" borderId="15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0" fontId="5" fillId="11" borderId="1" xfId="0" applyFont="1" applyFill="1" applyBorder="1" applyAlignment="1" applyProtection="1">
      <alignment horizontal="center"/>
    </xf>
    <xf numFmtId="0" fontId="5" fillId="12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5" fillId="13" borderId="1" xfId="0" applyFont="1" applyFill="1" applyBorder="1" applyAlignment="1" applyProtection="1">
      <alignment horizontal="center"/>
    </xf>
    <xf numFmtId="0" fontId="5" fillId="9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1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1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4" fontId="1" fillId="17" borderId="11" xfId="0" applyNumberFormat="1" applyFont="1" applyFill="1" applyBorder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0" fontId="20" fillId="18" borderId="13" xfId="0" applyFont="1" applyFill="1" applyBorder="1" applyAlignment="1" applyProtection="1">
      <alignment horizontal="right"/>
    </xf>
    <xf numFmtId="0" fontId="20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  <protection locked="0"/>
    </xf>
    <xf numFmtId="0" fontId="10" fillId="0" borderId="25" xfId="0" applyFont="1" applyBorder="1"/>
    <xf numFmtId="0" fontId="10" fillId="0" borderId="65" xfId="0" applyFont="1" applyBorder="1"/>
    <xf numFmtId="0" fontId="10" fillId="0" borderId="51" xfId="0" applyFont="1" applyBorder="1" applyAlignment="1">
      <alignment horizontal="center"/>
    </xf>
    <xf numFmtId="4" fontId="10" fillId="0" borderId="51" xfId="0" applyNumberFormat="1" applyFont="1" applyBorder="1" applyAlignment="1">
      <alignment horizontal="center"/>
    </xf>
    <xf numFmtId="43" fontId="20" fillId="18" borderId="14" xfId="1" applyFont="1" applyFill="1" applyBorder="1" applyAlignment="1" applyProtection="1">
      <alignment horizontal="left"/>
    </xf>
    <xf numFmtId="0" fontId="17" fillId="18" borderId="34" xfId="0" applyFont="1" applyFill="1" applyBorder="1" applyAlignment="1">
      <alignment horizontal="left"/>
    </xf>
    <xf numFmtId="0" fontId="0" fillId="18" borderId="0" xfId="0" applyFill="1" applyProtection="1"/>
    <xf numFmtId="0" fontId="20" fillId="18" borderId="40" xfId="0" applyFont="1" applyFill="1" applyBorder="1" applyProtection="1"/>
    <xf numFmtId="0" fontId="20" fillId="18" borderId="40" xfId="0" applyFont="1" applyFill="1" applyBorder="1" applyAlignment="1" applyProtection="1">
      <alignment horizontal="left"/>
    </xf>
    <xf numFmtId="0" fontId="17" fillId="18" borderId="41" xfId="0" applyFont="1" applyFill="1" applyBorder="1" applyAlignment="1" applyProtection="1">
      <alignment horizontal="center" vertical="center"/>
    </xf>
    <xf numFmtId="189" fontId="17" fillId="18" borderId="41" xfId="1" applyNumberFormat="1" applyFont="1" applyFill="1" applyBorder="1" applyAlignment="1" applyProtection="1">
      <alignment horizontal="center" vertical="center" wrapText="1"/>
    </xf>
    <xf numFmtId="189" fontId="17" fillId="18" borderId="45" xfId="1" applyNumberFormat="1" applyFont="1" applyFill="1" applyBorder="1" applyAlignment="1" applyProtection="1">
      <alignment horizontal="center" vertical="center" wrapText="1"/>
    </xf>
    <xf numFmtId="0" fontId="17" fillId="18" borderId="48" xfId="0" applyFont="1" applyFill="1" applyBorder="1" applyAlignment="1" applyProtection="1">
      <alignment horizontal="center"/>
    </xf>
    <xf numFmtId="191" fontId="17" fillId="18" borderId="48" xfId="1" applyNumberFormat="1" applyFont="1" applyFill="1" applyBorder="1" applyAlignment="1" applyProtection="1"/>
    <xf numFmtId="4" fontId="17" fillId="18" borderId="48" xfId="1" applyNumberFormat="1" applyFont="1" applyFill="1" applyBorder="1" applyAlignment="1" applyProtection="1">
      <alignment horizontal="right"/>
    </xf>
    <xf numFmtId="0" fontId="20" fillId="18" borderId="48" xfId="0" applyFont="1" applyFill="1" applyBorder="1" applyProtection="1"/>
    <xf numFmtId="0" fontId="20" fillId="18" borderId="51" xfId="0" applyFont="1" applyFill="1" applyBorder="1" applyAlignment="1" applyProtection="1">
      <alignment horizontal="center"/>
    </xf>
    <xf numFmtId="189" fontId="20" fillId="18" borderId="51" xfId="1" applyNumberFormat="1" applyFont="1" applyFill="1" applyBorder="1" applyProtection="1"/>
    <xf numFmtId="0" fontId="20" fillId="18" borderId="51" xfId="0" applyFont="1" applyFill="1" applyBorder="1" applyAlignment="1" applyProtection="1"/>
    <xf numFmtId="0" fontId="20" fillId="18" borderId="51" xfId="0" applyFont="1" applyFill="1" applyBorder="1" applyProtection="1"/>
    <xf numFmtId="43" fontId="20" fillId="18" borderId="51" xfId="0" applyNumberFormat="1" applyFont="1" applyFill="1" applyBorder="1" applyAlignment="1" applyProtection="1"/>
    <xf numFmtId="189" fontId="20" fillId="18" borderId="15" xfId="1" applyNumberFormat="1" applyFont="1" applyFill="1" applyBorder="1" applyProtection="1"/>
    <xf numFmtId="0" fontId="24" fillId="18" borderId="51" xfId="0" applyFont="1" applyFill="1" applyBorder="1" applyAlignment="1" applyProtection="1">
      <alignment horizontal="center"/>
    </xf>
    <xf numFmtId="10" fontId="21" fillId="18" borderId="38" xfId="0" applyNumberFormat="1" applyFont="1" applyFill="1" applyBorder="1" applyAlignment="1" applyProtection="1">
      <alignment horizontal="center" vertical="center"/>
    </xf>
    <xf numFmtId="0" fontId="24" fillId="18" borderId="51" xfId="0" applyFont="1" applyFill="1" applyBorder="1" applyAlignment="1" applyProtection="1"/>
    <xf numFmtId="189" fontId="24" fillId="18" borderId="51" xfId="1" applyNumberFormat="1" applyFont="1" applyFill="1" applyBorder="1" applyProtection="1"/>
    <xf numFmtId="0" fontId="24" fillId="18" borderId="51" xfId="0" applyFont="1" applyFill="1" applyBorder="1" applyProtection="1"/>
    <xf numFmtId="10" fontId="21" fillId="18" borderId="54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Protection="1"/>
    <xf numFmtId="10" fontId="21" fillId="18" borderId="58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Alignment="1" applyProtection="1"/>
    <xf numFmtId="189" fontId="24" fillId="18" borderId="55" xfId="1" applyNumberFormat="1" applyFont="1" applyFill="1" applyBorder="1" applyProtection="1"/>
    <xf numFmtId="0" fontId="25" fillId="18" borderId="41" xfId="0" applyFont="1" applyFill="1" applyBorder="1" applyProtection="1"/>
    <xf numFmtId="0" fontId="20" fillId="18" borderId="47" xfId="0" applyFont="1" applyFill="1" applyBorder="1" applyAlignment="1" applyProtection="1">
      <alignment horizontal="right"/>
    </xf>
    <xf numFmtId="0" fontId="25" fillId="18" borderId="45" xfId="0" applyFont="1" applyFill="1" applyBorder="1" applyProtection="1"/>
    <xf numFmtId="0" fontId="20" fillId="18" borderId="0" xfId="0" applyFont="1" applyFill="1" applyBorder="1" applyProtection="1"/>
    <xf numFmtId="0" fontId="24" fillId="18" borderId="0" xfId="0" applyFont="1" applyFill="1" applyBorder="1" applyProtection="1"/>
    <xf numFmtId="0" fontId="24" fillId="18" borderId="0" xfId="0" applyFont="1" applyFill="1" applyBorder="1" applyAlignment="1" applyProtection="1"/>
    <xf numFmtId="189" fontId="20" fillId="18" borderId="0" xfId="1" applyNumberFormat="1" applyFont="1" applyFill="1" applyBorder="1" applyAlignment="1" applyProtection="1">
      <alignment horizontal="left"/>
    </xf>
    <xf numFmtId="0" fontId="20" fillId="18" borderId="0" xfId="0" applyFont="1" applyFill="1" applyBorder="1" applyAlignment="1" applyProtection="1">
      <alignment horizontal="right"/>
    </xf>
    <xf numFmtId="0" fontId="21" fillId="18" borderId="0" xfId="0" applyFont="1" applyFill="1" applyBorder="1" applyAlignment="1" applyProtection="1">
      <alignment horizontal="left" vertical="center"/>
    </xf>
    <xf numFmtId="0" fontId="20" fillId="18" borderId="0" xfId="0" applyFont="1" applyFill="1" applyProtection="1"/>
    <xf numFmtId="189" fontId="20" fillId="18" borderId="0" xfId="1" applyNumberFormat="1" applyFont="1" applyFill="1" applyAlignment="1" applyProtection="1">
      <alignment horizontal="left"/>
    </xf>
    <xf numFmtId="0" fontId="1" fillId="0" borderId="0" xfId="0" applyFont="1" applyProtection="1"/>
    <xf numFmtId="0" fontId="10" fillId="0" borderId="7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1" fillId="23" borderId="2" xfId="0" applyFont="1" applyFill="1" applyBorder="1" applyAlignment="1" applyProtection="1">
      <protection locked="0"/>
    </xf>
    <xf numFmtId="0" fontId="1" fillId="23" borderId="0" xfId="0" applyFont="1" applyFill="1" applyBorder="1" applyAlignment="1" applyProtection="1">
      <protection locked="0"/>
    </xf>
    <xf numFmtId="0" fontId="4" fillId="23" borderId="2" xfId="0" applyFont="1" applyFill="1" applyBorder="1" applyAlignment="1" applyProtection="1">
      <protection locked="0"/>
    </xf>
    <xf numFmtId="0" fontId="4" fillId="23" borderId="0" xfId="0" applyFont="1" applyFill="1" applyAlignment="1" applyProtection="1">
      <protection locked="0"/>
    </xf>
    <xf numFmtId="0" fontId="1" fillId="23" borderId="0" xfId="0" applyFont="1" applyFill="1" applyProtection="1">
      <protection locked="0"/>
    </xf>
    <xf numFmtId="0" fontId="2" fillId="4" borderId="0" xfId="0" applyFont="1" applyFill="1" applyBorder="1" applyAlignment="1" applyProtection="1"/>
    <xf numFmtId="0" fontId="2" fillId="23" borderId="0" xfId="0" applyFont="1" applyFill="1" applyBorder="1" applyAlignment="1" applyProtection="1"/>
    <xf numFmtId="0" fontId="1" fillId="23" borderId="0" xfId="0" applyFont="1" applyFill="1" applyAlignment="1" applyProtection="1">
      <protection locked="0"/>
    </xf>
    <xf numFmtId="0" fontId="32" fillId="23" borderId="0" xfId="0" applyFont="1" applyFill="1" applyBorder="1" applyAlignment="1" applyProtection="1"/>
    <xf numFmtId="0" fontId="35" fillId="22" borderId="75" xfId="0" applyFont="1" applyFill="1" applyBorder="1" applyAlignment="1" applyProtection="1"/>
    <xf numFmtId="0" fontId="35" fillId="22" borderId="0" xfId="0" applyFont="1" applyFill="1" applyBorder="1" applyAlignment="1" applyProtection="1"/>
    <xf numFmtId="0" fontId="36" fillId="22" borderId="0" xfId="0" applyFont="1" applyFill="1" applyBorder="1" applyAlignment="1" applyProtection="1"/>
    <xf numFmtId="0" fontId="37" fillId="22" borderId="0" xfId="0" applyFont="1" applyFill="1" applyProtection="1">
      <protection locked="0"/>
    </xf>
    <xf numFmtId="189" fontId="20" fillId="18" borderId="0" xfId="1" applyNumberFormat="1" applyFont="1" applyFill="1" applyAlignment="1" applyProtection="1">
      <alignment horizontal="right"/>
    </xf>
    <xf numFmtId="0" fontId="20" fillId="18" borderId="0" xfId="0" applyFont="1" applyFill="1" applyBorder="1" applyAlignment="1" applyProtection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31" fillId="0" borderId="0" xfId="0" applyFont="1" applyProtection="1"/>
    <xf numFmtId="0" fontId="4" fillId="23" borderId="0" xfId="0" applyFont="1" applyFill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4" fontId="34" fillId="14" borderId="1" xfId="0" applyNumberFormat="1" applyFont="1" applyFill="1" applyBorder="1" applyAlignment="1" applyProtection="1">
      <alignment horizontal="center"/>
    </xf>
    <xf numFmtId="0" fontId="45" fillId="24" borderId="1" xfId="0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18" borderId="0" xfId="0" applyFont="1" applyFill="1"/>
    <xf numFmtId="0" fontId="8" fillId="18" borderId="0" xfId="0" applyFont="1" applyFill="1" applyAlignment="1">
      <alignment horizontal="left"/>
    </xf>
    <xf numFmtId="4" fontId="46" fillId="0" borderId="4" xfId="0" applyNumberFormat="1" applyFont="1" applyBorder="1"/>
    <xf numFmtId="4" fontId="46" fillId="0" borderId="17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 vertical="center" wrapText="1"/>
    </xf>
    <xf numFmtId="4" fontId="1" fillId="17" borderId="1" xfId="0" applyNumberFormat="1" applyFont="1" applyFill="1" applyBorder="1" applyAlignment="1" applyProtection="1">
      <alignment horizontal="center"/>
    </xf>
    <xf numFmtId="4" fontId="47" fillId="18" borderId="48" xfId="1" applyNumberFormat="1" applyFont="1" applyFill="1" applyBorder="1" applyProtection="1"/>
    <xf numFmtId="0" fontId="17" fillId="18" borderId="0" xfId="0" applyFont="1" applyFill="1" applyBorder="1" applyAlignment="1" applyProtection="1"/>
    <xf numFmtId="0" fontId="28" fillId="18" borderId="0" xfId="0" applyFont="1" applyFill="1" applyAlignment="1"/>
    <xf numFmtId="43" fontId="24" fillId="18" borderId="41" xfId="1" applyFont="1" applyFill="1" applyBorder="1" applyProtection="1"/>
    <xf numFmtId="187" fontId="49" fillId="0" borderId="1" xfId="2" applyFont="1" applyFill="1" applyBorder="1" applyAlignment="1" applyProtection="1">
      <alignment horizontal="center"/>
      <protection hidden="1"/>
    </xf>
    <xf numFmtId="0" fontId="51" fillId="0" borderId="0" xfId="3" applyFont="1" applyFill="1" applyAlignment="1" applyProtection="1">
      <alignment horizontal="center"/>
      <protection hidden="1"/>
    </xf>
    <xf numFmtId="192" fontId="52" fillId="0" borderId="1" xfId="2" applyNumberFormat="1" applyFont="1" applyFill="1" applyBorder="1" applyAlignment="1" applyProtection="1">
      <alignment horizontal="center"/>
      <protection hidden="1"/>
    </xf>
    <xf numFmtId="187" fontId="51" fillId="0" borderId="0" xfId="2" applyFont="1" applyFill="1" applyAlignment="1" applyProtection="1">
      <alignment horizontal="center"/>
      <protection hidden="1"/>
    </xf>
    <xf numFmtId="187" fontId="51" fillId="0" borderId="1" xfId="2" applyFont="1" applyFill="1" applyBorder="1" applyAlignment="1" applyProtection="1">
      <alignment horizontal="center"/>
      <protection hidden="1"/>
    </xf>
    <xf numFmtId="191" fontId="51" fillId="0" borderId="5" xfId="3" applyNumberFormat="1" applyFont="1" applyFill="1" applyBorder="1" applyAlignment="1" applyProtection="1">
      <alignment horizontal="center"/>
      <protection hidden="1"/>
    </xf>
    <xf numFmtId="187" fontId="51" fillId="0" borderId="15" xfId="2" applyFont="1" applyFill="1" applyBorder="1" applyAlignment="1" applyProtection="1">
      <alignment horizontal="center"/>
      <protection hidden="1"/>
    </xf>
    <xf numFmtId="187" fontId="51" fillId="0" borderId="51" xfId="2" applyFont="1" applyFill="1" applyBorder="1" applyAlignment="1" applyProtection="1">
      <alignment horizontal="center"/>
      <protection hidden="1"/>
    </xf>
    <xf numFmtId="191" fontId="51" fillId="0" borderId="78" xfId="3" applyNumberFormat="1" applyFont="1" applyFill="1" applyBorder="1" applyAlignment="1" applyProtection="1">
      <alignment horizontal="center"/>
      <protection hidden="1"/>
    </xf>
    <xf numFmtId="191" fontId="51" fillId="0" borderId="65" xfId="3" applyNumberFormat="1" applyFont="1" applyFill="1" applyBorder="1" applyAlignment="1" applyProtection="1">
      <alignment horizontal="center"/>
      <protection hidden="1"/>
    </xf>
    <xf numFmtId="0" fontId="51" fillId="0" borderId="0" xfId="3" applyFont="1" applyFill="1" applyAlignment="1" applyProtection="1">
      <alignment horizontal="left"/>
      <protection hidden="1"/>
    </xf>
    <xf numFmtId="187" fontId="51" fillId="0" borderId="51" xfId="2" applyFont="1" applyFill="1" applyBorder="1" applyAlignment="1" applyProtection="1">
      <alignment horizontal="center" vertical="center"/>
      <protection hidden="1"/>
    </xf>
    <xf numFmtId="191" fontId="51" fillId="0" borderId="65" xfId="3" applyNumberFormat="1" applyFont="1" applyFill="1" applyBorder="1" applyAlignment="1" applyProtection="1">
      <alignment horizontal="center" vertical="center"/>
      <protection hidden="1"/>
    </xf>
    <xf numFmtId="187" fontId="51" fillId="0" borderId="52" xfId="2" applyFont="1" applyFill="1" applyBorder="1" applyAlignment="1" applyProtection="1">
      <alignment horizontal="center"/>
      <protection hidden="1"/>
    </xf>
    <xf numFmtId="191" fontId="51" fillId="0" borderId="79" xfId="3" applyNumberFormat="1" applyFont="1" applyFill="1" applyBorder="1" applyAlignment="1" applyProtection="1">
      <alignment horizontal="center"/>
      <protection hidden="1"/>
    </xf>
    <xf numFmtId="187" fontId="51" fillId="0" borderId="76" xfId="2" applyFont="1" applyFill="1" applyBorder="1" applyAlignment="1" applyProtection="1">
      <alignment horizontal="center"/>
      <protection hidden="1"/>
    </xf>
    <xf numFmtId="191" fontId="51" fillId="0" borderId="0" xfId="3" applyNumberFormat="1" applyFont="1" applyFill="1" applyBorder="1" applyAlignment="1" applyProtection="1">
      <alignment horizontal="center"/>
      <protection hidden="1"/>
    </xf>
    <xf numFmtId="0" fontId="48" fillId="0" borderId="0" xfId="4" applyFill="1" applyProtection="1">
      <protection hidden="1"/>
    </xf>
    <xf numFmtId="0" fontId="51" fillId="0" borderId="80" xfId="3" applyFont="1" applyFill="1" applyBorder="1" applyAlignment="1" applyProtection="1">
      <alignment horizontal="center"/>
      <protection hidden="1"/>
    </xf>
    <xf numFmtId="0" fontId="24" fillId="0" borderId="0" xfId="0" applyFont="1" applyBorder="1" applyAlignment="1"/>
    <xf numFmtId="0" fontId="20" fillId="0" borderId="0" xfId="0" applyFont="1"/>
    <xf numFmtId="0" fontId="19" fillId="0" borderId="14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189" fontId="17" fillId="0" borderId="13" xfId="1" applyNumberFormat="1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/>
    <xf numFmtId="190" fontId="24" fillId="0" borderId="0" xfId="0" applyNumberFormat="1" applyFont="1" applyBorder="1" applyAlignment="1"/>
    <xf numFmtId="0" fontId="20" fillId="0" borderId="40" xfId="0" applyFont="1" applyBorder="1"/>
    <xf numFmtId="0" fontId="20" fillId="0" borderId="40" xfId="0" applyFont="1" applyBorder="1" applyAlignment="1">
      <alignment horizontal="left"/>
    </xf>
    <xf numFmtId="0" fontId="17" fillId="26" borderId="41" xfId="0" applyFont="1" applyFill="1" applyBorder="1" applyAlignment="1">
      <alignment horizontal="center" vertical="center"/>
    </xf>
    <xf numFmtId="189" fontId="17" fillId="27" borderId="41" xfId="1" applyNumberFormat="1" applyFont="1" applyFill="1" applyBorder="1" applyAlignment="1">
      <alignment horizontal="center" vertical="center" wrapText="1"/>
    </xf>
    <xf numFmtId="189" fontId="17" fillId="26" borderId="45" xfId="1" applyNumberFormat="1" applyFont="1" applyFill="1" applyBorder="1" applyAlignment="1">
      <alignment horizontal="center" vertical="center" wrapText="1"/>
    </xf>
    <xf numFmtId="189" fontId="17" fillId="27" borderId="45" xfId="1" applyNumberFormat="1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/>
    </xf>
    <xf numFmtId="43" fontId="53" fillId="14" borderId="48" xfId="1" applyFont="1" applyFill="1" applyBorder="1"/>
    <xf numFmtId="193" fontId="53" fillId="0" borderId="48" xfId="1" applyNumberFormat="1" applyFont="1" applyBorder="1" applyAlignment="1"/>
    <xf numFmtId="43" fontId="53" fillId="0" borderId="48" xfId="1" applyFont="1" applyBorder="1"/>
    <xf numFmtId="0" fontId="20" fillId="0" borderId="48" xfId="0" applyFont="1" applyBorder="1"/>
    <xf numFmtId="0" fontId="20" fillId="0" borderId="51" xfId="0" applyFont="1" applyBorder="1" applyAlignment="1">
      <alignment horizontal="center"/>
    </xf>
    <xf numFmtId="189" fontId="20" fillId="0" borderId="51" xfId="1" applyNumberFormat="1" applyFont="1" applyBorder="1"/>
    <xf numFmtId="0" fontId="20" fillId="0" borderId="51" xfId="0" applyFont="1" applyBorder="1" applyAlignment="1"/>
    <xf numFmtId="0" fontId="20" fillId="0" borderId="51" xfId="0" applyFont="1" applyBorder="1"/>
    <xf numFmtId="43" fontId="20" fillId="0" borderId="51" xfId="0" applyNumberFormat="1" applyFont="1" applyBorder="1" applyAlignment="1"/>
    <xf numFmtId="189" fontId="20" fillId="0" borderId="15" xfId="1" applyNumberFormat="1" applyFont="1" applyBorder="1"/>
    <xf numFmtId="0" fontId="24" fillId="0" borderId="51" xfId="0" applyFont="1" applyBorder="1" applyAlignment="1">
      <alignment horizontal="center"/>
    </xf>
    <xf numFmtId="0" fontId="24" fillId="0" borderId="51" xfId="0" applyFont="1" applyBorder="1" applyAlignment="1"/>
    <xf numFmtId="189" fontId="24" fillId="0" borderId="51" xfId="1" applyNumberFormat="1" applyFont="1" applyBorder="1"/>
    <xf numFmtId="0" fontId="24" fillId="0" borderId="51" xfId="0" applyFont="1" applyBorder="1"/>
    <xf numFmtId="0" fontId="24" fillId="0" borderId="0" xfId="0" applyFont="1"/>
    <xf numFmtId="0" fontId="24" fillId="0" borderId="84" xfId="0" applyFont="1" applyBorder="1"/>
    <xf numFmtId="0" fontId="24" fillId="0" borderId="84" xfId="0" applyFont="1" applyBorder="1" applyAlignment="1"/>
    <xf numFmtId="189" fontId="24" fillId="0" borderId="55" xfId="1" applyNumberFormat="1" applyFont="1" applyBorder="1"/>
    <xf numFmtId="0" fontId="24" fillId="0" borderId="55" xfId="0" applyFont="1" applyBorder="1"/>
    <xf numFmtId="43" fontId="53" fillId="0" borderId="44" xfId="1" applyFont="1" applyBorder="1"/>
    <xf numFmtId="0" fontId="25" fillId="0" borderId="41" xfId="0" applyFont="1" applyBorder="1"/>
    <xf numFmtId="0" fontId="53" fillId="28" borderId="86" xfId="0" applyFont="1" applyFill="1" applyBorder="1" applyAlignment="1">
      <alignment horizontal="right"/>
    </xf>
    <xf numFmtId="43" fontId="53" fillId="0" borderId="87" xfId="1" applyFont="1" applyBorder="1"/>
    <xf numFmtId="0" fontId="25" fillId="0" borderId="45" xfId="0" applyFont="1" applyBorder="1"/>
    <xf numFmtId="0" fontId="20" fillId="0" borderId="0" xfId="0" applyFont="1" applyBorder="1"/>
    <xf numFmtId="0" fontId="24" fillId="0" borderId="0" xfId="0" applyFont="1" applyBorder="1"/>
    <xf numFmtId="189" fontId="20" fillId="0" borderId="0" xfId="1" applyNumberFormat="1" applyFont="1" applyAlignment="1">
      <alignment horizontal="left"/>
    </xf>
    <xf numFmtId="189" fontId="24" fillId="0" borderId="0" xfId="1" applyNumberFormat="1" applyFo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89" fontId="20" fillId="0" borderId="0" xfId="1" applyNumberFormat="1" applyFont="1"/>
    <xf numFmtId="0" fontId="20" fillId="0" borderId="0" xfId="5" applyFont="1"/>
    <xf numFmtId="43" fontId="20" fillId="0" borderId="0" xfId="6" applyFont="1" applyAlignment="1">
      <alignment horizontal="center"/>
    </xf>
    <xf numFmtId="0" fontId="20" fillId="0" borderId="0" xfId="5" applyFont="1" applyAlignment="1"/>
    <xf numFmtId="43" fontId="20" fillId="29" borderId="0" xfId="6" applyFont="1" applyFill="1"/>
    <xf numFmtId="43" fontId="54" fillId="0" borderId="0" xfId="6" applyFont="1" applyAlignment="1">
      <alignment horizontal="left"/>
    </xf>
    <xf numFmtId="0" fontId="20" fillId="0" borderId="0" xfId="5" applyFont="1" applyAlignment="1">
      <alignment horizontal="center"/>
    </xf>
    <xf numFmtId="194" fontId="20" fillId="0" borderId="0" xfId="6" applyNumberFormat="1" applyFont="1"/>
    <xf numFmtId="193" fontId="20" fillId="0" borderId="0" xfId="6" applyNumberFormat="1" applyFont="1" applyAlignment="1">
      <alignment horizontal="center"/>
    </xf>
    <xf numFmtId="0" fontId="20" fillId="0" borderId="0" xfId="5" applyFont="1" applyAlignment="1">
      <alignment horizontal="right"/>
    </xf>
    <xf numFmtId="43" fontId="20" fillId="0" borderId="0" xfId="5" applyNumberFormat="1" applyFont="1"/>
    <xf numFmtId="43" fontId="20" fillId="0" borderId="0" xfId="6" applyFont="1" applyFill="1"/>
    <xf numFmtId="43" fontId="55" fillId="0" borderId="0" xfId="6" applyFont="1" applyAlignment="1">
      <alignment horizontal="center"/>
    </xf>
    <xf numFmtId="193" fontId="55" fillId="0" borderId="0" xfId="6" applyNumberFormat="1" applyFont="1" applyAlignment="1">
      <alignment horizontal="center"/>
    </xf>
    <xf numFmtId="0" fontId="20" fillId="0" borderId="0" xfId="5" applyFont="1" applyAlignment="1">
      <alignment horizontal="left"/>
    </xf>
    <xf numFmtId="43" fontId="20" fillId="0" borderId="0" xfId="6" applyFont="1"/>
    <xf numFmtId="193" fontId="20" fillId="0" borderId="0" xfId="6" applyNumberFormat="1" applyFont="1"/>
    <xf numFmtId="194" fontId="56" fillId="0" borderId="88" xfId="6" applyNumberFormat="1" applyFont="1" applyBorder="1"/>
    <xf numFmtId="194" fontId="20" fillId="0" borderId="0" xfId="6" applyNumberFormat="1" applyFont="1" applyBorder="1"/>
    <xf numFmtId="194" fontId="54" fillId="0" borderId="0" xfId="5" applyNumberFormat="1" applyFont="1" applyAlignment="1">
      <alignment horizontal="center"/>
    </xf>
    <xf numFmtId="194" fontId="20" fillId="0" borderId="0" xfId="6" applyNumberFormat="1" applyFont="1" applyFill="1"/>
    <xf numFmtId="43" fontId="57" fillId="0" borderId="0" xfId="6" applyNumberFormat="1" applyFont="1"/>
    <xf numFmtId="43" fontId="20" fillId="0" borderId="0" xfId="6" applyNumberFormat="1" applyFont="1"/>
    <xf numFmtId="0" fontId="18" fillId="0" borderId="0" xfId="0" applyNumberFormat="1" applyFont="1" applyBorder="1" applyAlignment="1"/>
    <xf numFmtId="43" fontId="18" fillId="0" borderId="0" xfId="6" applyFont="1" applyBorder="1" applyAlignment="1">
      <alignment horizontal="left"/>
    </xf>
    <xf numFmtId="43" fontId="18" fillId="0" borderId="59" xfId="6" applyFont="1" applyBorder="1" applyAlignment="1">
      <alignment horizontal="center"/>
    </xf>
    <xf numFmtId="0" fontId="24" fillId="0" borderId="52" xfId="0" applyFont="1" applyBorder="1" applyAlignment="1" applyProtection="1">
      <alignment horizontal="center"/>
      <protection locked="0"/>
    </xf>
    <xf numFmtId="189" fontId="24" fillId="0" borderId="51" xfId="6" applyNumberFormat="1" applyFont="1" applyBorder="1" applyAlignment="1" applyProtection="1">
      <alignment horizontal="left"/>
      <protection locked="0"/>
    </xf>
    <xf numFmtId="0" fontId="24" fillId="0" borderId="51" xfId="0" applyFont="1" applyBorder="1" applyAlignment="1" applyProtection="1">
      <alignment horizontal="center"/>
      <protection locked="0"/>
    </xf>
    <xf numFmtId="43" fontId="24" fillId="0" borderId="51" xfId="6" applyFont="1" applyBorder="1" applyProtection="1">
      <protection locked="0"/>
    </xf>
    <xf numFmtId="43" fontId="24" fillId="0" borderId="51" xfId="6" applyFont="1" applyBorder="1" applyAlignment="1" applyProtection="1">
      <alignment horizontal="center"/>
      <protection locked="0"/>
    </xf>
    <xf numFmtId="43" fontId="24" fillId="0" borderId="54" xfId="6" applyFont="1" applyBorder="1" applyAlignment="1" applyProtection="1">
      <alignment horizontal="center"/>
      <protection locked="0"/>
    </xf>
    <xf numFmtId="187" fontId="24" fillId="0" borderId="54" xfId="6" applyNumberFormat="1" applyFont="1" applyBorder="1" applyProtection="1">
      <protection locked="0"/>
    </xf>
    <xf numFmtId="0" fontId="24" fillId="0" borderId="0" xfId="0" applyFont="1" applyProtection="1">
      <protection locked="0"/>
    </xf>
    <xf numFmtId="43" fontId="18" fillId="0" borderId="91" xfId="6" applyFont="1" applyBorder="1" applyProtection="1">
      <protection locked="0"/>
    </xf>
    <xf numFmtId="43" fontId="18" fillId="0" borderId="91" xfId="6" applyFont="1" applyBorder="1" applyAlignment="1" applyProtection="1">
      <alignment horizontal="center"/>
      <protection locked="0"/>
    </xf>
    <xf numFmtId="187" fontId="24" fillId="0" borderId="64" xfId="6" applyNumberFormat="1" applyFont="1" applyBorder="1" applyProtection="1">
      <protection locked="0"/>
    </xf>
    <xf numFmtId="189" fontId="24" fillId="0" borderId="0" xfId="6" applyNumberFormat="1" applyFont="1"/>
    <xf numFmtId="43" fontId="24" fillId="0" borderId="0" xfId="6" applyFont="1"/>
    <xf numFmtId="43" fontId="24" fillId="0" borderId="0" xfId="6" applyFont="1" applyAlignment="1">
      <alignment horizontal="center"/>
    </xf>
    <xf numFmtId="0" fontId="18" fillId="0" borderId="0" xfId="7" applyFont="1" applyBorder="1"/>
    <xf numFmtId="0" fontId="24" fillId="0" borderId="0" xfId="7" applyFont="1" applyBorder="1"/>
    <xf numFmtId="189" fontId="24" fillId="0" borderId="0" xfId="6" applyNumberFormat="1" applyFont="1" applyBorder="1"/>
    <xf numFmtId="43" fontId="24" fillId="0" borderId="0" xfId="6" applyFont="1" applyBorder="1"/>
    <xf numFmtId="43" fontId="24" fillId="0" borderId="0" xfId="6" applyFont="1" applyBorder="1" applyAlignment="1">
      <alignment horizontal="center"/>
    </xf>
    <xf numFmtId="196" fontId="18" fillId="0" borderId="0" xfId="6" applyNumberFormat="1" applyFont="1" applyBorder="1" applyProtection="1">
      <protection locked="0"/>
    </xf>
    <xf numFmtId="49" fontId="18" fillId="0" borderId="0" xfId="7" applyNumberFormat="1" applyFont="1" applyBorder="1" applyAlignment="1">
      <alignment horizontal="left"/>
    </xf>
    <xf numFmtId="0" fontId="18" fillId="0" borderId="0" xfId="7" applyFont="1" applyBorder="1" applyAlignment="1">
      <alignment horizontal="center"/>
    </xf>
    <xf numFmtId="187" fontId="18" fillId="0" borderId="0" xfId="6" applyNumberFormat="1" applyFont="1" applyBorder="1" applyProtection="1">
      <protection locked="0"/>
    </xf>
    <xf numFmtId="191" fontId="40" fillId="25" borderId="77" xfId="0" applyNumberFormat="1" applyFont="1" applyFill="1" applyBorder="1" applyAlignment="1" applyProtection="1">
      <alignment horizontal="center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18" borderId="0" xfId="0" applyFont="1" applyFill="1" applyAlignment="1">
      <alignment horizontal="left"/>
    </xf>
    <xf numFmtId="0" fontId="16" fillId="20" borderId="0" xfId="0" applyFont="1" applyFill="1" applyAlignment="1" applyProtection="1">
      <alignment horizontal="center"/>
    </xf>
    <xf numFmtId="43" fontId="24" fillId="18" borderId="59" xfId="1" applyFont="1" applyFill="1" applyBorder="1" applyProtection="1"/>
    <xf numFmtId="0" fontId="51" fillId="0" borderId="0" xfId="3" applyFont="1" applyAlignment="1" applyProtection="1">
      <alignment horizontal="right"/>
      <protection locked="0"/>
    </xf>
    <xf numFmtId="43" fontId="51" fillId="0" borderId="0" xfId="6" applyFont="1" applyFill="1" applyAlignment="1" applyProtection="1">
      <alignment horizontal="center"/>
      <protection locked="0"/>
    </xf>
    <xf numFmtId="0" fontId="47" fillId="0" borderId="0" xfId="0" applyFont="1"/>
    <xf numFmtId="0" fontId="20" fillId="0" borderId="0" xfId="0" quotePrefix="1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3" fontId="20" fillId="0" borderId="0" xfId="6" applyFont="1" applyFill="1" applyProtection="1">
      <protection locked="0"/>
    </xf>
    <xf numFmtId="0" fontId="17" fillId="0" borderId="0" xfId="0" applyFont="1"/>
    <xf numFmtId="189" fontId="20" fillId="0" borderId="0" xfId="6" applyNumberFormat="1" applyFont="1" applyFill="1" applyBorder="1" applyAlignment="1" applyProtection="1">
      <alignment horizontal="center"/>
      <protection locked="0"/>
    </xf>
    <xf numFmtId="0" fontId="61" fillId="0" borderId="22" xfId="3" applyFont="1" applyBorder="1" applyAlignment="1">
      <alignment horizontal="center" vertical="center"/>
    </xf>
    <xf numFmtId="0" fontId="61" fillId="0" borderId="92" xfId="3" applyFont="1" applyBorder="1" applyAlignment="1">
      <alignment horizontal="center" vertical="center"/>
    </xf>
    <xf numFmtId="10" fontId="51" fillId="0" borderId="16" xfId="3" applyNumberFormat="1" applyFont="1" applyBorder="1" applyAlignment="1">
      <alignment horizontal="center"/>
    </xf>
    <xf numFmtId="0" fontId="51" fillId="0" borderId="15" xfId="3" applyFont="1" applyBorder="1" applyAlignment="1">
      <alignment horizontal="center"/>
    </xf>
    <xf numFmtId="0" fontId="51" fillId="0" borderId="78" xfId="3" applyFont="1" applyBorder="1" applyAlignment="1">
      <alignment horizontal="center"/>
    </xf>
    <xf numFmtId="43" fontId="51" fillId="0" borderId="0" xfId="3" applyNumberFormat="1" applyFont="1" applyAlignment="1" applyProtection="1">
      <alignment horizontal="center"/>
      <protection locked="0"/>
    </xf>
    <xf numFmtId="43" fontId="51" fillId="0" borderId="15" xfId="6" applyFont="1" applyFill="1" applyBorder="1" applyAlignment="1" applyProtection="1">
      <alignment horizontal="center"/>
      <protection locked="0"/>
    </xf>
    <xf numFmtId="43" fontId="51" fillId="0" borderId="51" xfId="6" applyFont="1" applyFill="1" applyBorder="1" applyAlignment="1" applyProtection="1">
      <alignment horizontal="center"/>
      <protection locked="0"/>
    </xf>
    <xf numFmtId="0" fontId="51" fillId="0" borderId="51" xfId="3" applyFont="1" applyBorder="1" applyAlignment="1">
      <alignment horizontal="center"/>
    </xf>
    <xf numFmtId="191" fontId="51" fillId="0" borderId="78" xfId="3" applyNumberFormat="1" applyFont="1" applyBorder="1" applyAlignment="1">
      <alignment horizontal="center"/>
    </xf>
    <xf numFmtId="0" fontId="51" fillId="0" borderId="0" xfId="3" applyFont="1" applyAlignment="1" applyProtection="1">
      <alignment horizontal="left"/>
      <protection locked="0"/>
    </xf>
    <xf numFmtId="43" fontId="51" fillId="0" borderId="0" xfId="3" applyNumberFormat="1" applyFont="1" applyAlignment="1" applyProtection="1">
      <alignment horizontal="left"/>
      <protection locked="0"/>
    </xf>
    <xf numFmtId="0" fontId="63" fillId="0" borderId="0" xfId="0" applyFont="1" applyProtection="1">
      <protection locked="0"/>
    </xf>
    <xf numFmtId="43" fontId="63" fillId="0" borderId="0" xfId="6" applyFont="1" applyFill="1" applyProtection="1">
      <protection locked="0"/>
    </xf>
    <xf numFmtId="191" fontId="51" fillId="0" borderId="0" xfId="3" applyNumberFormat="1" applyFont="1" applyAlignment="1" applyProtection="1">
      <alignment horizontal="left"/>
      <protection locked="0"/>
    </xf>
    <xf numFmtId="43" fontId="51" fillId="0" borderId="51" xfId="6" applyFont="1" applyFill="1" applyBorder="1" applyAlignment="1" applyProtection="1">
      <alignment horizontal="center" vertical="center"/>
      <protection locked="0"/>
    </xf>
    <xf numFmtId="0" fontId="51" fillId="0" borderId="51" xfId="3" applyFont="1" applyBorder="1" applyAlignment="1">
      <alignment horizontal="center" vertical="center"/>
    </xf>
    <xf numFmtId="0" fontId="67" fillId="0" borderId="10" xfId="3" applyFont="1" applyBorder="1" applyAlignment="1">
      <alignment horizontal="left"/>
    </xf>
    <xf numFmtId="0" fontId="51" fillId="0" borderId="10" xfId="3" applyFont="1" applyBorder="1" applyAlignment="1">
      <alignment horizontal="right"/>
    </xf>
    <xf numFmtId="0" fontId="67" fillId="0" borderId="0" xfId="3" applyFont="1" applyAlignment="1">
      <alignment horizontal="left"/>
    </xf>
    <xf numFmtId="0" fontId="51" fillId="0" borderId="0" xfId="3" applyFont="1" applyAlignment="1">
      <alignment horizontal="right"/>
    </xf>
    <xf numFmtId="193" fontId="51" fillId="0" borderId="0" xfId="3" applyNumberFormat="1" applyFont="1" applyAlignment="1" applyProtection="1">
      <alignment horizontal="left"/>
      <protection locked="0"/>
    </xf>
    <xf numFmtId="0" fontId="67" fillId="0" borderId="8" xfId="3" applyFont="1" applyBorder="1" applyAlignment="1">
      <alignment horizontal="left"/>
    </xf>
    <xf numFmtId="0" fontId="51" fillId="0" borderId="8" xfId="3" applyFont="1" applyBorder="1" applyAlignment="1">
      <alignment horizontal="right"/>
    </xf>
    <xf numFmtId="0" fontId="51" fillId="0" borderId="75" xfId="3" applyFont="1" applyBorder="1" applyAlignment="1">
      <alignment horizontal="left"/>
    </xf>
    <xf numFmtId="0" fontId="67" fillId="0" borderId="93" xfId="3" applyFont="1" applyBorder="1" applyAlignment="1">
      <alignment horizontal="center" vertical="top"/>
    </xf>
    <xf numFmtId="0" fontId="51" fillId="0" borderId="10" xfId="3" applyFont="1" applyBorder="1" applyAlignment="1">
      <alignment horizontal="left" vertical="center"/>
    </xf>
    <xf numFmtId="0" fontId="51" fillId="0" borderId="77" xfId="3" applyFont="1" applyBorder="1" applyAlignment="1">
      <alignment horizontal="left" vertical="center"/>
    </xf>
    <xf numFmtId="0" fontId="68" fillId="0" borderId="75" xfId="3" applyFont="1" applyBorder="1" applyAlignment="1">
      <alignment horizontal="center" vertical="top"/>
    </xf>
    <xf numFmtId="0" fontId="68" fillId="0" borderId="0" xfId="3" applyFont="1" applyAlignment="1">
      <alignment horizontal="right" vertical="center"/>
    </xf>
    <xf numFmtId="0" fontId="68" fillId="0" borderId="8" xfId="3" applyFont="1" applyBorder="1" applyAlignment="1">
      <alignment horizontal="center" vertical="center"/>
    </xf>
    <xf numFmtId="193" fontId="68" fillId="0" borderId="8" xfId="6" applyNumberFormat="1" applyFont="1" applyFill="1" applyBorder="1" applyAlignment="1" applyProtection="1">
      <alignment horizontal="left" vertical="center"/>
    </xf>
    <xf numFmtId="43" fontId="68" fillId="0" borderId="8" xfId="6" applyFont="1" applyFill="1" applyBorder="1" applyAlignment="1" applyProtection="1">
      <alignment horizontal="center" vertical="center"/>
    </xf>
    <xf numFmtId="43" fontId="68" fillId="0" borderId="8" xfId="3" applyNumberFormat="1" applyFont="1" applyBorder="1" applyAlignment="1">
      <alignment horizontal="left" vertical="center"/>
    </xf>
    <xf numFmtId="0" fontId="68" fillId="0" borderId="16" xfId="3" applyFont="1" applyBorder="1" applyAlignment="1">
      <alignment horizontal="left" vertical="center"/>
    </xf>
    <xf numFmtId="0" fontId="68" fillId="0" borderId="0" xfId="3" applyFont="1" applyAlignment="1">
      <alignment horizontal="center" vertical="center"/>
    </xf>
    <xf numFmtId="43" fontId="68" fillId="0" borderId="0" xfId="3" applyNumberFormat="1" applyFont="1" applyAlignment="1">
      <alignment horizontal="center" vertical="center"/>
    </xf>
    <xf numFmtId="0" fontId="68" fillId="0" borderId="0" xfId="3" applyFont="1" applyAlignment="1">
      <alignment horizontal="left" vertical="center"/>
    </xf>
    <xf numFmtId="0" fontId="68" fillId="0" borderId="16" xfId="3" applyFont="1" applyBorder="1" applyAlignment="1">
      <alignment horizontal="center" vertical="center"/>
    </xf>
    <xf numFmtId="0" fontId="61" fillId="0" borderId="0" xfId="3" applyFont="1" applyAlignment="1">
      <alignment horizontal="right" vertical="center"/>
    </xf>
    <xf numFmtId="0" fontId="68" fillId="0" borderId="16" xfId="3" applyFont="1" applyBorder="1"/>
    <xf numFmtId="0" fontId="67" fillId="0" borderId="0" xfId="3" applyFont="1" applyAlignment="1">
      <alignment horizontal="left" vertical="center"/>
    </xf>
    <xf numFmtId="191" fontId="69" fillId="0" borderId="40" xfId="3" applyNumberFormat="1" applyFont="1" applyBorder="1" applyAlignment="1">
      <alignment horizontal="center" vertical="center"/>
    </xf>
    <xf numFmtId="191" fontId="51" fillId="0" borderId="0" xfId="3" applyNumberFormat="1" applyFont="1" applyAlignment="1" applyProtection="1">
      <alignment horizontal="right"/>
      <protection locked="0"/>
    </xf>
    <xf numFmtId="43" fontId="51" fillId="0" borderId="76" xfId="6" applyFont="1" applyFill="1" applyBorder="1" applyAlignment="1" applyProtection="1">
      <alignment horizontal="center"/>
      <protection locked="0"/>
    </xf>
    <xf numFmtId="0" fontId="51" fillId="0" borderId="94" xfId="3" applyFont="1" applyBorder="1" applyAlignment="1">
      <alignment horizontal="center" vertical="top"/>
    </xf>
    <xf numFmtId="0" fontId="51" fillId="0" borderId="95" xfId="3" applyFont="1" applyBorder="1" applyAlignment="1">
      <alignment horizontal="center" vertical="center"/>
    </xf>
    <xf numFmtId="0" fontId="51" fillId="0" borderId="76" xfId="3" applyFont="1" applyBorder="1" applyAlignment="1">
      <alignment horizontal="center"/>
    </xf>
    <xf numFmtId="0" fontId="51" fillId="0" borderId="96" xfId="3" applyFont="1" applyBorder="1" applyAlignment="1">
      <alignment horizontal="center"/>
    </xf>
    <xf numFmtId="0" fontId="0" fillId="0" borderId="0" xfId="0" applyProtection="1">
      <protection locked="0"/>
    </xf>
    <xf numFmtId="0" fontId="20" fillId="0" borderId="0" xfId="0" quotePrefix="1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7" fillId="0" borderId="0" xfId="0" applyFont="1" applyAlignment="1">
      <alignment horizontal="left"/>
    </xf>
    <xf numFmtId="0" fontId="20" fillId="0" borderId="0" xfId="0" applyFont="1" applyAlignment="1"/>
    <xf numFmtId="4" fontId="51" fillId="0" borderId="0" xfId="3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 applyProtection="1"/>
    <xf numFmtId="0" fontId="71" fillId="0" borderId="0" xfId="0" applyFont="1"/>
    <xf numFmtId="0" fontId="72" fillId="0" borderId="0" xfId="0" applyFont="1"/>
    <xf numFmtId="0" fontId="72" fillId="0" borderId="0" xfId="0" applyFont="1" applyAlignment="1">
      <alignment horizontal="center"/>
    </xf>
    <xf numFmtId="0" fontId="73" fillId="30" borderId="51" xfId="8" applyFont="1" applyFill="1" applyBorder="1"/>
    <xf numFmtId="0" fontId="73" fillId="0" borderId="51" xfId="0" applyFont="1" applyBorder="1" applyAlignment="1">
      <alignment horizontal="center" vertical="center"/>
    </xf>
    <xf numFmtId="43" fontId="72" fillId="0" borderId="51" xfId="9" applyFont="1" applyBorder="1"/>
    <xf numFmtId="9" fontId="72" fillId="0" borderId="51" xfId="0" applyNumberFormat="1" applyFont="1" applyBorder="1" applyAlignment="1">
      <alignment horizontal="center"/>
    </xf>
    <xf numFmtId="43" fontId="72" fillId="0" borderId="51" xfId="0" applyNumberFormat="1" applyFont="1" applyBorder="1"/>
    <xf numFmtId="0" fontId="72" fillId="0" borderId="51" xfId="0" applyFont="1" applyBorder="1"/>
    <xf numFmtId="197" fontId="72" fillId="0" borderId="51" xfId="0" applyNumberFormat="1" applyFont="1" applyBorder="1"/>
    <xf numFmtId="0" fontId="74" fillId="0" borderId="51" xfId="0" applyFont="1" applyBorder="1" applyAlignment="1">
      <alignment horizontal="center" vertical="center"/>
    </xf>
    <xf numFmtId="41" fontId="74" fillId="0" borderId="51" xfId="0" applyNumberFormat="1" applyFont="1" applyBorder="1" applyAlignment="1">
      <alignment vertical="center"/>
    </xf>
    <xf numFmtId="9" fontId="72" fillId="0" borderId="13" xfId="0" applyNumberFormat="1" applyFont="1" applyBorder="1" applyAlignment="1">
      <alignment horizontal="center"/>
    </xf>
    <xf numFmtId="9" fontId="72" fillId="0" borderId="0" xfId="0" applyNumberFormat="1" applyFont="1"/>
    <xf numFmtId="41" fontId="74" fillId="0" borderId="51" xfId="0" applyNumberFormat="1" applyFont="1" applyBorder="1" applyAlignment="1">
      <alignment horizontal="left" vertical="center"/>
    </xf>
    <xf numFmtId="2" fontId="72" fillId="0" borderId="51" xfId="0" applyNumberFormat="1" applyFont="1" applyBorder="1"/>
    <xf numFmtId="191" fontId="72" fillId="0" borderId="51" xfId="0" applyNumberFormat="1" applyFont="1" applyBorder="1"/>
    <xf numFmtId="41" fontId="73" fillId="0" borderId="51" xfId="0" applyNumberFormat="1" applyFont="1" applyBorder="1" applyAlignment="1">
      <alignment horizontal="left" vertical="center"/>
    </xf>
    <xf numFmtId="0" fontId="72" fillId="0" borderId="97" xfId="0" applyFont="1" applyBorder="1"/>
    <xf numFmtId="0" fontId="18" fillId="0" borderId="0" xfId="0" applyFont="1"/>
    <xf numFmtId="43" fontId="18" fillId="0" borderId="0" xfId="1" applyFont="1" applyBorder="1" applyAlignment="1">
      <alignment horizontal="left"/>
    </xf>
    <xf numFmtId="43" fontId="18" fillId="0" borderId="59" xfId="1" applyFont="1" applyBorder="1" applyAlignment="1">
      <alignment horizontal="center"/>
    </xf>
    <xf numFmtId="189" fontId="24" fillId="0" borderId="51" xfId="1" applyNumberFormat="1" applyFont="1" applyBorder="1" applyAlignment="1" applyProtection="1">
      <alignment horizontal="left"/>
      <protection locked="0"/>
    </xf>
    <xf numFmtId="43" fontId="24" fillId="0" borderId="51" xfId="1" applyFont="1" applyBorder="1" applyProtection="1">
      <protection locked="0"/>
    </xf>
    <xf numFmtId="43" fontId="24" fillId="0" borderId="51" xfId="1" applyFont="1" applyBorder="1" applyAlignment="1" applyProtection="1">
      <alignment horizontal="center"/>
      <protection locked="0"/>
    </xf>
    <xf numFmtId="43" fontId="24" fillId="0" borderId="54" xfId="1" applyFont="1" applyBorder="1" applyAlignment="1" applyProtection="1">
      <alignment horizontal="center"/>
      <protection locked="0"/>
    </xf>
    <xf numFmtId="187" fontId="24" fillId="0" borderId="54" xfId="1" applyNumberFormat="1" applyFont="1" applyBorder="1" applyProtection="1">
      <protection locked="0"/>
    </xf>
    <xf numFmtId="43" fontId="18" fillId="0" borderId="91" xfId="1" applyFont="1" applyBorder="1" applyProtection="1">
      <protection locked="0"/>
    </xf>
    <xf numFmtId="43" fontId="18" fillId="0" borderId="91" xfId="1" applyFont="1" applyBorder="1" applyAlignment="1" applyProtection="1">
      <alignment horizontal="center"/>
      <protection locked="0"/>
    </xf>
    <xf numFmtId="187" fontId="24" fillId="0" borderId="64" xfId="1" applyNumberFormat="1" applyFont="1" applyBorder="1" applyProtection="1">
      <protection locked="0"/>
    </xf>
    <xf numFmtId="43" fontId="24" fillId="0" borderId="0" xfId="1" applyFont="1"/>
    <xf numFmtId="43" fontId="24" fillId="0" borderId="0" xfId="1" applyFont="1" applyAlignment="1">
      <alignment horizontal="center"/>
    </xf>
    <xf numFmtId="0" fontId="18" fillId="0" borderId="0" xfId="7" applyFont="1"/>
    <xf numFmtId="189" fontId="24" fillId="0" borderId="0" xfId="1" applyNumberFormat="1" applyFont="1" applyBorder="1"/>
    <xf numFmtId="43" fontId="24" fillId="0" borderId="0" xfId="1" applyFont="1" applyBorder="1"/>
    <xf numFmtId="43" fontId="24" fillId="0" borderId="0" xfId="1" applyFont="1" applyBorder="1" applyAlignment="1">
      <alignment horizontal="center"/>
    </xf>
    <xf numFmtId="196" fontId="18" fillId="0" borderId="0" xfId="1" applyNumberFormat="1" applyFont="1" applyBorder="1" applyProtection="1">
      <protection locked="0"/>
    </xf>
    <xf numFmtId="49" fontId="18" fillId="0" borderId="0" xfId="7" applyNumberFormat="1" applyFont="1" applyAlignment="1">
      <alignment horizontal="left"/>
    </xf>
    <xf numFmtId="0" fontId="18" fillId="0" borderId="0" xfId="7" applyFont="1" applyAlignment="1">
      <alignment horizontal="center"/>
    </xf>
    <xf numFmtId="187" fontId="18" fillId="0" borderId="0" xfId="1" applyNumberFormat="1" applyFont="1" applyBorder="1" applyProtection="1">
      <protection locked="0"/>
    </xf>
    <xf numFmtId="0" fontId="75" fillId="0" borderId="0" xfId="0" applyFont="1"/>
    <xf numFmtId="4" fontId="34" fillId="22" borderId="1" xfId="0" applyNumberFormat="1" applyFont="1" applyFill="1" applyBorder="1" applyAlignment="1" applyProtection="1">
      <alignment horizontal="center"/>
    </xf>
    <xf numFmtId="0" fontId="18" fillId="0" borderId="0" xfId="0" applyFont="1" applyAlignment="1"/>
    <xf numFmtId="189" fontId="24" fillId="0" borderId="51" xfId="1" applyNumberFormat="1" applyFont="1" applyBorder="1" applyAlignment="1" applyProtection="1">
      <alignment horizontal="center"/>
      <protection locked="0"/>
    </xf>
    <xf numFmtId="0" fontId="25" fillId="0" borderId="0" xfId="0" applyFont="1"/>
    <xf numFmtId="43" fontId="25" fillId="0" borderId="0" xfId="1" applyFont="1"/>
    <xf numFmtId="43" fontId="25" fillId="0" borderId="0" xfId="1" applyFont="1" applyAlignment="1">
      <alignment horizontal="center"/>
    </xf>
    <xf numFmtId="0" fontId="21" fillId="0" borderId="0" xfId="7" applyFont="1"/>
    <xf numFmtId="196" fontId="24" fillId="0" borderId="0" xfId="1" applyNumberFormat="1" applyFont="1" applyBorder="1" applyAlignment="1" applyProtection="1">
      <alignment horizontal="center"/>
      <protection locked="0"/>
    </xf>
    <xf numFmtId="43" fontId="18" fillId="0" borderId="41" xfId="1" applyFont="1" applyBorder="1" applyProtection="1">
      <protection locked="0"/>
    </xf>
    <xf numFmtId="43" fontId="18" fillId="0" borderId="41" xfId="1" applyFont="1" applyBorder="1" applyAlignment="1" applyProtection="1">
      <alignment horizontal="center"/>
      <protection locked="0"/>
    </xf>
    <xf numFmtId="187" fontId="24" fillId="0" borderId="44" xfId="1" applyNumberFormat="1" applyFont="1" applyBorder="1" applyProtection="1">
      <protection locked="0"/>
    </xf>
    <xf numFmtId="43" fontId="18" fillId="0" borderId="17" xfId="1" applyFont="1" applyBorder="1" applyProtection="1">
      <protection locked="0"/>
    </xf>
    <xf numFmtId="43" fontId="18" fillId="0" borderId="17" xfId="1" applyFont="1" applyBorder="1" applyAlignment="1" applyProtection="1">
      <alignment horizontal="center"/>
      <protection locked="0"/>
    </xf>
    <xf numFmtId="187" fontId="24" fillId="0" borderId="17" xfId="1" applyNumberFormat="1" applyFont="1" applyBorder="1" applyProtection="1">
      <protection locked="0"/>
    </xf>
    <xf numFmtId="9" fontId="72" fillId="0" borderId="15" xfId="0" applyNumberFormat="1" applyFont="1" applyBorder="1" applyAlignment="1">
      <alignment horizontal="center"/>
    </xf>
    <xf numFmtId="9" fontId="72" fillId="0" borderId="6" xfId="0" applyNumberFormat="1" applyFont="1" applyBorder="1" applyAlignment="1">
      <alignment horizontal="center"/>
    </xf>
    <xf numFmtId="0" fontId="76" fillId="0" borderId="0" xfId="0" applyFont="1"/>
    <xf numFmtId="0" fontId="72" fillId="0" borderId="0" xfId="0" applyFont="1" applyFill="1"/>
    <xf numFmtId="0" fontId="72" fillId="0" borderId="0" xfId="0" applyFont="1" applyFill="1" applyAlignment="1"/>
    <xf numFmtId="1" fontId="40" fillId="0" borderId="77" xfId="0" applyNumberFormat="1" applyFont="1" applyFill="1" applyBorder="1" applyAlignment="1" applyProtection="1">
      <alignment horizontal="center"/>
      <protection locked="0"/>
    </xf>
    <xf numFmtId="0" fontId="77" fillId="14" borderId="0" xfId="0" applyFont="1" applyFill="1"/>
    <xf numFmtId="0" fontId="77" fillId="0" borderId="0" xfId="0" applyFont="1"/>
    <xf numFmtId="0" fontId="84" fillId="10" borderId="0" xfId="0" applyFont="1" applyFill="1"/>
    <xf numFmtId="0" fontId="87" fillId="0" borderId="0" xfId="0" applyFont="1"/>
    <xf numFmtId="0" fontId="80" fillId="14" borderId="0" xfId="0" applyFont="1" applyFill="1"/>
    <xf numFmtId="0" fontId="87" fillId="19" borderId="0" xfId="0" applyFont="1" applyFill="1"/>
    <xf numFmtId="0" fontId="88" fillId="0" borderId="0" xfId="0" applyFont="1"/>
    <xf numFmtId="0" fontId="77" fillId="0" borderId="0" xfId="0" applyFont="1" applyAlignment="1">
      <alignment horizontal="right"/>
    </xf>
    <xf numFmtId="0" fontId="72" fillId="0" borderId="84" xfId="0" applyFont="1" applyBorder="1"/>
    <xf numFmtId="0" fontId="72" fillId="0" borderId="0" xfId="0" applyFont="1" applyBorder="1"/>
    <xf numFmtId="43" fontId="72" fillId="0" borderId="17" xfId="0" applyNumberFormat="1" applyFont="1" applyBorder="1" applyAlignment="1">
      <alignment horizontal="center"/>
    </xf>
    <xf numFmtId="43" fontId="72" fillId="0" borderId="17" xfId="0" applyNumberFormat="1" applyFont="1" applyBorder="1"/>
    <xf numFmtId="0" fontId="91" fillId="32" borderId="0" xfId="0" applyFont="1" applyFill="1" applyAlignment="1" applyProtection="1">
      <alignment horizontal="center"/>
    </xf>
    <xf numFmtId="0" fontId="39" fillId="14" borderId="0" xfId="0" applyFont="1" applyFill="1" applyAlignment="1" applyProtection="1">
      <alignment horizontal="center"/>
      <protection locked="0"/>
    </xf>
    <xf numFmtId="0" fontId="92" fillId="15" borderId="52" xfId="7" applyFont="1" applyFill="1" applyBorder="1" applyProtection="1">
      <protection locked="0"/>
    </xf>
    <xf numFmtId="0" fontId="24" fillId="0" borderId="52" xfId="7" applyFont="1" applyBorder="1" applyProtection="1">
      <protection locked="0"/>
    </xf>
    <xf numFmtId="0" fontId="24" fillId="0" borderId="2" xfId="7" applyFont="1" applyBorder="1" applyProtection="1">
      <protection locked="0"/>
    </xf>
    <xf numFmtId="0" fontId="46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43" fontId="24" fillId="15" borderId="51" xfId="1" applyFont="1" applyFill="1" applyBorder="1" applyAlignment="1" applyProtection="1">
      <alignment horizontal="left"/>
      <protection locked="0"/>
    </xf>
    <xf numFmtId="0" fontId="24" fillId="15" borderId="51" xfId="0" applyFont="1" applyFill="1" applyBorder="1" applyAlignment="1" applyProtection="1">
      <alignment horizontal="center"/>
      <protection locked="0"/>
    </xf>
    <xf numFmtId="43" fontId="24" fillId="15" borderId="51" xfId="1" applyFont="1" applyFill="1" applyBorder="1" applyProtection="1">
      <protection locked="0"/>
    </xf>
    <xf numFmtId="43" fontId="24" fillId="0" borderId="51" xfId="1" applyFont="1" applyFill="1" applyBorder="1" applyAlignment="1" applyProtection="1">
      <alignment horizontal="left"/>
      <protection locked="0"/>
    </xf>
    <xf numFmtId="43" fontId="24" fillId="0" borderId="51" xfId="1" applyFont="1" applyFill="1" applyBorder="1" applyProtection="1">
      <protection locked="0"/>
    </xf>
    <xf numFmtId="43" fontId="24" fillId="0" borderId="84" xfId="1" applyFont="1" applyFill="1" applyBorder="1" applyAlignment="1" applyProtection="1">
      <alignment horizontal="center"/>
      <protection locked="0"/>
    </xf>
    <xf numFmtId="43" fontId="24" fillId="0" borderId="0" xfId="1" applyFont="1" applyFill="1" applyBorder="1" applyAlignment="1" applyProtection="1">
      <alignment horizontal="left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43" fontId="24" fillId="0" borderId="12" xfId="1" applyFont="1" applyFill="1" applyBorder="1" applyProtection="1">
      <protection locked="0"/>
    </xf>
    <xf numFmtId="43" fontId="94" fillId="0" borderId="84" xfId="1" applyFont="1" applyFill="1" applyBorder="1" applyProtection="1">
      <protection locked="0"/>
    </xf>
    <xf numFmtId="43" fontId="24" fillId="0" borderId="84" xfId="1" applyFont="1" applyFill="1" applyBorder="1" applyAlignment="1" applyProtection="1">
      <alignment horizontal="left"/>
      <protection locked="0"/>
    </xf>
    <xf numFmtId="43" fontId="93" fillId="0" borderId="12" xfId="1" applyFont="1" applyFill="1" applyBorder="1" applyAlignment="1" applyProtection="1">
      <alignment horizontal="left"/>
      <protection locked="0"/>
    </xf>
    <xf numFmtId="43" fontId="24" fillId="0" borderId="12" xfId="1" applyFont="1" applyFill="1" applyBorder="1" applyAlignment="1" applyProtection="1">
      <alignment horizontal="left"/>
      <protection locked="0"/>
    </xf>
    <xf numFmtId="43" fontId="24" fillId="0" borderId="6" xfId="1" applyFont="1" applyFill="1" applyBorder="1" applyAlignment="1" applyProtection="1">
      <alignment horizontal="left"/>
      <protection locked="0"/>
    </xf>
    <xf numFmtId="0" fontId="24" fillId="0" borderId="9" xfId="0" applyFont="1" applyBorder="1" applyAlignment="1" applyProtection="1">
      <alignment horizontal="center"/>
      <protection locked="0"/>
    </xf>
    <xf numFmtId="43" fontId="24" fillId="0" borderId="6" xfId="1" applyFont="1" applyFill="1" applyBorder="1" applyProtection="1">
      <protection locked="0"/>
    </xf>
    <xf numFmtId="43" fontId="24" fillId="15" borderId="54" xfId="1" applyFont="1" applyFill="1" applyBorder="1" applyAlignment="1" applyProtection="1">
      <alignment horizontal="center"/>
      <protection locked="0"/>
    </xf>
    <xf numFmtId="43" fontId="24" fillId="0" borderId="54" xfId="1" applyFont="1" applyFill="1" applyBorder="1" applyAlignment="1" applyProtection="1">
      <alignment horizontal="center"/>
      <protection locked="0"/>
    </xf>
    <xf numFmtId="43" fontId="24" fillId="0" borderId="16" xfId="1" applyFont="1" applyFill="1" applyBorder="1" applyAlignment="1" applyProtection="1">
      <alignment horizontal="center"/>
      <protection locked="0"/>
    </xf>
    <xf numFmtId="43" fontId="94" fillId="0" borderId="85" xfId="1" applyFont="1" applyFill="1" applyBorder="1" applyAlignment="1" applyProtection="1">
      <alignment horizontal="center"/>
      <protection locked="0"/>
    </xf>
    <xf numFmtId="43" fontId="24" fillId="0" borderId="9" xfId="1" applyFont="1" applyFill="1" applyBorder="1" applyAlignment="1" applyProtection="1">
      <alignment horizontal="center"/>
      <protection locked="0"/>
    </xf>
    <xf numFmtId="0" fontId="24" fillId="18" borderId="0" xfId="0" applyFont="1" applyFill="1" applyBorder="1" applyAlignment="1">
      <alignment horizontal="center"/>
    </xf>
    <xf numFmtId="0" fontId="24" fillId="18" borderId="0" xfId="0" applyFont="1" applyFill="1" applyAlignment="1">
      <alignment vertical="center"/>
    </xf>
    <xf numFmtId="0" fontId="95" fillId="18" borderId="0" xfId="0" applyFont="1" applyFill="1"/>
    <xf numFmtId="189" fontId="24" fillId="18" borderId="0" xfId="1" applyNumberFormat="1" applyFont="1" applyFill="1" applyAlignment="1">
      <alignment horizontal="right"/>
    </xf>
    <xf numFmtId="189" fontId="24" fillId="18" borderId="0" xfId="1" applyNumberFormat="1" applyFont="1" applyFill="1" applyBorder="1" applyAlignment="1" applyProtection="1">
      <alignment horizontal="left"/>
      <protection locked="0"/>
    </xf>
    <xf numFmtId="189" fontId="24" fillId="18" borderId="0" xfId="1" applyNumberFormat="1" applyFont="1" applyFill="1"/>
    <xf numFmtId="0" fontId="24" fillId="18" borderId="0" xfId="0" applyFont="1" applyFill="1" applyBorder="1" applyAlignment="1">
      <alignment horizontal="right"/>
    </xf>
    <xf numFmtId="0" fontId="24" fillId="18" borderId="0" xfId="0" applyFont="1" applyFill="1" applyBorder="1" applyAlignment="1" applyProtection="1">
      <protection locked="0"/>
    </xf>
    <xf numFmtId="0" fontId="24" fillId="18" borderId="0" xfId="0" applyFont="1" applyFill="1" applyBorder="1" applyAlignment="1">
      <alignment horizontal="left" vertical="center"/>
    </xf>
    <xf numFmtId="0" fontId="51" fillId="0" borderId="0" xfId="3" applyFont="1" applyAlignment="1" applyProtection="1">
      <alignment horizontal="center"/>
      <protection locked="0"/>
    </xf>
    <xf numFmtId="0" fontId="51" fillId="0" borderId="75" xfId="3" applyFont="1" applyBorder="1" applyAlignment="1">
      <alignment horizontal="center" vertical="top"/>
    </xf>
    <xf numFmtId="0" fontId="51" fillId="0" borderId="0" xfId="3" applyFont="1" applyAlignment="1">
      <alignment horizontal="center"/>
    </xf>
    <xf numFmtId="0" fontId="51" fillId="0" borderId="0" xfId="3" applyFont="1" applyAlignment="1">
      <alignment horizontal="center" vertical="center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0" fontId="1" fillId="14" borderId="1" xfId="0" applyFont="1" applyFill="1" applyBorder="1" applyAlignment="1" applyProtection="1">
      <alignment horizontal="center"/>
      <protection locked="0"/>
    </xf>
    <xf numFmtId="188" fontId="1" fillId="14" borderId="3" xfId="0" applyNumberFormat="1" applyFont="1" applyFill="1" applyBorder="1" applyAlignment="1" applyProtection="1">
      <alignment horizontal="center"/>
      <protection locked="0"/>
    </xf>
    <xf numFmtId="188" fontId="1" fillId="14" borderId="4" xfId="0" applyNumberFormat="1" applyFont="1" applyFill="1" applyBorder="1" applyAlignment="1" applyProtection="1">
      <alignment horizontal="center"/>
      <protection locked="0"/>
    </xf>
    <xf numFmtId="188" fontId="1" fillId="14" borderId="5" xfId="0" applyNumberFormat="1" applyFont="1" applyFill="1" applyBorder="1" applyAlignment="1" applyProtection="1">
      <alignment horizontal="center"/>
      <protection locked="0"/>
    </xf>
    <xf numFmtId="0" fontId="38" fillId="4" borderId="0" xfId="0" applyFont="1" applyFill="1" applyBorder="1" applyAlignment="1" applyProtection="1">
      <alignment horizontal="center"/>
    </xf>
    <xf numFmtId="0" fontId="1" fillId="14" borderId="3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5" xfId="0" applyFont="1" applyFill="1" applyBorder="1" applyAlignment="1" applyProtection="1">
      <alignment horizontal="center"/>
      <protection locked="0"/>
    </xf>
    <xf numFmtId="0" fontId="34" fillId="21" borderId="10" xfId="0" applyFont="1" applyFill="1" applyBorder="1" applyAlignment="1" applyProtection="1">
      <alignment horizontal="center"/>
    </xf>
    <xf numFmtId="0" fontId="5" fillId="20" borderId="1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41" fillId="3" borderId="11" xfId="0" applyFont="1" applyFill="1" applyBorder="1" applyAlignment="1" applyProtection="1">
      <alignment horizontal="center" vertical="center"/>
    </xf>
    <xf numFmtId="0" fontId="41" fillId="3" borderId="6" xfId="0" applyFont="1" applyFill="1" applyBorder="1" applyAlignment="1" applyProtection="1">
      <alignment horizontal="center" vertical="center"/>
    </xf>
    <xf numFmtId="0" fontId="43" fillId="3" borderId="11" xfId="0" applyFont="1" applyFill="1" applyBorder="1" applyAlignment="1" applyProtection="1">
      <alignment horizontal="center" vertical="center"/>
    </xf>
    <xf numFmtId="0" fontId="43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42" fillId="3" borderId="11" xfId="0" applyFont="1" applyFill="1" applyBorder="1" applyAlignment="1" applyProtection="1">
      <alignment horizontal="center" vertical="center"/>
    </xf>
    <xf numFmtId="0" fontId="42" fillId="3" borderId="6" xfId="0" applyFont="1" applyFill="1" applyBorder="1" applyAlignment="1" applyProtection="1">
      <alignment horizontal="center" vertical="center"/>
    </xf>
    <xf numFmtId="0" fontId="40" fillId="24" borderId="20" xfId="0" applyFont="1" applyFill="1" applyBorder="1" applyAlignment="1" applyProtection="1">
      <alignment horizontal="center"/>
    </xf>
    <xf numFmtId="0" fontId="39" fillId="24" borderId="0" xfId="0" applyFont="1" applyFill="1" applyAlignment="1" applyProtection="1">
      <alignment horizontal="center"/>
    </xf>
    <xf numFmtId="0" fontId="34" fillId="24" borderId="31" xfId="0" applyFont="1" applyFill="1" applyBorder="1" applyAlignment="1" applyProtection="1">
      <alignment horizontal="center"/>
    </xf>
    <xf numFmtId="0" fontId="34" fillId="24" borderId="33" xfId="0" applyFont="1" applyFill="1" applyBorder="1" applyAlignment="1" applyProtection="1">
      <alignment horizontal="center"/>
    </xf>
    <xf numFmtId="0" fontId="40" fillId="24" borderId="31" xfId="0" applyFont="1" applyFill="1" applyBorder="1" applyAlignment="1" applyProtection="1">
      <alignment horizontal="center"/>
    </xf>
    <xf numFmtId="0" fontId="40" fillId="24" borderId="33" xfId="0" applyFont="1" applyFill="1" applyBorder="1" applyAlignment="1" applyProtection="1">
      <alignment horizontal="center"/>
    </xf>
    <xf numFmtId="0" fontId="16" fillId="24" borderId="3" xfId="0" applyFont="1" applyFill="1" applyBorder="1" applyAlignment="1" applyProtection="1">
      <alignment horizontal="center"/>
    </xf>
    <xf numFmtId="0" fontId="16" fillId="24" borderId="5" xfId="0" applyFont="1" applyFill="1" applyBorder="1" applyAlignment="1" applyProtection="1">
      <alignment horizontal="center"/>
    </xf>
    <xf numFmtId="4" fontId="16" fillId="24" borderId="3" xfId="0" applyNumberFormat="1" applyFont="1" applyFill="1" applyBorder="1" applyAlignment="1" applyProtection="1">
      <alignment horizontal="center"/>
    </xf>
    <xf numFmtId="4" fontId="16" fillId="24" borderId="5" xfId="0" applyNumberFormat="1" applyFont="1" applyFill="1" applyBorder="1" applyAlignment="1" applyProtection="1">
      <alignment horizontal="center"/>
    </xf>
    <xf numFmtId="0" fontId="44" fillId="24" borderId="1" xfId="0" applyFont="1" applyFill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4" fontId="39" fillId="14" borderId="4" xfId="0" applyNumberFormat="1" applyFont="1" applyFill="1" applyBorder="1" applyAlignment="1" applyProtection="1">
      <alignment horizontal="center"/>
    </xf>
    <xf numFmtId="4" fontId="39" fillId="14" borderId="5" xfId="0" applyNumberFormat="1" applyFont="1" applyFill="1" applyBorder="1" applyAlignment="1" applyProtection="1">
      <alignment horizontal="center"/>
    </xf>
    <xf numFmtId="4" fontId="40" fillId="20" borderId="75" xfId="0" applyNumberFormat="1" applyFont="1" applyFill="1" applyBorder="1" applyAlignment="1" applyProtection="1">
      <alignment horizontal="center"/>
    </xf>
    <xf numFmtId="4" fontId="40" fillId="20" borderId="0" xfId="0" applyNumberFormat="1" applyFont="1" applyFill="1" applyBorder="1" applyAlignment="1" applyProtection="1">
      <alignment horizontal="center"/>
    </xf>
    <xf numFmtId="0" fontId="40" fillId="24" borderId="3" xfId="0" applyFont="1" applyFill="1" applyBorder="1" applyAlignment="1" applyProtection="1">
      <alignment horizontal="center"/>
    </xf>
    <xf numFmtId="0" fontId="40" fillId="24" borderId="4" xfId="0" applyFont="1" applyFill="1" applyBorder="1" applyAlignment="1" applyProtection="1">
      <alignment horizontal="center"/>
    </xf>
    <xf numFmtId="0" fontId="40" fillId="24" borderId="5" xfId="0" applyFont="1" applyFill="1" applyBorder="1" applyAlignment="1" applyProtection="1">
      <alignment horizontal="center"/>
    </xf>
    <xf numFmtId="0" fontId="34" fillId="31" borderId="31" xfId="0" applyFont="1" applyFill="1" applyBorder="1" applyAlignment="1" applyProtection="1">
      <alignment horizontal="center"/>
    </xf>
    <xf numFmtId="0" fontId="34" fillId="31" borderId="33" xfId="0" applyFont="1" applyFill="1" applyBorder="1" applyAlignment="1" applyProtection="1">
      <alignment horizontal="center"/>
    </xf>
    <xf numFmtId="4" fontId="40" fillId="28" borderId="75" xfId="0" applyNumberFormat="1" applyFont="1" applyFill="1" applyBorder="1" applyAlignment="1" applyProtection="1">
      <alignment horizontal="center"/>
    </xf>
    <xf numFmtId="4" fontId="40" fillId="28" borderId="0" xfId="0" applyNumberFormat="1" applyFont="1" applyFill="1" applyBorder="1" applyAlignment="1" applyProtection="1">
      <alignment horizontal="center"/>
    </xf>
    <xf numFmtId="0" fontId="13" fillId="32" borderId="10" xfId="0" applyFont="1" applyFill="1" applyBorder="1" applyAlignment="1" applyProtection="1">
      <alignment horizontal="center"/>
    </xf>
    <xf numFmtId="0" fontId="40" fillId="32" borderId="20" xfId="0" applyFont="1" applyFill="1" applyBorder="1" applyAlignment="1" applyProtection="1">
      <alignment horizontal="center"/>
    </xf>
    <xf numFmtId="0" fontId="91" fillId="32" borderId="0" xfId="0" applyFont="1" applyFill="1" applyAlignment="1" applyProtection="1">
      <alignment horizontal="center"/>
    </xf>
    <xf numFmtId="43" fontId="89" fillId="14" borderId="8" xfId="0" applyNumberFormat="1" applyFont="1" applyFill="1" applyBorder="1" applyAlignment="1" applyProtection="1">
      <alignment horizontal="center" vertical="center"/>
    </xf>
    <xf numFmtId="0" fontId="13" fillId="10" borderId="10" xfId="0" applyFont="1" applyFill="1" applyBorder="1" applyAlignment="1" applyProtection="1">
      <alignment horizontal="center"/>
    </xf>
    <xf numFmtId="0" fontId="90" fillId="31" borderId="8" xfId="0" applyFont="1" applyFill="1" applyBorder="1" applyAlignment="1" applyProtection="1">
      <alignment horizontal="center"/>
    </xf>
    <xf numFmtId="0" fontId="40" fillId="31" borderId="31" xfId="0" applyFont="1" applyFill="1" applyBorder="1" applyAlignment="1" applyProtection="1">
      <alignment horizontal="center"/>
    </xf>
    <xf numFmtId="0" fontId="40" fillId="31" borderId="33" xfId="0" applyFont="1" applyFill="1" applyBorder="1" applyAlignment="1" applyProtection="1">
      <alignment horizontal="center"/>
    </xf>
    <xf numFmtId="0" fontId="10" fillId="0" borderId="51" xfId="0" applyFont="1" applyBorder="1" applyAlignment="1">
      <alignment horizontal="left"/>
    </xf>
    <xf numFmtId="0" fontId="10" fillId="0" borderId="76" xfId="0" applyFont="1" applyBorder="1" applyAlignment="1">
      <alignment horizontal="lef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8" fontId="8" fillId="0" borderId="0" xfId="0" applyNumberFormat="1" applyFont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1" fillId="18" borderId="0" xfId="0" applyFont="1" applyFill="1" applyAlignment="1">
      <alignment horizontal="center"/>
    </xf>
    <xf numFmtId="0" fontId="8" fillId="18" borderId="0" xfId="0" applyFont="1" applyFill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/>
    </xf>
    <xf numFmtId="0" fontId="10" fillId="0" borderId="73" xfId="0" applyFont="1" applyBorder="1" applyAlignment="1">
      <alignment horizontal="left"/>
    </xf>
    <xf numFmtId="0" fontId="10" fillId="0" borderId="74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0" fontId="10" fillId="0" borderId="69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0" fillId="18" borderId="53" xfId="0" applyFont="1" applyFill="1" applyBorder="1" applyAlignment="1" applyProtection="1">
      <alignment horizontal="right"/>
    </xf>
    <xf numFmtId="0" fontId="20" fillId="18" borderId="34" xfId="0" applyFont="1" applyFill="1" applyBorder="1" applyAlignment="1" applyProtection="1">
      <alignment horizontal="right"/>
    </xf>
    <xf numFmtId="0" fontId="22" fillId="18" borderId="44" xfId="0" applyFont="1" applyFill="1" applyBorder="1" applyAlignment="1" applyProtection="1">
      <alignment horizontal="center" vertical="center"/>
    </xf>
    <xf numFmtId="0" fontId="22" fillId="18" borderId="47" xfId="0" applyFont="1" applyFill="1" applyBorder="1" applyAlignment="1" applyProtection="1">
      <alignment horizontal="center" vertical="center"/>
    </xf>
    <xf numFmtId="0" fontId="17" fillId="18" borderId="41" xfId="0" applyFont="1" applyFill="1" applyBorder="1" applyAlignment="1" applyProtection="1">
      <alignment horizontal="center" vertical="center"/>
    </xf>
    <xf numFmtId="0" fontId="17" fillId="18" borderId="45" xfId="0" applyFont="1" applyFill="1" applyBorder="1" applyAlignment="1" applyProtection="1">
      <alignment horizontal="center" vertical="center"/>
    </xf>
    <xf numFmtId="0" fontId="20" fillId="18" borderId="0" xfId="0" applyFont="1" applyFill="1" applyBorder="1" applyAlignment="1" applyProtection="1">
      <alignment horizontal="center"/>
    </xf>
    <xf numFmtId="0" fontId="21" fillId="18" borderId="52" xfId="0" applyFont="1" applyFill="1" applyBorder="1" applyAlignment="1" applyProtection="1">
      <alignment horizontal="left" vertical="center"/>
    </xf>
    <xf numFmtId="0" fontId="21" fillId="18" borderId="13" xfId="0" applyFont="1" applyFill="1" applyBorder="1" applyAlignment="1" applyProtection="1">
      <alignment horizontal="left" vertical="center"/>
    </xf>
    <xf numFmtId="0" fontId="21" fillId="18" borderId="56" xfId="0" applyFont="1" applyFill="1" applyBorder="1" applyAlignment="1" applyProtection="1">
      <alignment horizontal="left" vertical="center"/>
    </xf>
    <xf numFmtId="0" fontId="21" fillId="18" borderId="57" xfId="0" applyFont="1" applyFill="1" applyBorder="1" applyAlignment="1" applyProtection="1">
      <alignment horizontal="left" vertical="center"/>
    </xf>
    <xf numFmtId="0" fontId="23" fillId="18" borderId="52" xfId="0" applyFont="1" applyFill="1" applyBorder="1" applyAlignment="1" applyProtection="1">
      <alignment horizontal="center"/>
    </xf>
    <xf numFmtId="0" fontId="23" fillId="18" borderId="13" xfId="0" applyFont="1" applyFill="1" applyBorder="1" applyAlignment="1" applyProtection="1">
      <alignment horizontal="center"/>
    </xf>
    <xf numFmtId="0" fontId="23" fillId="18" borderId="54" xfId="0" applyFont="1" applyFill="1" applyBorder="1" applyAlignment="1" applyProtection="1">
      <alignment horizontal="center"/>
    </xf>
    <xf numFmtId="0" fontId="21" fillId="18" borderId="37" xfId="0" applyFont="1" applyFill="1" applyBorder="1" applyAlignment="1" applyProtection="1">
      <alignment horizontal="left" vertical="center"/>
    </xf>
    <xf numFmtId="0" fontId="21" fillId="18" borderId="14" xfId="0" applyFont="1" applyFill="1" applyBorder="1" applyAlignment="1" applyProtection="1">
      <alignment horizontal="left" vertical="center"/>
    </xf>
    <xf numFmtId="0" fontId="33" fillId="18" borderId="46" xfId="0" applyFont="1" applyFill="1" applyBorder="1" applyAlignment="1" applyProtection="1">
      <alignment horizontal="center"/>
    </xf>
    <xf numFmtId="0" fontId="33" fillId="18" borderId="40" xfId="0" applyFont="1" applyFill="1" applyBorder="1" applyAlignment="1" applyProtection="1">
      <alignment horizontal="center"/>
    </xf>
    <xf numFmtId="0" fontId="20" fillId="18" borderId="0" xfId="0" applyFont="1" applyFill="1" applyBorder="1" applyAlignment="1" applyProtection="1">
      <alignment horizontal="left"/>
    </xf>
    <xf numFmtId="0" fontId="26" fillId="18" borderId="0" xfId="0" applyFont="1" applyFill="1" applyBorder="1" applyAlignment="1" applyProtection="1">
      <alignment horizontal="center"/>
    </xf>
    <xf numFmtId="0" fontId="17" fillId="18" borderId="42" xfId="0" applyFont="1" applyFill="1" applyBorder="1" applyAlignment="1" applyProtection="1">
      <alignment horizontal="center" vertical="center"/>
    </xf>
    <xf numFmtId="0" fontId="17" fillId="18" borderId="43" xfId="0" applyFont="1" applyFill="1" applyBorder="1" applyAlignment="1" applyProtection="1">
      <alignment horizontal="center" vertical="center"/>
    </xf>
    <xf numFmtId="0" fontId="17" fillId="18" borderId="46" xfId="0" applyFont="1" applyFill="1" applyBorder="1" applyAlignment="1" applyProtection="1">
      <alignment horizontal="center" vertical="center"/>
    </xf>
    <xf numFmtId="0" fontId="17" fillId="18" borderId="40" xfId="0" applyFont="1" applyFill="1" applyBorder="1" applyAlignment="1" applyProtection="1">
      <alignment horizontal="center" vertical="center"/>
    </xf>
    <xf numFmtId="0" fontId="20" fillId="18" borderId="42" xfId="0" applyFont="1" applyFill="1" applyBorder="1" applyAlignment="1" applyProtection="1">
      <alignment horizontal="right"/>
    </xf>
    <xf numFmtId="0" fontId="20" fillId="18" borderId="0" xfId="0" applyFont="1" applyFill="1" applyBorder="1" applyAlignment="1" applyProtection="1">
      <alignment horizontal="right"/>
    </xf>
    <xf numFmtId="0" fontId="20" fillId="18" borderId="43" xfId="0" applyFont="1" applyFill="1" applyBorder="1" applyAlignment="1" applyProtection="1">
      <alignment horizontal="right"/>
    </xf>
    <xf numFmtId="0" fontId="20" fillId="18" borderId="44" xfId="0" applyFont="1" applyFill="1" applyBorder="1" applyAlignment="1" applyProtection="1">
      <alignment horizontal="right"/>
    </xf>
    <xf numFmtId="0" fontId="17" fillId="18" borderId="49" xfId="0" applyFont="1" applyFill="1" applyBorder="1" applyAlignment="1" applyProtection="1">
      <alignment horizontal="left"/>
    </xf>
    <xf numFmtId="0" fontId="17" fillId="18" borderId="50" xfId="0" applyFont="1" applyFill="1" applyBorder="1" applyAlignment="1" applyProtection="1">
      <alignment horizontal="left"/>
    </xf>
    <xf numFmtId="0" fontId="20" fillId="18" borderId="52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left"/>
    </xf>
    <xf numFmtId="0" fontId="17" fillId="18" borderId="0" xfId="0" applyFont="1" applyFill="1" applyBorder="1" applyAlignment="1" applyProtection="1">
      <alignment horizontal="left"/>
    </xf>
    <xf numFmtId="190" fontId="20" fillId="18" borderId="13" xfId="0" applyNumberFormat="1" applyFont="1" applyFill="1" applyBorder="1" applyAlignment="1" applyProtection="1">
      <alignment horizontal="left"/>
    </xf>
    <xf numFmtId="0" fontId="17" fillId="18" borderId="14" xfId="0" applyFont="1" applyFill="1" applyBorder="1" applyAlignment="1" applyProtection="1">
      <alignment horizontal="left"/>
    </xf>
    <xf numFmtId="0" fontId="20" fillId="18" borderId="14" xfId="0" applyFont="1" applyFill="1" applyBorder="1" applyAlignment="1" applyProtection="1">
      <alignment horizontal="left"/>
    </xf>
    <xf numFmtId="189" fontId="20" fillId="18" borderId="13" xfId="1" applyNumberFormat="1" applyFont="1" applyFill="1" applyBorder="1" applyAlignment="1" applyProtection="1">
      <alignment horizontal="left"/>
    </xf>
    <xf numFmtId="0" fontId="17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</xf>
    <xf numFmtId="0" fontId="20" fillId="18" borderId="13" xfId="0" applyFont="1" applyFill="1" applyBorder="1" applyAlignment="1" applyProtection="1">
      <alignment horizontal="right"/>
    </xf>
    <xf numFmtId="188" fontId="20" fillId="18" borderId="13" xfId="0" applyNumberFormat="1" applyFont="1" applyFill="1" applyBorder="1" applyAlignment="1" applyProtection="1">
      <alignment horizontal="center"/>
    </xf>
    <xf numFmtId="0" fontId="20" fillId="18" borderId="0" xfId="0" applyFont="1" applyFill="1" applyAlignment="1" applyProtection="1">
      <alignment horizontal="left"/>
    </xf>
    <xf numFmtId="0" fontId="24" fillId="18" borderId="0" xfId="0" applyFont="1" applyFill="1" applyBorder="1" applyAlignment="1" applyProtection="1">
      <alignment horizontal="right"/>
    </xf>
    <xf numFmtId="0" fontId="24" fillId="18" borderId="0" xfId="0" applyFont="1" applyFill="1" applyBorder="1" applyAlignment="1" applyProtection="1">
      <alignment horizontal="center"/>
    </xf>
    <xf numFmtId="189" fontId="27" fillId="18" borderId="0" xfId="1" applyNumberFormat="1" applyFont="1" applyFill="1" applyBorder="1" applyAlignment="1" applyProtection="1">
      <alignment horizontal="center"/>
    </xf>
    <xf numFmtId="189" fontId="20" fillId="18" borderId="0" xfId="1" applyNumberFormat="1" applyFont="1" applyFill="1" applyBorder="1" applyAlignment="1" applyProtection="1">
      <alignment horizontal="center"/>
    </xf>
    <xf numFmtId="0" fontId="20" fillId="18" borderId="13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right"/>
    </xf>
    <xf numFmtId="188" fontId="20" fillId="18" borderId="13" xfId="0" applyNumberFormat="1" applyFont="1" applyFill="1" applyBorder="1" applyAlignment="1">
      <alignment horizontal="left"/>
    </xf>
    <xf numFmtId="0" fontId="28" fillId="18" borderId="0" xfId="0" applyFont="1" applyFill="1" applyAlignment="1">
      <alignment horizontal="left"/>
    </xf>
    <xf numFmtId="43" fontId="20" fillId="18" borderId="52" xfId="1" applyFont="1" applyFill="1" applyBorder="1" applyAlignment="1">
      <alignment horizontal="center"/>
    </xf>
    <xf numFmtId="43" fontId="20" fillId="18" borderId="13" xfId="1" applyFont="1" applyFill="1" applyBorder="1" applyAlignment="1">
      <alignment horizontal="center"/>
    </xf>
    <xf numFmtId="43" fontId="20" fillId="18" borderId="54" xfId="1" applyFont="1" applyFill="1" applyBorder="1" applyAlignment="1">
      <alignment horizontal="center"/>
    </xf>
    <xf numFmtId="0" fontId="20" fillId="18" borderId="52" xfId="0" applyFont="1" applyFill="1" applyBorder="1" applyAlignment="1">
      <alignment horizontal="left"/>
    </xf>
    <xf numFmtId="0" fontId="20" fillId="18" borderId="54" xfId="0" applyFont="1" applyFill="1" applyBorder="1" applyAlignment="1">
      <alignment horizontal="left"/>
    </xf>
    <xf numFmtId="0" fontId="17" fillId="18" borderId="57" xfId="0" applyFont="1" applyFill="1" applyBorder="1" applyAlignment="1">
      <alignment horizontal="left"/>
    </xf>
    <xf numFmtId="0" fontId="17" fillId="18" borderId="60" xfId="0" applyFont="1" applyFill="1" applyBorder="1" applyAlignment="1">
      <alignment horizontal="center" vertical="center"/>
    </xf>
    <xf numFmtId="0" fontId="17" fillId="18" borderId="59" xfId="0" applyFont="1" applyFill="1" applyBorder="1" applyAlignment="1">
      <alignment horizontal="center" vertical="center"/>
    </xf>
    <xf numFmtId="0" fontId="17" fillId="18" borderId="42" xfId="0" applyFont="1" applyFill="1" applyBorder="1" applyAlignment="1">
      <alignment horizontal="center" vertical="center"/>
    </xf>
    <xf numFmtId="0" fontId="17" fillId="18" borderId="43" xfId="0" applyFont="1" applyFill="1" applyBorder="1" applyAlignment="1">
      <alignment horizontal="center" vertical="center"/>
    </xf>
    <xf numFmtId="0" fontId="17" fillId="18" borderId="44" xfId="0" applyFont="1" applyFill="1" applyBorder="1" applyAlignment="1">
      <alignment horizontal="center" vertical="center"/>
    </xf>
    <xf numFmtId="0" fontId="17" fillId="18" borderId="46" xfId="0" applyFont="1" applyFill="1" applyBorder="1" applyAlignment="1">
      <alignment horizontal="center" vertical="center"/>
    </xf>
    <xf numFmtId="0" fontId="17" fillId="18" borderId="40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189" fontId="17" fillId="18" borderId="42" xfId="1" applyNumberFormat="1" applyFont="1" applyFill="1" applyBorder="1" applyAlignment="1">
      <alignment horizontal="center" vertical="center" wrapText="1"/>
    </xf>
    <xf numFmtId="189" fontId="17" fillId="18" borderId="43" xfId="1" applyNumberFormat="1" applyFont="1" applyFill="1" applyBorder="1" applyAlignment="1">
      <alignment horizontal="center" vertical="center" wrapText="1"/>
    </xf>
    <xf numFmtId="189" fontId="17" fillId="18" borderId="44" xfId="1" applyNumberFormat="1" applyFont="1" applyFill="1" applyBorder="1" applyAlignment="1">
      <alignment horizontal="center" vertical="center" wrapText="1"/>
    </xf>
    <xf numFmtId="189" fontId="17" fillId="18" borderId="46" xfId="1" applyNumberFormat="1" applyFont="1" applyFill="1" applyBorder="1" applyAlignment="1">
      <alignment horizontal="center" vertical="center" wrapText="1"/>
    </xf>
    <xf numFmtId="189" fontId="17" fillId="18" borderId="40" xfId="1" applyNumberFormat="1" applyFont="1" applyFill="1" applyBorder="1" applyAlignment="1">
      <alignment horizontal="center" vertical="center" wrapText="1"/>
    </xf>
    <xf numFmtId="189" fontId="17" fillId="18" borderId="47" xfId="1" applyNumberFormat="1" applyFont="1" applyFill="1" applyBorder="1" applyAlignment="1">
      <alignment horizontal="center" vertical="center" wrapText="1"/>
    </xf>
    <xf numFmtId="190" fontId="20" fillId="18" borderId="13" xfId="0" applyNumberFormat="1" applyFont="1" applyFill="1" applyBorder="1" applyAlignment="1">
      <alignment horizontal="left"/>
    </xf>
    <xf numFmtId="0" fontId="17" fillId="18" borderId="14" xfId="0" applyFont="1" applyFill="1" applyBorder="1" applyAlignment="1">
      <alignment horizontal="left"/>
    </xf>
    <xf numFmtId="0" fontId="20" fillId="18" borderId="14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189" fontId="17" fillId="18" borderId="13" xfId="1" applyNumberFormat="1" applyFont="1" applyFill="1" applyBorder="1" applyAlignment="1">
      <alignment horizontal="right"/>
    </xf>
    <xf numFmtId="0" fontId="17" fillId="18" borderId="12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20" fillId="18" borderId="42" xfId="0" applyFont="1" applyFill="1" applyBorder="1" applyAlignment="1">
      <alignment horizontal="right"/>
    </xf>
    <xf numFmtId="0" fontId="20" fillId="18" borderId="43" xfId="0" applyFont="1" applyFill="1" applyBorder="1" applyAlignment="1">
      <alignment horizontal="right"/>
    </xf>
    <xf numFmtId="0" fontId="20" fillId="18" borderId="44" xfId="0" applyFont="1" applyFill="1" applyBorder="1" applyAlignment="1">
      <alignment horizontal="right"/>
    </xf>
    <xf numFmtId="43" fontId="20" fillId="18" borderId="62" xfId="1" applyFont="1" applyFill="1" applyBorder="1" applyAlignment="1">
      <alignment horizontal="center"/>
    </xf>
    <xf numFmtId="43" fontId="20" fillId="18" borderId="63" xfId="1" applyFont="1" applyFill="1" applyBorder="1" applyAlignment="1">
      <alignment horizontal="center"/>
    </xf>
    <xf numFmtId="43" fontId="20" fillId="18" borderId="64" xfId="1" applyFont="1" applyFill="1" applyBorder="1" applyAlignment="1">
      <alignment horizontal="center"/>
    </xf>
    <xf numFmtId="0" fontId="20" fillId="18" borderId="46" xfId="0" applyFont="1" applyFill="1" applyBorder="1" applyAlignment="1">
      <alignment horizontal="center"/>
    </xf>
    <xf numFmtId="0" fontId="20" fillId="18" borderId="40" xfId="0" applyFont="1" applyFill="1" applyBorder="1" applyAlignment="1">
      <alignment horizontal="center"/>
    </xf>
    <xf numFmtId="0" fontId="20" fillId="18" borderId="52" xfId="0" applyFont="1" applyFill="1" applyBorder="1" applyAlignment="1">
      <alignment horizontal="center"/>
    </xf>
    <xf numFmtId="0" fontId="20" fillId="18" borderId="13" xfId="0" applyFont="1" applyFill="1" applyBorder="1" applyAlignment="1">
      <alignment horizontal="center"/>
    </xf>
    <xf numFmtId="0" fontId="20" fillId="18" borderId="54" xfId="0" applyFont="1" applyFill="1" applyBorder="1" applyAlignment="1">
      <alignment horizontal="center"/>
    </xf>
    <xf numFmtId="43" fontId="20" fillId="18" borderId="56" xfId="1" applyFont="1" applyFill="1" applyBorder="1" applyAlignment="1">
      <alignment horizontal="center"/>
    </xf>
    <xf numFmtId="43" fontId="20" fillId="18" borderId="57" xfId="1" applyFont="1" applyFill="1" applyBorder="1" applyAlignment="1">
      <alignment horizontal="center"/>
    </xf>
    <xf numFmtId="43" fontId="20" fillId="18" borderId="58" xfId="1" applyFont="1" applyFill="1" applyBorder="1" applyAlignment="1">
      <alignment horizontal="center"/>
    </xf>
    <xf numFmtId="0" fontId="20" fillId="18" borderId="56" xfId="0" applyFont="1" applyFill="1" applyBorder="1" applyAlignment="1">
      <alignment horizontal="center"/>
    </xf>
    <xf numFmtId="0" fontId="20" fillId="18" borderId="57" xfId="0" applyFont="1" applyFill="1" applyBorder="1" applyAlignment="1">
      <alignment horizontal="center"/>
    </xf>
    <xf numFmtId="0" fontId="20" fillId="18" borderId="58" xfId="0" applyFont="1" applyFill="1" applyBorder="1" applyAlignment="1">
      <alignment horizontal="center"/>
    </xf>
    <xf numFmtId="0" fontId="30" fillId="18" borderId="49" xfId="0" applyFont="1" applyFill="1" applyBorder="1" applyAlignment="1">
      <alignment horizontal="left"/>
    </xf>
    <xf numFmtId="0" fontId="30" fillId="18" borderId="50" xfId="0" applyFont="1" applyFill="1" applyBorder="1" applyAlignment="1">
      <alignment horizontal="left"/>
    </xf>
    <xf numFmtId="0" fontId="30" fillId="18" borderId="61" xfId="0" applyFont="1" applyFill="1" applyBorder="1" applyAlignment="1">
      <alignment horizontal="left"/>
    </xf>
    <xf numFmtId="189" fontId="20" fillId="18" borderId="49" xfId="1" applyNumberFormat="1" applyFont="1" applyFill="1" applyBorder="1" applyAlignment="1">
      <alignment horizontal="center"/>
    </xf>
    <xf numFmtId="189" fontId="20" fillId="18" borderId="50" xfId="1" applyNumberFormat="1" applyFont="1" applyFill="1" applyBorder="1" applyAlignment="1">
      <alignment horizontal="center"/>
    </xf>
    <xf numFmtId="189" fontId="20" fillId="18" borderId="61" xfId="1" applyNumberFormat="1" applyFont="1" applyFill="1" applyBorder="1" applyAlignment="1">
      <alignment horizontal="center"/>
    </xf>
    <xf numFmtId="0" fontId="24" fillId="18" borderId="0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center"/>
    </xf>
    <xf numFmtId="0" fontId="24" fillId="18" borderId="0" xfId="0" applyFont="1" applyFill="1" applyBorder="1" applyAlignment="1" applyProtection="1">
      <alignment horizontal="right"/>
      <protection locked="0"/>
    </xf>
    <xf numFmtId="0" fontId="10" fillId="18" borderId="0" xfId="0" applyFont="1" applyFill="1" applyAlignment="1">
      <alignment horizontal="left"/>
    </xf>
    <xf numFmtId="0" fontId="24" fillId="18" borderId="0" xfId="0" applyFont="1" applyFill="1" applyBorder="1" applyAlignment="1">
      <alignment horizontal="left"/>
    </xf>
    <xf numFmtId="189" fontId="24" fillId="18" borderId="0" xfId="1" applyNumberFormat="1" applyFont="1" applyFill="1" applyBorder="1" applyAlignment="1">
      <alignment horizontal="left"/>
    </xf>
    <xf numFmtId="0" fontId="24" fillId="18" borderId="0" xfId="0" applyFont="1" applyFill="1" applyBorder="1" applyAlignment="1">
      <alignment horizontal="right"/>
    </xf>
    <xf numFmtId="0" fontId="67" fillId="0" borderId="0" xfId="3" applyFont="1" applyAlignment="1" applyProtection="1">
      <alignment horizontal="center"/>
      <protection locked="0"/>
    </xf>
    <xf numFmtId="0" fontId="51" fillId="0" borderId="0" xfId="3" applyFont="1" applyAlignment="1" applyProtection="1">
      <alignment horizontal="center"/>
      <protection locked="0"/>
    </xf>
    <xf numFmtId="0" fontId="51" fillId="0" borderId="93" xfId="3" applyFont="1" applyBorder="1" applyAlignment="1">
      <alignment horizontal="center" vertical="top"/>
    </xf>
    <xf numFmtId="0" fontId="51" fillId="0" borderId="75" xfId="3" applyFont="1" applyBorder="1" applyAlignment="1">
      <alignment horizontal="center" vertical="top"/>
    </xf>
    <xf numFmtId="0" fontId="51" fillId="0" borderId="35" xfId="3" applyFont="1" applyBorder="1" applyAlignment="1">
      <alignment horizontal="center" vertical="top"/>
    </xf>
    <xf numFmtId="43" fontId="51" fillId="0" borderId="10" xfId="3" applyNumberFormat="1" applyFont="1" applyBorder="1" applyAlignment="1">
      <alignment horizontal="left"/>
    </xf>
    <xf numFmtId="43" fontId="51" fillId="0" borderId="77" xfId="3" applyNumberFormat="1" applyFont="1" applyBorder="1" applyAlignment="1">
      <alignment horizontal="left"/>
    </xf>
    <xf numFmtId="43" fontId="51" fillId="0" borderId="0" xfId="3" applyNumberFormat="1" applyFont="1" applyAlignment="1">
      <alignment horizontal="center"/>
    </xf>
    <xf numFmtId="43" fontId="51" fillId="0" borderId="16" xfId="3" applyNumberFormat="1" applyFont="1" applyBorder="1" applyAlignment="1">
      <alignment horizontal="center"/>
    </xf>
    <xf numFmtId="191" fontId="51" fillId="0" borderId="0" xfId="3" applyNumberFormat="1" applyFont="1" applyAlignment="1">
      <alignment horizontal="center"/>
    </xf>
    <xf numFmtId="191" fontId="51" fillId="0" borderId="16" xfId="3" applyNumberFormat="1" applyFont="1" applyBorder="1" applyAlignment="1">
      <alignment horizontal="center"/>
    </xf>
    <xf numFmtId="191" fontId="51" fillId="0" borderId="8" xfId="3" applyNumberFormat="1" applyFont="1" applyBorder="1" applyAlignment="1">
      <alignment horizontal="center"/>
    </xf>
    <xf numFmtId="191" fontId="51" fillId="0" borderId="9" xfId="3" applyNumberFormat="1" applyFont="1" applyBorder="1" applyAlignment="1">
      <alignment horizontal="center"/>
    </xf>
    <xf numFmtId="0" fontId="51" fillId="0" borderId="93" xfId="3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/>
    </xf>
    <xf numFmtId="0" fontId="51" fillId="0" borderId="75" xfId="3" applyFont="1" applyBorder="1" applyAlignment="1">
      <alignment horizontal="center" vertical="center"/>
    </xf>
    <xf numFmtId="0" fontId="51" fillId="0" borderId="0" xfId="3" applyFont="1" applyBorder="1" applyAlignment="1">
      <alignment horizontal="center" vertical="center"/>
    </xf>
    <xf numFmtId="0" fontId="51" fillId="0" borderId="35" xfId="3" applyFont="1" applyBorder="1" applyAlignment="1">
      <alignment horizontal="center" vertical="center"/>
    </xf>
    <xf numFmtId="0" fontId="51" fillId="0" borderId="8" xfId="3" applyFont="1" applyBorder="1" applyAlignment="1">
      <alignment horizontal="center" vertical="center"/>
    </xf>
    <xf numFmtId="0" fontId="65" fillId="0" borderId="10" xfId="3" applyFont="1" applyBorder="1" applyAlignment="1">
      <alignment horizontal="center" vertical="center"/>
    </xf>
    <xf numFmtId="0" fontId="65" fillId="0" borderId="0" xfId="3" applyFont="1" applyBorder="1" applyAlignment="1">
      <alignment horizontal="center" vertical="center"/>
    </xf>
    <xf numFmtId="0" fontId="65" fillId="0" borderId="8" xfId="3" applyFont="1" applyBorder="1" applyAlignment="1">
      <alignment horizontal="center" vertical="center"/>
    </xf>
    <xf numFmtId="0" fontId="66" fillId="0" borderId="10" xfId="3" applyFont="1" applyBorder="1" applyAlignment="1">
      <alignment horizontal="center" vertical="center"/>
    </xf>
    <xf numFmtId="0" fontId="66" fillId="0" borderId="8" xfId="3" applyFont="1" applyBorder="1" applyAlignment="1">
      <alignment horizontal="center" vertical="center"/>
    </xf>
    <xf numFmtId="0" fontId="51" fillId="0" borderId="77" xfId="3" applyFont="1" applyBorder="1" applyAlignment="1">
      <alignment horizontal="center"/>
    </xf>
    <xf numFmtId="0" fontId="51" fillId="0" borderId="16" xfId="3" applyFont="1" applyBorder="1" applyAlignment="1">
      <alignment horizontal="center"/>
    </xf>
    <xf numFmtId="0" fontId="51" fillId="0" borderId="9" xfId="3" applyFont="1" applyBorder="1" applyAlignment="1">
      <alignment horizontal="center"/>
    </xf>
    <xf numFmtId="0" fontId="51" fillId="0" borderId="4" xfId="3" applyFont="1" applyBorder="1" applyAlignment="1">
      <alignment horizontal="center"/>
    </xf>
    <xf numFmtId="0" fontId="60" fillId="0" borderId="93" xfId="3" applyFont="1" applyBorder="1" applyAlignment="1">
      <alignment horizontal="center" vertical="center"/>
    </xf>
    <xf numFmtId="0" fontId="60" fillId="0" borderId="10" xfId="3" applyFont="1" applyBorder="1" applyAlignment="1">
      <alignment horizontal="center" vertical="center"/>
    </xf>
    <xf numFmtId="0" fontId="60" fillId="0" borderId="77" xfId="3" applyFont="1" applyBorder="1" applyAlignment="1">
      <alignment horizontal="center" vertical="center"/>
    </xf>
    <xf numFmtId="0" fontId="60" fillId="0" borderId="35" xfId="3" applyFont="1" applyBorder="1" applyAlignment="1">
      <alignment horizontal="center" vertical="center"/>
    </xf>
    <xf numFmtId="0" fontId="60" fillId="0" borderId="8" xfId="3" applyFont="1" applyBorder="1" applyAlignment="1">
      <alignment horizontal="center" vertical="center"/>
    </xf>
    <xf numFmtId="0" fontId="60" fillId="0" borderId="9" xfId="3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9" fillId="0" borderId="0" xfId="3" applyFont="1" applyAlignment="1">
      <alignment horizontal="center" vertical="center"/>
    </xf>
    <xf numFmtId="0" fontId="20" fillId="0" borderId="95" xfId="0" applyFont="1" applyBorder="1" applyAlignment="1">
      <alignment horizontal="center"/>
    </xf>
    <xf numFmtId="0" fontId="60" fillId="0" borderId="99" xfId="3" applyFont="1" applyBorder="1" applyAlignment="1">
      <alignment horizontal="center" vertical="center"/>
    </xf>
    <xf numFmtId="0" fontId="60" fillId="0" borderId="20" xfId="3" applyFont="1" applyBorder="1" applyAlignment="1">
      <alignment horizontal="center" vertical="center"/>
    </xf>
    <xf numFmtId="0" fontId="60" fillId="0" borderId="21" xfId="3" applyFont="1" applyBorder="1" applyAlignment="1">
      <alignment horizontal="center" vertical="center"/>
    </xf>
    <xf numFmtId="0" fontId="60" fillId="0" borderId="94" xfId="3" applyFont="1" applyBorder="1" applyAlignment="1">
      <alignment horizontal="center" vertical="center"/>
    </xf>
    <xf numFmtId="0" fontId="60" fillId="0" borderId="95" xfId="3" applyFont="1" applyBorder="1" applyAlignment="1">
      <alignment horizontal="center" vertical="center"/>
    </xf>
    <xf numFmtId="0" fontId="60" fillId="0" borderId="102" xfId="3" applyFont="1" applyBorder="1" applyAlignment="1">
      <alignment horizontal="center" vertical="center"/>
    </xf>
    <xf numFmtId="0" fontId="62" fillId="0" borderId="100" xfId="3" applyFont="1" applyBorder="1" applyAlignment="1">
      <alignment horizontal="center" vertical="center"/>
    </xf>
    <xf numFmtId="0" fontId="62" fillId="0" borderId="101" xfId="3" applyFont="1" applyBorder="1" applyAlignment="1">
      <alignment horizontal="center" vertical="center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51" fillId="0" borderId="99" xfId="3" applyFont="1" applyBorder="1" applyAlignment="1">
      <alignment horizontal="center"/>
    </xf>
    <xf numFmtId="0" fontId="51" fillId="0" borderId="75" xfId="3" applyFont="1" applyBorder="1" applyAlignment="1">
      <alignment horizontal="center"/>
    </xf>
    <xf numFmtId="0" fontId="51" fillId="0" borderId="35" xfId="3" applyFont="1" applyBorder="1" applyAlignment="1">
      <alignment horizontal="center"/>
    </xf>
    <xf numFmtId="0" fontId="51" fillId="0" borderId="20" xfId="3" applyFont="1" applyBorder="1" applyAlignment="1">
      <alignment horizontal="left"/>
    </xf>
    <xf numFmtId="0" fontId="51" fillId="0" borderId="0" xfId="3" applyFont="1" applyAlignment="1">
      <alignment horizontal="left"/>
    </xf>
    <xf numFmtId="0" fontId="51" fillId="0" borderId="8" xfId="3" applyFont="1" applyBorder="1" applyAlignment="1">
      <alignment horizontal="left"/>
    </xf>
    <xf numFmtId="0" fontId="7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96" fontId="24" fillId="0" borderId="0" xfId="1" applyNumberFormat="1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18" fillId="0" borderId="43" xfId="0" applyFont="1" applyBorder="1" applyAlignment="1" applyProtection="1">
      <alignment horizontal="center"/>
      <protection locked="0"/>
    </xf>
    <xf numFmtId="0" fontId="18" fillId="0" borderId="44" xfId="0" applyFont="1" applyBorder="1" applyAlignment="1" applyProtection="1">
      <alignment horizontal="center"/>
      <protection locked="0"/>
    </xf>
    <xf numFmtId="0" fontId="47" fillId="0" borderId="0" xfId="7" applyFont="1" applyBorder="1" applyAlignment="1">
      <alignment horizontal="right"/>
    </xf>
    <xf numFmtId="0" fontId="21" fillId="0" borderId="0" xfId="7" applyFont="1" applyBorder="1" applyAlignment="1">
      <alignment horizontal="right"/>
    </xf>
    <xf numFmtId="0" fontId="18" fillId="0" borderId="31" xfId="0" applyFont="1" applyBorder="1" applyAlignment="1" applyProtection="1">
      <alignment horizontal="center"/>
      <protection locked="0"/>
    </xf>
    <xf numFmtId="0" fontId="18" fillId="0" borderId="32" xfId="0" applyFont="1" applyBorder="1" applyAlignment="1" applyProtection="1">
      <alignment horizontal="center"/>
      <protection locked="0"/>
    </xf>
    <xf numFmtId="195" fontId="24" fillId="0" borderId="52" xfId="0" applyNumberFormat="1" applyFont="1" applyBorder="1" applyAlignment="1" applyProtection="1">
      <alignment horizontal="left"/>
      <protection locked="0"/>
    </xf>
    <xf numFmtId="195" fontId="24" fillId="0" borderId="13" xfId="0" applyNumberFormat="1" applyFont="1" applyBorder="1" applyAlignment="1" applyProtection="1">
      <alignment horizontal="left"/>
      <protection locked="0"/>
    </xf>
    <xf numFmtId="195" fontId="24" fillId="0" borderId="54" xfId="0" applyNumberFormat="1" applyFont="1" applyBorder="1" applyAlignment="1" applyProtection="1">
      <alignment horizontal="left"/>
      <protection locked="0"/>
    </xf>
    <xf numFmtId="43" fontId="18" fillId="0" borderId="41" xfId="1" applyFont="1" applyBorder="1" applyAlignment="1">
      <alignment horizontal="center" vertical="center" wrapText="1"/>
    </xf>
    <xf numFmtId="43" fontId="18" fillId="0" borderId="45" xfId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195" fontId="18" fillId="0" borderId="52" xfId="0" applyNumberFormat="1" applyFont="1" applyBorder="1" applyAlignment="1" applyProtection="1">
      <alignment horizontal="left"/>
      <protection locked="0"/>
    </xf>
    <xf numFmtId="195" fontId="18" fillId="0" borderId="13" xfId="0" applyNumberFormat="1" applyFont="1" applyBorder="1" applyAlignment="1" applyProtection="1">
      <alignment horizontal="left"/>
      <protection locked="0"/>
    </xf>
    <xf numFmtId="195" fontId="18" fillId="0" borderId="54" xfId="0" applyNumberFormat="1" applyFont="1" applyBorder="1" applyAlignment="1" applyProtection="1">
      <alignment horizontal="left"/>
      <protection locked="0"/>
    </xf>
    <xf numFmtId="0" fontId="18" fillId="0" borderId="40" xfId="0" applyFont="1" applyBorder="1" applyAlignment="1">
      <alignment horizontal="left"/>
    </xf>
    <xf numFmtId="0" fontId="24" fillId="0" borderId="0" xfId="0" applyFont="1" applyAlignment="1">
      <alignment horizontal="left"/>
    </xf>
    <xf numFmtId="43" fontId="18" fillId="0" borderId="40" xfId="1" applyFont="1" applyBorder="1" applyAlignment="1">
      <alignment horizontal="left"/>
    </xf>
    <xf numFmtId="190" fontId="24" fillId="0" borderId="40" xfId="0" applyNumberFormat="1" applyFont="1" applyBorder="1" applyAlignment="1">
      <alignment horizontal="right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89" fontId="18" fillId="0" borderId="60" xfId="1" applyNumberFormat="1" applyFont="1" applyBorder="1" applyAlignment="1">
      <alignment horizontal="center" vertical="center"/>
    </xf>
    <xf numFmtId="189" fontId="18" fillId="0" borderId="59" xfId="1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43" fontId="18" fillId="0" borderId="89" xfId="1" applyFont="1" applyBorder="1" applyAlignment="1">
      <alignment horizontal="center"/>
    </xf>
    <xf numFmtId="43" fontId="18" fillId="0" borderId="9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1" applyFont="1" applyBorder="1" applyAlignment="1">
      <alignment horizontal="left"/>
    </xf>
    <xf numFmtId="188" fontId="24" fillId="0" borderId="0" xfId="0" applyNumberFormat="1" applyFont="1" applyAlignment="1">
      <alignment horizontal="left"/>
    </xf>
    <xf numFmtId="0" fontId="18" fillId="0" borderId="62" xfId="0" applyFont="1" applyBorder="1" applyAlignment="1" applyProtection="1">
      <alignment horizontal="center"/>
      <protection locked="0"/>
    </xf>
    <xf numFmtId="0" fontId="18" fillId="0" borderId="63" xfId="0" applyFont="1" applyBorder="1" applyAlignment="1" applyProtection="1">
      <alignment horizontal="center"/>
      <protection locked="0"/>
    </xf>
    <xf numFmtId="0" fontId="18" fillId="0" borderId="64" xfId="0" applyFont="1" applyBorder="1" applyAlignment="1" applyProtection="1">
      <alignment horizontal="center"/>
      <protection locked="0"/>
    </xf>
    <xf numFmtId="0" fontId="21" fillId="0" borderId="43" xfId="7" applyFont="1" applyBorder="1" applyAlignment="1">
      <alignment horizontal="right"/>
    </xf>
    <xf numFmtId="0" fontId="47" fillId="0" borderId="43" xfId="7" applyFont="1" applyBorder="1" applyAlignment="1">
      <alignment horizontal="right"/>
    </xf>
    <xf numFmtId="190" fontId="24" fillId="0" borderId="0" xfId="0" applyNumberFormat="1" applyFont="1" applyAlignment="1">
      <alignment horizontal="right"/>
    </xf>
    <xf numFmtId="0" fontId="72" fillId="0" borderId="0" xfId="0" applyFont="1" applyFill="1" applyAlignment="1">
      <alignment horizontal="center"/>
    </xf>
    <xf numFmtId="0" fontId="71" fillId="0" borderId="0" xfId="0" applyFont="1" applyAlignment="1">
      <alignment horizontal="center"/>
    </xf>
    <xf numFmtId="0" fontId="72" fillId="0" borderId="11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/>
    </xf>
    <xf numFmtId="0" fontId="72" fillId="0" borderId="15" xfId="0" applyFont="1" applyBorder="1" applyAlignment="1">
      <alignment horizontal="center" vertical="center"/>
    </xf>
    <xf numFmtId="0" fontId="72" fillId="0" borderId="98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188" fontId="72" fillId="0" borderId="0" xfId="0" applyNumberFormat="1" applyFont="1" applyAlignment="1">
      <alignment horizontal="left"/>
    </xf>
    <xf numFmtId="0" fontId="72" fillId="0" borderId="0" xfId="0" applyFont="1" applyAlignment="1">
      <alignment horizontal="center"/>
    </xf>
    <xf numFmtId="0" fontId="72" fillId="0" borderId="31" xfId="0" applyFont="1" applyBorder="1" applyAlignment="1">
      <alignment horizontal="center" vertical="center"/>
    </xf>
    <xf numFmtId="0" fontId="72" fillId="0" borderId="3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8" borderId="4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189" fontId="20" fillId="0" borderId="13" xfId="1" applyNumberFormat="1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190" fontId="24" fillId="0" borderId="13" xfId="0" applyNumberFormat="1" applyFont="1" applyBorder="1" applyAlignment="1">
      <alignment horizontal="left"/>
    </xf>
    <xf numFmtId="0" fontId="20" fillId="0" borderId="49" xfId="0" applyFont="1" applyBorder="1" applyAlignment="1">
      <alignment horizontal="left"/>
    </xf>
    <xf numFmtId="0" fontId="20" fillId="0" borderId="50" xfId="0" applyFont="1" applyBorder="1" applyAlignment="1">
      <alignment horizontal="left"/>
    </xf>
    <xf numFmtId="0" fontId="20" fillId="0" borderId="61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0" fillId="0" borderId="81" xfId="0" applyFont="1" applyBorder="1" applyAlignment="1">
      <alignment horizontal="right"/>
    </xf>
    <xf numFmtId="0" fontId="20" fillId="0" borderId="82" xfId="0" applyFont="1" applyBorder="1" applyAlignment="1">
      <alignment horizontal="right"/>
    </xf>
    <xf numFmtId="0" fontId="20" fillId="0" borderId="8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1" fillId="0" borderId="3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10" fontId="21" fillId="0" borderId="14" xfId="0" applyNumberFormat="1" applyFont="1" applyBorder="1" applyAlignment="1">
      <alignment horizontal="center" vertical="center"/>
    </xf>
    <xf numFmtId="10" fontId="21" fillId="0" borderId="38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1" fillId="0" borderId="5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10" fontId="21" fillId="0" borderId="13" xfId="0" applyNumberFormat="1" applyFont="1" applyBorder="1" applyAlignment="1">
      <alignment horizontal="center" vertical="center"/>
    </xf>
    <xf numFmtId="10" fontId="21" fillId="0" borderId="54" xfId="0" applyNumberFormat="1" applyFont="1" applyBorder="1" applyAlignment="1">
      <alignment horizontal="center" vertical="center"/>
    </xf>
    <xf numFmtId="0" fontId="21" fillId="0" borderId="5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10" fontId="21" fillId="0" borderId="34" xfId="0" applyNumberFormat="1" applyFont="1" applyBorder="1" applyAlignment="1">
      <alignment horizontal="center" vertical="center"/>
    </xf>
    <xf numFmtId="10" fontId="21" fillId="0" borderId="85" xfId="0" applyNumberFormat="1" applyFont="1" applyBorder="1" applyAlignment="1">
      <alignment horizontal="center" vertical="center"/>
    </xf>
    <xf numFmtId="0" fontId="53" fillId="28" borderId="31" xfId="0" applyFont="1" applyFill="1" applyBorder="1" applyAlignment="1">
      <alignment horizontal="right"/>
    </xf>
    <xf numFmtId="0" fontId="53" fillId="28" borderId="32" xfId="0" applyFont="1" applyFill="1" applyBorder="1" applyAlignment="1">
      <alignment horizontal="right"/>
    </xf>
    <xf numFmtId="0" fontId="53" fillId="28" borderId="33" xfId="0" applyFont="1" applyFill="1" applyBorder="1" applyAlignment="1">
      <alignment horizontal="right"/>
    </xf>
    <xf numFmtId="0" fontId="53" fillId="0" borderId="46" xfId="0" applyFont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5" applyFont="1" applyAlignment="1">
      <alignment horizontal="center"/>
    </xf>
    <xf numFmtId="0" fontId="20" fillId="0" borderId="0" xfId="5" applyFont="1" applyAlignment="1">
      <alignment horizontal="left"/>
    </xf>
    <xf numFmtId="0" fontId="18" fillId="0" borderId="0" xfId="0" applyNumberFormat="1" applyFont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43" fontId="18" fillId="0" borderId="0" xfId="6" applyFont="1" applyBorder="1" applyAlignment="1">
      <alignment horizontal="left"/>
    </xf>
    <xf numFmtId="190" fontId="24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189" fontId="18" fillId="0" borderId="60" xfId="6" applyNumberFormat="1" applyFont="1" applyBorder="1" applyAlignment="1">
      <alignment horizontal="center" vertical="center"/>
    </xf>
    <xf numFmtId="189" fontId="18" fillId="0" borderId="59" xfId="6" applyNumberFormat="1" applyFont="1" applyBorder="1" applyAlignment="1">
      <alignment horizontal="center" vertical="center"/>
    </xf>
    <xf numFmtId="43" fontId="18" fillId="0" borderId="89" xfId="6" applyFont="1" applyBorder="1" applyAlignment="1">
      <alignment horizontal="center"/>
    </xf>
    <xf numFmtId="43" fontId="18" fillId="0" borderId="90" xfId="6" applyFont="1" applyBorder="1" applyAlignment="1">
      <alignment horizontal="center"/>
    </xf>
    <xf numFmtId="43" fontId="18" fillId="0" borderId="41" xfId="6" applyFont="1" applyBorder="1" applyAlignment="1">
      <alignment horizontal="center" vertical="center" wrapText="1"/>
    </xf>
    <xf numFmtId="43" fontId="18" fillId="0" borderId="45" xfId="6" applyFont="1" applyBorder="1" applyAlignment="1">
      <alignment horizontal="center" vertical="center" wrapText="1"/>
    </xf>
  </cellXfs>
  <cellStyles count="10">
    <cellStyle name="Comma 2" xfId="2"/>
    <cellStyle name="Comma 3" xfId="6"/>
    <cellStyle name="Normal 2" xfId="4"/>
    <cellStyle name="Normal 3" xfId="5"/>
    <cellStyle name="เครื่องหมายจุลภาค" xfId="1" builtinId="3"/>
    <cellStyle name="เครื่องหมายจุลภาค 14" xfId="9"/>
    <cellStyle name="ปกติ" xfId="0" builtinId="0"/>
    <cellStyle name="ปกติ_Part 3...adj 1" xfId="8"/>
    <cellStyle name="ปกติ_ตัวอย่างการคำนวณ FACTOR F" xfId="3"/>
    <cellStyle name="ปกติ_ปร.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26</xdr:row>
      <xdr:rowOff>9525</xdr:rowOff>
    </xdr:from>
    <xdr:to>
      <xdr:col>2</xdr:col>
      <xdr:colOff>0</xdr:colOff>
      <xdr:row>28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="" xmlns:a16="http://schemas.microsoft.com/office/drawing/2014/main" id="{0A1B23AA-AEEE-40D6-9AE7-ABA2C3E93B94}"/>
            </a:ext>
          </a:extLst>
        </xdr:cNvPr>
        <xdr:cNvSpPr/>
      </xdr:nvSpPr>
      <xdr:spPr>
        <a:xfrm>
          <a:off x="752475" y="7439025"/>
          <a:ext cx="133350" cy="6381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26</xdr:row>
      <xdr:rowOff>28575</xdr:rowOff>
    </xdr:from>
    <xdr:to>
      <xdr:col>9</xdr:col>
      <xdr:colOff>142875</xdr:colOff>
      <xdr:row>28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="" xmlns:a16="http://schemas.microsoft.com/office/drawing/2014/main" id="{7B6A8EF9-D988-4493-AD5A-8EE4C3BFD5FD}"/>
            </a:ext>
          </a:extLst>
        </xdr:cNvPr>
        <xdr:cNvSpPr/>
      </xdr:nvSpPr>
      <xdr:spPr>
        <a:xfrm>
          <a:off x="5000625" y="7458075"/>
          <a:ext cx="85725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0</xdr:row>
      <xdr:rowOff>57150</xdr:rowOff>
    </xdr:from>
    <xdr:to>
      <xdr:col>12</xdr:col>
      <xdr:colOff>657224</xdr:colOff>
      <xdr:row>1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C7FB583F-C1B4-4800-86EF-67250C153CE4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30</xdr:row>
      <xdr:rowOff>57150</xdr:rowOff>
    </xdr:from>
    <xdr:to>
      <xdr:col>12</xdr:col>
      <xdr:colOff>657224</xdr:colOff>
      <xdr:row>31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240AF160-2D4B-4673-AA9B-B64B586443DA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644769</xdr:colOff>
      <xdr:row>0</xdr:row>
      <xdr:rowOff>73269</xdr:rowOff>
    </xdr:from>
    <xdr:to>
      <xdr:col>5</xdr:col>
      <xdr:colOff>698256</xdr:colOff>
      <xdr:row>1</xdr:row>
      <xdr:rowOff>174382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4716F0B2-7B64-44A6-9995-133E22935186}"/>
            </a:ext>
          </a:extLst>
        </xdr:cNvPr>
        <xdr:cNvSpPr txBox="1">
          <a:spLocks noChangeArrowheads="1"/>
        </xdr:cNvSpPr>
      </xdr:nvSpPr>
      <xdr:spPr bwMode="auto">
        <a:xfrm>
          <a:off x="4762500" y="73269"/>
          <a:ext cx="962025" cy="342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</a:t>
          </a:r>
          <a:r>
            <a: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5</a:t>
          </a: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(ข)</a:t>
          </a:r>
          <a:endParaRPr lang="en-US" sz="16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0</xdr:row>
      <xdr:rowOff>57150</xdr:rowOff>
    </xdr:from>
    <xdr:to>
      <xdr:col>12</xdr:col>
      <xdr:colOff>657224</xdr:colOff>
      <xdr:row>1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A2A4257E-D840-460C-AA22-0B47ADDC7049}"/>
            </a:ext>
          </a:extLst>
        </xdr:cNvPr>
        <xdr:cNvSpPr txBox="1">
          <a:spLocks noChangeArrowheads="1"/>
        </xdr:cNvSpPr>
      </xdr:nvSpPr>
      <xdr:spPr bwMode="auto">
        <a:xfrm>
          <a:off x="9667874" y="5715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571499</xdr:colOff>
      <xdr:row>30</xdr:row>
      <xdr:rowOff>57150</xdr:rowOff>
    </xdr:from>
    <xdr:to>
      <xdr:col>12</xdr:col>
      <xdr:colOff>657224</xdr:colOff>
      <xdr:row>31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80DB75A1-5B92-4290-A237-63D9587DBA5F}"/>
            </a:ext>
          </a:extLst>
        </xdr:cNvPr>
        <xdr:cNvSpPr txBox="1">
          <a:spLocks noChangeArrowheads="1"/>
        </xdr:cNvSpPr>
      </xdr:nvSpPr>
      <xdr:spPr bwMode="auto">
        <a:xfrm>
          <a:off x="9667874" y="8420100"/>
          <a:ext cx="9620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ปร.4 (ข)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15</xdr:col>
      <xdr:colOff>571500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19050" y="38100"/>
          <a:ext cx="8201025" cy="1543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19050</xdr:colOff>
      <xdr:row>5</xdr:row>
      <xdr:rowOff>38100</xdr:rowOff>
    </xdr:from>
    <xdr:to>
      <xdr:col>9</xdr:col>
      <xdr:colOff>295275</xdr:colOff>
      <xdr:row>16</xdr:row>
      <xdr:rowOff>351692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/>
      </xdr:nvSpPr>
      <xdr:spPr>
        <a:xfrm>
          <a:off x="19050" y="1562100"/>
          <a:ext cx="3038475" cy="17994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19050</xdr:colOff>
      <xdr:row>5</xdr:row>
      <xdr:rowOff>28575</xdr:rowOff>
    </xdr:from>
    <xdr:to>
      <xdr:col>15</xdr:col>
      <xdr:colOff>571500</xdr:colOff>
      <xdr:row>17</xdr:row>
      <xdr:rowOff>293077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>
        <a:xfrm>
          <a:off x="6353175" y="1552575"/>
          <a:ext cx="1866900" cy="21218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9524</xdr:colOff>
      <xdr:row>17</xdr:row>
      <xdr:rowOff>304800</xdr:rowOff>
    </xdr:from>
    <xdr:to>
      <xdr:col>15</xdr:col>
      <xdr:colOff>561974</xdr:colOff>
      <xdr:row>39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>
          <a:off x="9524" y="3686175"/>
          <a:ext cx="8201025" cy="7724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73269</xdr:colOff>
      <xdr:row>7</xdr:row>
      <xdr:rowOff>300404</xdr:rowOff>
    </xdr:from>
    <xdr:to>
      <xdr:col>8</xdr:col>
      <xdr:colOff>278423</xdr:colOff>
      <xdr:row>9</xdr:row>
      <xdr:rowOff>124557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73269" y="2157779"/>
          <a:ext cx="2614979" cy="500428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ใส่ค่างานในช่องสีเหลืองนี้</a:t>
          </a:r>
        </a:p>
      </xdr:txBody>
    </xdr:sp>
    <xdr:clientData/>
  </xdr:twoCellAnchor>
  <xdr:twoCellAnchor>
    <xdr:from>
      <xdr:col>8</xdr:col>
      <xdr:colOff>271096</xdr:colOff>
      <xdr:row>8</xdr:row>
      <xdr:rowOff>51288</xdr:rowOff>
    </xdr:from>
    <xdr:to>
      <xdr:col>9</xdr:col>
      <xdr:colOff>300404</xdr:colOff>
      <xdr:row>8</xdr:row>
      <xdr:rowOff>263769</xdr:rowOff>
    </xdr:to>
    <xdr:sp macro="" textlink="">
      <xdr:nvSpPr>
        <xdr:cNvPr id="7" name="Right Arrow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>
        <a:xfrm>
          <a:off x="2680921" y="2222988"/>
          <a:ext cx="381733" cy="21248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130419</xdr:colOff>
      <xdr:row>1</xdr:row>
      <xdr:rowOff>64477</xdr:rowOff>
    </xdr:from>
    <xdr:to>
      <xdr:col>14</xdr:col>
      <xdr:colOff>65943</xdr:colOff>
      <xdr:row>3</xdr:row>
      <xdr:rowOff>168520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863844" y="369277"/>
          <a:ext cx="6241074" cy="7136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/>
            <a:t>การคำนวน หา </a:t>
          </a:r>
          <a:r>
            <a:rPr lang="en-US" sz="3200"/>
            <a:t>Factor F</a:t>
          </a:r>
          <a:endParaRPr lang="th-TH" sz="3200"/>
        </a:p>
      </xdr:txBody>
    </xdr:sp>
    <xdr:clientData/>
  </xdr:twoCellAnchor>
  <xdr:twoCellAnchor>
    <xdr:from>
      <xdr:col>9</xdr:col>
      <xdr:colOff>293077</xdr:colOff>
      <xdr:row>8</xdr:row>
      <xdr:rowOff>351692</xdr:rowOff>
    </xdr:from>
    <xdr:to>
      <xdr:col>13</xdr:col>
      <xdr:colOff>29308</xdr:colOff>
      <xdr:row>15</xdr:row>
      <xdr:rowOff>25645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/>
      </xdr:nvSpPr>
      <xdr:spPr>
        <a:xfrm>
          <a:off x="3055327" y="2523392"/>
          <a:ext cx="3308106" cy="4835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3</xdr:row>
      <xdr:rowOff>133350</xdr:rowOff>
    </xdr:from>
    <xdr:to>
      <xdr:col>14</xdr:col>
      <xdr:colOff>285750</xdr:colOff>
      <xdr:row>3</xdr:row>
      <xdr:rowOff>219075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134975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3</xdr:row>
      <xdr:rowOff>133350</xdr:rowOff>
    </xdr:from>
    <xdr:to>
      <xdr:col>11</xdr:col>
      <xdr:colOff>571500</xdr:colOff>
      <xdr:row>3</xdr:row>
      <xdr:rowOff>219075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>
          <a:spLocks noChangeArrowheads="1"/>
        </xdr:cNvSpPr>
      </xdr:nvSpPr>
      <xdr:spPr bwMode="auto">
        <a:xfrm flipH="1">
          <a:off x="10496550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2</xdr:row>
      <xdr:rowOff>133350</xdr:rowOff>
    </xdr:from>
    <xdr:to>
      <xdr:col>11</xdr:col>
      <xdr:colOff>571500</xdr:colOff>
      <xdr:row>2</xdr:row>
      <xdr:rowOff>219075</xdr:rowOff>
    </xdr:to>
    <xdr:sp macro="" textlink="">
      <xdr:nvSpPr>
        <xdr:cNvPr id="6" name="AutoShape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 flipH="1">
          <a:off x="10496550" y="7429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4</xdr:row>
      <xdr:rowOff>133350</xdr:rowOff>
    </xdr:from>
    <xdr:to>
      <xdr:col>11</xdr:col>
      <xdr:colOff>571500</xdr:colOff>
      <xdr:row>4</xdr:row>
      <xdr:rowOff>219075</xdr:rowOff>
    </xdr:to>
    <xdr:sp macro="" textlink="">
      <xdr:nvSpPr>
        <xdr:cNvPr id="7" name="AutoShape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 flipH="1">
          <a:off x="10496550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371475</xdr:colOff>
      <xdr:row>5</xdr:row>
      <xdr:rowOff>142875</xdr:rowOff>
    </xdr:from>
    <xdr:to>
      <xdr:col>11</xdr:col>
      <xdr:colOff>561975</xdr:colOff>
      <xdr:row>5</xdr:row>
      <xdr:rowOff>228600</xdr:rowOff>
    </xdr:to>
    <xdr:sp macro="" textlink="">
      <xdr:nvSpPr>
        <xdr:cNvPr id="8" name="AutoShape 8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 flipH="1">
          <a:off x="10487025" y="1666875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3626;&#3639;&#3656;&#3629;&#3588;&#3619;&#3640;&#3616;&#3633;&#3603;&#3601;&#3660;98\Desktop\&#3614;&#3633;&#3602;&#3609;&#3634;&#3607;&#3633;&#3585;&#3625;&#3632;&#3585;&#3634;&#3619;&#3611;&#3619;&#3632;&#3585;&#3629;&#3610;&#3585;&#3634;&#3619;&#3608;&#3640;&#3619;&#3585;&#3636;&#3592;%20E%20&#8211;%20Commerce\New%20folder\1.&#3588;&#3641;&#3656;&#3617;&#3639;&#3629;&#3611;&#3637;%202564%20(&#3593;&#3610;&#3633;&#3610;&#3649;&#3592;&#3657;&#3591;%20&#3626;&#3614;&#3607;.)%20&#3619;&#3641;&#3611;&#3649;&#3610;&#3610;&#3652;&#3615;&#3621;&#3660;&#3605;&#3634;&#3617;&#3605;&#3657;&#3609;&#3593;&#3610;&#3633;&#3610;%20(30-10-62)\14.2%20&#3605;&#3633;&#3623;&#3629;&#3618;&#3656;&#3634;&#3591;%20&#3611;&#3619;&#3632;&#3617;&#3634;&#3603;&#3619;&#3634;&#3588;&#3634;&#3595;&#3656;&#3629;&#3617;&#3649;&#3595;&#3617;&#3607;&#3633;&#3656;&#3623;&#3652;&#3611;%20(&#3627;&#3609;&#3657;&#3634;107-111)%20(2)%20&#3611;&#3619;&#3633;&#3610;&#3651;&#3627;&#3617;&#36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admid_LPG3\Downloads\22-01-2018-16-04-5320180122160417-1053551734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Plan01\Downloads\&#3627;&#3634;&#3588;&#3656;&#3634;%20Factor%20F%20&#3611;&#3619;&#3633;&#3610;%2028%20&#3585;&#3614;%20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5"/>
      <sheetName val="ปร.6"/>
      <sheetName val="Factor F"/>
      <sheetName val="Sheet1"/>
    </sheetNames>
    <sheetDataSet>
      <sheetData sheetId="0">
        <row r="2">
          <cell r="A2" t="str">
            <v>งานปรับปรุง/ซ่อมแซม</v>
          </cell>
          <cell r="B2">
            <v>0</v>
          </cell>
          <cell r="C2">
            <v>0</v>
          </cell>
          <cell r="D2">
            <v>0</v>
          </cell>
        </row>
      </sheetData>
      <sheetData sheetId="1"/>
      <sheetData sheetId="2"/>
      <sheetData sheetId="3"/>
      <sheetData sheetId="4">
        <row r="6">
          <cell r="H6">
            <v>1.3073999999999999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4(ข)"/>
      <sheetName val="ปร.5"/>
      <sheetName val="ปร.6"/>
      <sheetName val="Factor F"/>
      <sheetName val="Sheet1"/>
    </sheetNames>
    <sheetDataSet>
      <sheetData sheetId="0">
        <row r="1">
          <cell r="A1" t="str">
            <v>รายการปริมาณงานและราคา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</row>
        <row r="3">
          <cell r="A3" t="str">
            <v>สถานที่</v>
          </cell>
        </row>
        <row r="31">
          <cell r="A31" t="str">
            <v>งานปรับปรุง/ซ่อมแซม</v>
          </cell>
          <cell r="B31">
            <v>0</v>
          </cell>
          <cell r="C31">
            <v>0</v>
          </cell>
          <cell r="D31">
            <v>0</v>
          </cell>
          <cell r="E31" t="str">
            <v>การปรับปรุง/ซ่อมแซม..........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5"/>
      <sheetName val="ปร.4(ก)"/>
      <sheetName val="ปร.6"/>
      <sheetName val="Factor F"/>
      <sheetName val="DATA"/>
      <sheetName val="Sheet2"/>
      <sheetName val="Sheet3"/>
      <sheetName val="Sheet4"/>
      <sheetName val="Sheet5"/>
      <sheetName val="Sheet6"/>
      <sheetName val="Sheet1"/>
    </sheetNames>
    <sheetDataSet>
      <sheetData sheetId="0">
        <row r="9">
          <cell r="K9">
            <v>25600000</v>
          </cell>
        </row>
      </sheetData>
      <sheetData sheetId="1">
        <row r="2">
          <cell r="A2" t="str">
            <v>งานปรับปรุง/ซ่อมแซม</v>
          </cell>
          <cell r="E2" t="str">
            <v>การปรับปรุง/ซ่อมแซม..........</v>
          </cell>
        </row>
        <row r="3">
          <cell r="B3" t="str">
            <v>โรงเรียน</v>
          </cell>
          <cell r="J3" t="str">
            <v>ทั่วประเทศ</v>
          </cell>
        </row>
        <row r="4">
          <cell r="K4">
            <v>240378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45" zoomScaleNormal="145" workbookViewId="0">
      <selection activeCell="A23" sqref="A23"/>
    </sheetView>
  </sheetViews>
  <sheetFormatPr defaultColWidth="108.125" defaultRowHeight="14.25" x14ac:dyDescent="0.2"/>
  <cols>
    <col min="1" max="16384" width="108.125" style="420"/>
  </cols>
  <sheetData>
    <row r="1" spans="1:1" x14ac:dyDescent="0.2">
      <c r="A1" s="419" t="s">
        <v>170</v>
      </c>
    </row>
    <row r="2" spans="1:1" x14ac:dyDescent="0.2">
      <c r="A2" s="420" t="s">
        <v>306</v>
      </c>
    </row>
    <row r="3" spans="1:1" x14ac:dyDescent="0.2">
      <c r="A3" s="420" t="s">
        <v>307</v>
      </c>
    </row>
    <row r="4" spans="1:1" x14ac:dyDescent="0.2">
      <c r="A4" s="420" t="s">
        <v>89</v>
      </c>
    </row>
    <row r="5" spans="1:1" x14ac:dyDescent="0.2">
      <c r="A5" s="420" t="s">
        <v>308</v>
      </c>
    </row>
    <row r="6" spans="1:1" x14ac:dyDescent="0.2">
      <c r="A6" s="420" t="s">
        <v>90</v>
      </c>
    </row>
    <row r="7" spans="1:1" x14ac:dyDescent="0.2">
      <c r="A7" s="420" t="s">
        <v>309</v>
      </c>
    </row>
    <row r="8" spans="1:1" x14ac:dyDescent="0.2">
      <c r="A8" s="420" t="s">
        <v>310</v>
      </c>
    </row>
    <row r="9" spans="1:1" x14ac:dyDescent="0.2">
      <c r="A9" s="420" t="s">
        <v>311</v>
      </c>
    </row>
    <row r="10" spans="1:1" x14ac:dyDescent="0.2">
      <c r="A10" s="420" t="s">
        <v>312</v>
      </c>
    </row>
    <row r="11" spans="1:1" x14ac:dyDescent="0.2">
      <c r="A11" s="420" t="s">
        <v>313</v>
      </c>
    </row>
    <row r="12" spans="1:1" x14ac:dyDescent="0.2">
      <c r="A12" s="420" t="s">
        <v>314</v>
      </c>
    </row>
    <row r="13" spans="1:1" x14ac:dyDescent="0.2">
      <c r="A13" s="420" t="s">
        <v>315</v>
      </c>
    </row>
    <row r="14" spans="1:1" x14ac:dyDescent="0.2">
      <c r="A14" s="420" t="s">
        <v>316</v>
      </c>
    </row>
    <row r="15" spans="1:1" x14ac:dyDescent="0.2">
      <c r="A15" s="420" t="s">
        <v>317</v>
      </c>
    </row>
    <row r="16" spans="1:1" x14ac:dyDescent="0.2">
      <c r="A16" s="420" t="s">
        <v>318</v>
      </c>
    </row>
    <row r="17" spans="1:1" x14ac:dyDescent="0.2">
      <c r="A17" s="421" t="s">
        <v>304</v>
      </c>
    </row>
    <row r="18" spans="1:1" x14ac:dyDescent="0.2">
      <c r="A18" s="421" t="s">
        <v>305</v>
      </c>
    </row>
    <row r="19" spans="1:1" x14ac:dyDescent="0.2">
      <c r="A19" s="422" t="s">
        <v>91</v>
      </c>
    </row>
    <row r="20" spans="1:1" x14ac:dyDescent="0.2">
      <c r="A20" s="420" t="s">
        <v>319</v>
      </c>
    </row>
    <row r="21" spans="1:1" x14ac:dyDescent="0.2">
      <c r="A21" s="420" t="s">
        <v>92</v>
      </c>
    </row>
    <row r="22" spans="1:1" x14ac:dyDescent="0.2">
      <c r="A22" s="423" t="s">
        <v>93</v>
      </c>
    </row>
    <row r="23" spans="1:1" x14ac:dyDescent="0.2">
      <c r="A23" s="423" t="s">
        <v>320</v>
      </c>
    </row>
    <row r="24" spans="1:1" x14ac:dyDescent="0.2">
      <c r="A24" s="423" t="s">
        <v>105</v>
      </c>
    </row>
    <row r="26" spans="1:1" x14ac:dyDescent="0.2">
      <c r="A26" s="424" t="s">
        <v>94</v>
      </c>
    </row>
    <row r="27" spans="1:1" x14ac:dyDescent="0.2">
      <c r="A27" s="425" t="s">
        <v>95</v>
      </c>
    </row>
    <row r="28" spans="1:1" x14ac:dyDescent="0.2">
      <c r="A28" s="426"/>
    </row>
  </sheetData>
  <sheetProtection algorithmName="SHA-512" hashValue="wsOEMqahl7ztjXUyO+TmfUyNFFidBF9KUoq8sqw/J7KOZ1zSADEg95IbgeMVPT8WXhgiqlh/rVJ8lgt3NE+Hvw==" saltValue="MAx8tkXxybXDU7gQ6ZkcGg==" spinCount="100000" sheet="1" objects="1" scenarios="1"/>
  <customSheetViews>
    <customSheetView guid="{797F402C-D807-4A5C-9055-8329E2DAA52F}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workbookViewId="0">
      <selection activeCell="C4" sqref="C4"/>
    </sheetView>
  </sheetViews>
  <sheetFormatPr defaultColWidth="9.125" defaultRowHeight="22.5" x14ac:dyDescent="0.3"/>
  <cols>
    <col min="1" max="1" width="9.125" style="398"/>
    <col min="2" max="2" width="11.75" style="398" customWidth="1"/>
    <col min="3" max="16384" width="9.125" style="398"/>
  </cols>
  <sheetData>
    <row r="3" spans="2:4" x14ac:dyDescent="0.3">
      <c r="B3" s="746" t="s">
        <v>285</v>
      </c>
      <c r="C3" s="746"/>
      <c r="D3" s="746"/>
    </row>
    <row r="4" spans="2:4" x14ac:dyDescent="0.3">
      <c r="B4" s="398" t="s">
        <v>284</v>
      </c>
      <c r="C4" s="398">
        <f>กรอกรายการครุภัณฑ์!C2/100</f>
        <v>7.0000000000000007E-2</v>
      </c>
      <c r="D4" s="398" t="s">
        <v>286</v>
      </c>
    </row>
  </sheetData>
  <sheetProtection algorithmName="SHA-512" hashValue="d0qCMqgYLsUWM/Oy5WmMDmyPT1GMFNMiGAprfLU5XjfK8CPb/DJm/kYofwlBUFzFKbEdp1L5QXFA9ZYJzwBysg==" saltValue="hNhRN8zUKgEslYPi/O023Q==" spinCount="100000" sheet="1" objects="1" scenarios="1"/>
  <mergeCells count="1">
    <mergeCell ref="B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J29" sqref="J29"/>
    </sheetView>
  </sheetViews>
  <sheetFormatPr defaultColWidth="9.125" defaultRowHeight="21.75" x14ac:dyDescent="0.5"/>
  <cols>
    <col min="1" max="1" width="6.625" style="356" customWidth="1"/>
    <col min="2" max="2" width="5.125" style="356" customWidth="1"/>
    <col min="3" max="3" width="2.125" style="213" customWidth="1"/>
    <col min="4" max="4" width="6.875" style="213" customWidth="1"/>
    <col min="5" max="5" width="50.125" style="213" customWidth="1"/>
    <col min="6" max="6" width="8" style="226" customWidth="1"/>
    <col min="7" max="7" width="10.375" style="213" customWidth="1"/>
    <col min="8" max="9" width="11.75" style="388" customWidth="1"/>
    <col min="10" max="10" width="11.75" style="389" customWidth="1"/>
    <col min="11" max="11" width="11.75" style="388" customWidth="1"/>
    <col min="12" max="12" width="13.125" style="388" customWidth="1"/>
    <col min="13" max="13" width="13.125" style="213" customWidth="1"/>
    <col min="14" max="16384" width="9.125" style="213"/>
  </cols>
  <sheetData>
    <row r="1" spans="1:13" ht="24" x14ac:dyDescent="0.55000000000000004">
      <c r="A1" s="780" t="str">
        <f>'[2]ปร.4(ก)'!A1:M1</f>
        <v>รายการปริมาณงานและราคา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</row>
    <row r="2" spans="1:13" x14ac:dyDescent="0.5">
      <c r="A2" s="781" t="s">
        <v>281</v>
      </c>
      <c r="B2" s="781"/>
      <c r="C2" s="767" t="s">
        <v>282</v>
      </c>
      <c r="D2" s="767"/>
      <c r="E2" s="767"/>
      <c r="F2" s="767"/>
      <c r="G2" s="767"/>
      <c r="H2" s="767"/>
      <c r="I2" s="767"/>
      <c r="J2" s="767"/>
      <c r="K2" s="767"/>
      <c r="L2" s="767"/>
      <c r="M2" s="767"/>
    </row>
    <row r="3" spans="1:13" x14ac:dyDescent="0.5">
      <c r="A3" s="377" t="str">
        <f>'[2]ปร.4(ก)'!A3</f>
        <v>สถานที่</v>
      </c>
      <c r="B3" s="767" t="str">
        <f>'กรอกข้อมูล รร.'!B6</f>
        <v>สพป.ลำปาง เขต 3</v>
      </c>
      <c r="C3" s="767"/>
      <c r="D3" s="767"/>
      <c r="E3" s="767"/>
      <c r="F3" s="767"/>
      <c r="G3" s="767"/>
      <c r="H3" s="767"/>
      <c r="I3" s="378" t="s">
        <v>174</v>
      </c>
      <c r="J3" s="227" t="str">
        <f>'กรอกข้อมูล รร.'!B9</f>
        <v>ลำปาง</v>
      </c>
      <c r="K3" s="400" t="s">
        <v>287</v>
      </c>
      <c r="L3" s="227" t="str">
        <f>'กรอกข้อมูล รร.'!B10</f>
        <v>ลำปาง เขต  3</v>
      </c>
      <c r="M3" s="227"/>
    </row>
    <row r="4" spans="1:13" x14ac:dyDescent="0.5">
      <c r="A4" s="781" t="s">
        <v>1</v>
      </c>
      <c r="B4" s="781"/>
      <c r="C4" s="781"/>
      <c r="D4" s="767" t="str">
        <f>'กรอกข้อมูล รร.'!B12</f>
        <v>นายอำพร จานเก่า</v>
      </c>
      <c r="E4" s="767"/>
      <c r="F4" s="767"/>
      <c r="G4" s="767"/>
      <c r="H4" s="767"/>
      <c r="I4" s="782" t="s">
        <v>66</v>
      </c>
      <c r="J4" s="782"/>
      <c r="K4" s="783">
        <f>'กรอกข้อมูล รร.'!B3</f>
        <v>44327</v>
      </c>
      <c r="L4" s="783"/>
      <c r="M4" s="783"/>
    </row>
    <row r="5" spans="1:13" ht="22.5" thickBot="1" x14ac:dyDescent="0.55000000000000004">
      <c r="A5" s="781" t="s">
        <v>97</v>
      </c>
      <c r="B5" s="781"/>
      <c r="C5" s="781"/>
      <c r="D5" s="767" t="str">
        <f>'กรอกข้อมูล รร.'!B13</f>
        <v>ช่าง ระดับ 4</v>
      </c>
      <c r="E5" s="767"/>
      <c r="F5" s="767"/>
      <c r="G5" s="767"/>
      <c r="H5" s="767"/>
      <c r="I5" s="782"/>
      <c r="J5" s="782"/>
      <c r="K5" s="789" t="s">
        <v>34</v>
      </c>
      <c r="L5" s="789"/>
      <c r="M5" s="789"/>
    </row>
    <row r="6" spans="1:13" ht="22.5" thickTop="1" x14ac:dyDescent="0.5">
      <c r="A6" s="761" t="s">
        <v>2</v>
      </c>
      <c r="B6" s="770" t="s">
        <v>3</v>
      </c>
      <c r="C6" s="771"/>
      <c r="D6" s="771"/>
      <c r="E6" s="771"/>
      <c r="F6" s="774" t="s">
        <v>4</v>
      </c>
      <c r="G6" s="776" t="s">
        <v>5</v>
      </c>
      <c r="H6" s="778" t="s">
        <v>6</v>
      </c>
      <c r="I6" s="779"/>
      <c r="J6" s="778" t="s">
        <v>7</v>
      </c>
      <c r="K6" s="779"/>
      <c r="L6" s="759" t="s">
        <v>8</v>
      </c>
      <c r="M6" s="761" t="s">
        <v>9</v>
      </c>
    </row>
    <row r="7" spans="1:13" ht="22.5" thickBot="1" x14ac:dyDescent="0.55000000000000004">
      <c r="A7" s="762"/>
      <c r="B7" s="772"/>
      <c r="C7" s="773"/>
      <c r="D7" s="773"/>
      <c r="E7" s="773"/>
      <c r="F7" s="775"/>
      <c r="G7" s="777"/>
      <c r="H7" s="379" t="s">
        <v>10</v>
      </c>
      <c r="I7" s="379" t="s">
        <v>11</v>
      </c>
      <c r="J7" s="379" t="s">
        <v>10</v>
      </c>
      <c r="K7" s="379" t="s">
        <v>11</v>
      </c>
      <c r="L7" s="760"/>
      <c r="M7" s="762"/>
    </row>
    <row r="8" spans="1:13" s="263" customFormat="1" ht="22.5" thickTop="1" x14ac:dyDescent="0.5">
      <c r="A8" s="256"/>
      <c r="B8" s="763" t="s">
        <v>283</v>
      </c>
      <c r="C8" s="764"/>
      <c r="D8" s="764"/>
      <c r="E8" s="765"/>
      <c r="F8" s="380"/>
      <c r="G8" s="258"/>
      <c r="H8" s="381"/>
      <c r="I8" s="382"/>
      <c r="J8" s="383"/>
      <c r="K8" s="382"/>
      <c r="L8" s="381"/>
      <c r="M8" s="384"/>
    </row>
    <row r="9" spans="1:13" s="263" customFormat="1" x14ac:dyDescent="0.5">
      <c r="A9" s="256">
        <f t="shared" ref="A9:A22" si="0">A8+1</f>
        <v>1</v>
      </c>
      <c r="B9" s="756" t="str">
        <f>IF(กรอกรายการครุภัณฑ์!B8&gt;0,กรอกรายการครุภัณฑ์!B8,IF(กรอกรายการครุภัณฑ์!B8=0,"-"))</f>
        <v>สสสสสสสสสส</v>
      </c>
      <c r="C9" s="757"/>
      <c r="D9" s="757"/>
      <c r="E9" s="758"/>
      <c r="F9" s="401">
        <f>IF(กรอกรายการครุภัณฑ์!C8&gt;0,กรอกรายการครุภัณฑ์!C8,IF(กรอกรายการครุภัณฑ์!C8=0,"-"))</f>
        <v>12</v>
      </c>
      <c r="G9" s="258" t="str">
        <f>IF(กรอกรายการครุภัณฑ์!D8&gt;0,กรอกรายการครุภัณฑ์!D8,IF(กรอกรายการครุภัณฑ์!D8=0,"-"))</f>
        <v>-</v>
      </c>
      <c r="H9" s="382">
        <f>IF(กรอกรายการครุภัณฑ์!E8&gt;0,กรอกรายการครุภัณฑ์!E8,IF(กรอกรายการครุภัณฑ์!E8=0,"-"))</f>
        <v>1456</v>
      </c>
      <c r="I9" s="382">
        <f>IF(กรอกรายการครุภัณฑ์!F8&gt;0,กรอกรายการครุภัณฑ์!F8,IF(กรอกรายการครุภัณฑ์!F8=0,"-"))</f>
        <v>17472</v>
      </c>
      <c r="J9" s="383">
        <f>IF(กรอกรายการครุภัณฑ์!G8&gt;0,กรอกรายการครุภัณฑ์!G8,IF(กรอกรายการครุภัณฑ์!G8=0,"-"))</f>
        <v>111</v>
      </c>
      <c r="K9" s="382">
        <f>IF(กรอกรายการครุภัณฑ์!H8&gt;0,กรอกรายการครุภัณฑ์!H8,IF(กรอกรายการครุภัณฑ์!H8=0,"-"))</f>
        <v>1332</v>
      </c>
      <c r="L9" s="382">
        <f>IF(กรอกรายการครุภัณฑ์!I8&gt;0,กรอกรายการครุภัณฑ์!I8,IF(กรอกรายการครุภัณฑ์!I8=0,"-"))</f>
        <v>18804</v>
      </c>
      <c r="M9" s="384"/>
    </row>
    <row r="10" spans="1:13" s="263" customFormat="1" x14ac:dyDescent="0.5">
      <c r="A10" s="256">
        <f t="shared" si="0"/>
        <v>2</v>
      </c>
      <c r="B10" s="756" t="str">
        <f>IF(กรอกรายการครุภัณฑ์!B9&gt;0,กรอกรายการครุภัณฑ์!B9,IF(กรอกรายการครุภัณฑ์!B9=0,"-"))</f>
        <v>ววววววววววววว</v>
      </c>
      <c r="C10" s="757"/>
      <c r="D10" s="757"/>
      <c r="E10" s="758"/>
      <c r="F10" s="401">
        <f>IF(กรอกรายการครุภัณฑ์!C9&gt;0,กรอกรายการครุภัณฑ์!C9,IF(กรอกรายการครุภัณฑ์!C9=0,"-"))</f>
        <v>124</v>
      </c>
      <c r="G10" s="258" t="str">
        <f>IF(กรอกรายการครุภัณฑ์!D9&gt;0,กรอกรายการครุภัณฑ์!D9,IF(กรอกรายการครุภัณฑ์!D9=0,"-"))</f>
        <v>-</v>
      </c>
      <c r="H10" s="382">
        <f>IF(กรอกรายการครุภัณฑ์!E9&gt;0,กรอกรายการครุภัณฑ์!E9,IF(กรอกรายการครุภัณฑ์!E9=0,"-"))</f>
        <v>11144</v>
      </c>
      <c r="I10" s="382">
        <f>IF(กรอกรายการครุภัณฑ์!F9&gt;0,กรอกรายการครุภัณฑ์!F9,IF(กรอกรายการครุภัณฑ์!F9=0,"-"))</f>
        <v>1381856</v>
      </c>
      <c r="J10" s="383">
        <f>IF(กรอกรายการครุภัณฑ์!G9&gt;0,กรอกรายการครุภัณฑ์!G9,IF(กรอกรายการครุภัณฑ์!G9=0,"-"))</f>
        <v>1111</v>
      </c>
      <c r="K10" s="382">
        <f>IF(กรอกรายการครุภัณฑ์!H9&gt;0,กรอกรายการครุภัณฑ์!H9,IF(กรอกรายการครุภัณฑ์!H9=0,"-"))</f>
        <v>137764</v>
      </c>
      <c r="L10" s="382">
        <f>IF(กรอกรายการครุภัณฑ์!I9&gt;0,กรอกรายการครุภัณฑ์!I9,IF(กรอกรายการครุภัณฑ์!I9=0,"-"))</f>
        <v>1519620</v>
      </c>
      <c r="M10" s="384"/>
    </row>
    <row r="11" spans="1:13" s="263" customFormat="1" x14ac:dyDescent="0.5">
      <c r="A11" s="256">
        <f t="shared" si="0"/>
        <v>3</v>
      </c>
      <c r="B11" s="756" t="str">
        <f>IF(กรอกรายการครุภัณฑ์!B10&gt;0,กรอกรายการครุภัณฑ์!B10,IF(กรอกรายการครุภัณฑ์!B10=0,"-"))</f>
        <v>-</v>
      </c>
      <c r="C11" s="757"/>
      <c r="D11" s="757"/>
      <c r="E11" s="758"/>
      <c r="F11" s="401" t="str">
        <f>IF(กรอกรายการครุภัณฑ์!C10&gt;0,กรอกรายการครุภัณฑ์!C10,IF(กรอกรายการครุภัณฑ์!C10=0,"-"))</f>
        <v>-</v>
      </c>
      <c r="G11" s="258" t="str">
        <f>IF(กรอกรายการครุภัณฑ์!D10&gt;0,กรอกรายการครุภัณฑ์!D10,IF(กรอกรายการครุภัณฑ์!D10=0,"-"))</f>
        <v>-</v>
      </c>
      <c r="H11" s="382" t="str">
        <f>IF(กรอกรายการครุภัณฑ์!E10&gt;0,กรอกรายการครุภัณฑ์!E10,IF(กรอกรายการครุภัณฑ์!E10=0,"-"))</f>
        <v>-</v>
      </c>
      <c r="I11" s="382" t="str">
        <f>IF(กรอกรายการครุภัณฑ์!F10&gt;0,กรอกรายการครุภัณฑ์!F10,IF(กรอกรายการครุภัณฑ์!F10=0,"-"))</f>
        <v>-</v>
      </c>
      <c r="J11" s="383" t="str">
        <f>IF(กรอกรายการครุภัณฑ์!G10&gt;0,กรอกรายการครุภัณฑ์!G10,IF(กรอกรายการครุภัณฑ์!G10=0,"-"))</f>
        <v>-</v>
      </c>
      <c r="K11" s="382" t="str">
        <f>IF(กรอกรายการครุภัณฑ์!H10&gt;0,กรอกรายการครุภัณฑ์!H10,IF(กรอกรายการครุภัณฑ์!H10=0,"-"))</f>
        <v>-</v>
      </c>
      <c r="L11" s="382" t="str">
        <f>IF(กรอกรายการครุภัณฑ์!I10&gt;0,กรอกรายการครุภัณฑ์!I10,IF(กรอกรายการครุภัณฑ์!I10=0,"-"))</f>
        <v>-</v>
      </c>
      <c r="M11" s="384"/>
    </row>
    <row r="12" spans="1:13" s="263" customFormat="1" x14ac:dyDescent="0.5">
      <c r="A12" s="256">
        <f t="shared" si="0"/>
        <v>4</v>
      </c>
      <c r="B12" s="756" t="str">
        <f>IF(กรอกรายการครุภัณฑ์!B11&gt;0,กรอกรายการครุภัณฑ์!B11,IF(กรอกรายการครุภัณฑ์!B11=0,"-"))</f>
        <v>-</v>
      </c>
      <c r="C12" s="757"/>
      <c r="D12" s="757"/>
      <c r="E12" s="758"/>
      <c r="F12" s="401" t="str">
        <f>IF(กรอกรายการครุภัณฑ์!C11&gt;0,กรอกรายการครุภัณฑ์!C11,IF(กรอกรายการครุภัณฑ์!C11=0,"-"))</f>
        <v>-</v>
      </c>
      <c r="G12" s="258" t="str">
        <f>IF(กรอกรายการครุภัณฑ์!D11&gt;0,กรอกรายการครุภัณฑ์!D11,IF(กรอกรายการครุภัณฑ์!D11=0,"-"))</f>
        <v>-</v>
      </c>
      <c r="H12" s="382" t="str">
        <f>IF(กรอกรายการครุภัณฑ์!E11&gt;0,กรอกรายการครุภัณฑ์!E11,IF(กรอกรายการครุภัณฑ์!E11=0,"-"))</f>
        <v>-</v>
      </c>
      <c r="I12" s="382" t="str">
        <f>IF(กรอกรายการครุภัณฑ์!F11&gt;0,กรอกรายการครุภัณฑ์!F11,IF(กรอกรายการครุภัณฑ์!F11=0,"-"))</f>
        <v>-</v>
      </c>
      <c r="J12" s="383" t="str">
        <f>IF(กรอกรายการครุภัณฑ์!G11&gt;0,กรอกรายการครุภัณฑ์!G11,IF(กรอกรายการครุภัณฑ์!G11=0,"-"))</f>
        <v>-</v>
      </c>
      <c r="K12" s="382" t="str">
        <f>IF(กรอกรายการครุภัณฑ์!H11&gt;0,กรอกรายการครุภัณฑ์!H11,IF(กรอกรายการครุภัณฑ์!H11=0,"-"))</f>
        <v>-</v>
      </c>
      <c r="L12" s="382" t="str">
        <f>IF(กรอกรายการครุภัณฑ์!I11&gt;0,กรอกรายการครุภัณฑ์!I11,IF(กรอกรายการครุภัณฑ์!I11=0,"-"))</f>
        <v>-</v>
      </c>
      <c r="M12" s="384"/>
    </row>
    <row r="13" spans="1:13" s="263" customFormat="1" x14ac:dyDescent="0.5">
      <c r="A13" s="256">
        <f t="shared" si="0"/>
        <v>5</v>
      </c>
      <c r="B13" s="756" t="str">
        <f>IF(กรอกรายการครุภัณฑ์!B12&gt;0,กรอกรายการครุภัณฑ์!B12,IF(กรอกรายการครุภัณฑ์!B12=0,"-"))</f>
        <v>-</v>
      </c>
      <c r="C13" s="757"/>
      <c r="D13" s="757"/>
      <c r="E13" s="758"/>
      <c r="F13" s="401" t="str">
        <f>IF(กรอกรายการครุภัณฑ์!C12&gt;0,กรอกรายการครุภัณฑ์!C12,IF(กรอกรายการครุภัณฑ์!C12=0,"-"))</f>
        <v>-</v>
      </c>
      <c r="G13" s="258" t="str">
        <f>IF(กรอกรายการครุภัณฑ์!D12&gt;0,กรอกรายการครุภัณฑ์!D12,IF(กรอกรายการครุภัณฑ์!D12=0,"-"))</f>
        <v>-</v>
      </c>
      <c r="H13" s="382" t="str">
        <f>IF(กรอกรายการครุภัณฑ์!E12&gt;0,กรอกรายการครุภัณฑ์!E12,IF(กรอกรายการครุภัณฑ์!E12=0,"-"))</f>
        <v>-</v>
      </c>
      <c r="I13" s="382" t="str">
        <f>IF(กรอกรายการครุภัณฑ์!F12&gt;0,กรอกรายการครุภัณฑ์!F12,IF(กรอกรายการครุภัณฑ์!F12=0,"-"))</f>
        <v>-</v>
      </c>
      <c r="J13" s="383" t="str">
        <f>IF(กรอกรายการครุภัณฑ์!G12&gt;0,กรอกรายการครุภัณฑ์!G12,IF(กรอกรายการครุภัณฑ์!G12=0,"-"))</f>
        <v>-</v>
      </c>
      <c r="K13" s="382" t="str">
        <f>IF(กรอกรายการครุภัณฑ์!H12&gt;0,กรอกรายการครุภัณฑ์!H12,IF(กรอกรายการครุภัณฑ์!H12=0,"-"))</f>
        <v>-</v>
      </c>
      <c r="L13" s="382" t="str">
        <f>IF(กรอกรายการครุภัณฑ์!I12&gt;0,กรอกรายการครุภัณฑ์!I12,IF(กรอกรายการครุภัณฑ์!I12=0,"-"))</f>
        <v>-</v>
      </c>
      <c r="M13" s="384"/>
    </row>
    <row r="14" spans="1:13" s="263" customFormat="1" x14ac:dyDescent="0.5">
      <c r="A14" s="256">
        <f t="shared" si="0"/>
        <v>6</v>
      </c>
      <c r="B14" s="756" t="str">
        <f>IF(กรอกรายการครุภัณฑ์!B13&gt;0,กรอกรายการครุภัณฑ์!B13,IF(กรอกรายการครุภัณฑ์!B13=0,"-"))</f>
        <v>-</v>
      </c>
      <c r="C14" s="757"/>
      <c r="D14" s="757"/>
      <c r="E14" s="758"/>
      <c r="F14" s="401" t="str">
        <f>IF(กรอกรายการครุภัณฑ์!C13&gt;0,กรอกรายการครุภัณฑ์!C13,IF(กรอกรายการครุภัณฑ์!C13=0,"-"))</f>
        <v>-</v>
      </c>
      <c r="G14" s="258" t="str">
        <f>IF(กรอกรายการครุภัณฑ์!D13&gt;0,กรอกรายการครุภัณฑ์!D13,IF(กรอกรายการครุภัณฑ์!D13=0,"-"))</f>
        <v>-</v>
      </c>
      <c r="H14" s="382" t="str">
        <f>IF(กรอกรายการครุภัณฑ์!E13&gt;0,กรอกรายการครุภัณฑ์!E13,IF(กรอกรายการครุภัณฑ์!E13=0,"-"))</f>
        <v>-</v>
      </c>
      <c r="I14" s="382" t="str">
        <f>IF(กรอกรายการครุภัณฑ์!F13&gt;0,กรอกรายการครุภัณฑ์!F13,IF(กรอกรายการครุภัณฑ์!F13=0,"-"))</f>
        <v>-</v>
      </c>
      <c r="J14" s="383" t="str">
        <f>IF(กรอกรายการครุภัณฑ์!G13&gt;0,กรอกรายการครุภัณฑ์!G13,IF(กรอกรายการครุภัณฑ์!G13=0,"-"))</f>
        <v>-</v>
      </c>
      <c r="K14" s="382" t="str">
        <f>IF(กรอกรายการครุภัณฑ์!H13&gt;0,กรอกรายการครุภัณฑ์!H13,IF(กรอกรายการครุภัณฑ์!H13=0,"-"))</f>
        <v>-</v>
      </c>
      <c r="L14" s="382" t="str">
        <f>IF(กรอกรายการครุภัณฑ์!I13&gt;0,กรอกรายการครุภัณฑ์!I13,IF(กรอกรายการครุภัณฑ์!I13=0,"-"))</f>
        <v>-</v>
      </c>
      <c r="M14" s="384"/>
    </row>
    <row r="15" spans="1:13" s="263" customFormat="1" x14ac:dyDescent="0.5">
      <c r="A15" s="256">
        <f t="shared" si="0"/>
        <v>7</v>
      </c>
      <c r="B15" s="756" t="str">
        <f>IF(กรอกรายการครุภัณฑ์!B14&gt;0,กรอกรายการครุภัณฑ์!B14,IF(กรอกรายการครุภัณฑ์!B14=0,"-"))</f>
        <v>-</v>
      </c>
      <c r="C15" s="757"/>
      <c r="D15" s="757"/>
      <c r="E15" s="758"/>
      <c r="F15" s="401" t="str">
        <f>IF(กรอกรายการครุภัณฑ์!C14&gt;0,กรอกรายการครุภัณฑ์!C14,IF(กรอกรายการครุภัณฑ์!C14=0,"-"))</f>
        <v>-</v>
      </c>
      <c r="G15" s="258" t="str">
        <f>IF(กรอกรายการครุภัณฑ์!D14&gt;0,กรอกรายการครุภัณฑ์!D14,IF(กรอกรายการครุภัณฑ์!D14=0,"-"))</f>
        <v>-</v>
      </c>
      <c r="H15" s="382" t="str">
        <f>IF(กรอกรายการครุภัณฑ์!E14&gt;0,กรอกรายการครุภัณฑ์!E14,IF(กรอกรายการครุภัณฑ์!E14=0,"-"))</f>
        <v>-</v>
      </c>
      <c r="I15" s="382" t="str">
        <f>IF(กรอกรายการครุภัณฑ์!F14&gt;0,กรอกรายการครุภัณฑ์!F14,IF(กรอกรายการครุภัณฑ์!F14=0,"-"))</f>
        <v>-</v>
      </c>
      <c r="J15" s="383" t="str">
        <f>IF(กรอกรายการครุภัณฑ์!G14&gt;0,กรอกรายการครุภัณฑ์!G14,IF(กรอกรายการครุภัณฑ์!G14=0,"-"))</f>
        <v>-</v>
      </c>
      <c r="K15" s="382" t="str">
        <f>IF(กรอกรายการครุภัณฑ์!H14&gt;0,กรอกรายการครุภัณฑ์!H14,IF(กรอกรายการครุภัณฑ์!H14=0,"-"))</f>
        <v>-</v>
      </c>
      <c r="L15" s="382" t="str">
        <f>IF(กรอกรายการครุภัณฑ์!I14&gt;0,กรอกรายการครุภัณฑ์!I14,IF(กรอกรายการครุภัณฑ์!I14=0,"-"))</f>
        <v>-</v>
      </c>
      <c r="M15" s="384"/>
    </row>
    <row r="16" spans="1:13" s="263" customFormat="1" x14ac:dyDescent="0.5">
      <c r="A16" s="256">
        <f t="shared" si="0"/>
        <v>8</v>
      </c>
      <c r="B16" s="756" t="str">
        <f>IF(กรอกรายการครุภัณฑ์!B15&gt;0,กรอกรายการครุภัณฑ์!B15,IF(กรอกรายการครุภัณฑ์!B15=0,"-"))</f>
        <v>-</v>
      </c>
      <c r="C16" s="757"/>
      <c r="D16" s="757"/>
      <c r="E16" s="758"/>
      <c r="F16" s="401" t="str">
        <f>IF(กรอกรายการครุภัณฑ์!C15&gt;0,กรอกรายการครุภัณฑ์!C15,IF(กรอกรายการครุภัณฑ์!C15=0,"-"))</f>
        <v>-</v>
      </c>
      <c r="G16" s="258" t="str">
        <f>IF(กรอกรายการครุภัณฑ์!D15&gt;0,กรอกรายการครุภัณฑ์!D15,IF(กรอกรายการครุภัณฑ์!D15=0,"-"))</f>
        <v>-</v>
      </c>
      <c r="H16" s="382" t="str">
        <f>IF(กรอกรายการครุภัณฑ์!E15&gt;0,กรอกรายการครุภัณฑ์!E15,IF(กรอกรายการครุภัณฑ์!E15=0,"-"))</f>
        <v>-</v>
      </c>
      <c r="I16" s="382" t="str">
        <f>IF(กรอกรายการครุภัณฑ์!F15&gt;0,กรอกรายการครุภัณฑ์!F15,IF(กรอกรายการครุภัณฑ์!F15=0,"-"))</f>
        <v>-</v>
      </c>
      <c r="J16" s="383" t="str">
        <f>IF(กรอกรายการครุภัณฑ์!G15&gt;0,กรอกรายการครุภัณฑ์!G15,IF(กรอกรายการครุภัณฑ์!G15=0,"-"))</f>
        <v>-</v>
      </c>
      <c r="K16" s="382" t="str">
        <f>IF(กรอกรายการครุภัณฑ์!H15&gt;0,กรอกรายการครุภัณฑ์!H15,IF(กรอกรายการครุภัณฑ์!H15=0,"-"))</f>
        <v>-</v>
      </c>
      <c r="L16" s="382" t="str">
        <f>IF(กรอกรายการครุภัณฑ์!I15&gt;0,กรอกรายการครุภัณฑ์!I15,IF(กรอกรายการครุภัณฑ์!I15=0,"-"))</f>
        <v>-</v>
      </c>
      <c r="M16" s="384"/>
    </row>
    <row r="17" spans="1:13" s="263" customFormat="1" x14ac:dyDescent="0.5">
      <c r="A17" s="256">
        <f t="shared" si="0"/>
        <v>9</v>
      </c>
      <c r="B17" s="756" t="str">
        <f>IF(กรอกรายการครุภัณฑ์!B16&gt;0,กรอกรายการครุภัณฑ์!B16,IF(กรอกรายการครุภัณฑ์!B16=0,"-"))</f>
        <v>-</v>
      </c>
      <c r="C17" s="757"/>
      <c r="D17" s="757"/>
      <c r="E17" s="758"/>
      <c r="F17" s="401" t="str">
        <f>IF(กรอกรายการครุภัณฑ์!C16&gt;0,กรอกรายการครุภัณฑ์!C16,IF(กรอกรายการครุภัณฑ์!C16=0,"-"))</f>
        <v>-</v>
      </c>
      <c r="G17" s="258" t="str">
        <f>IF(กรอกรายการครุภัณฑ์!D16&gt;0,กรอกรายการครุภัณฑ์!D16,IF(กรอกรายการครุภัณฑ์!D16=0,"-"))</f>
        <v>-</v>
      </c>
      <c r="H17" s="382" t="str">
        <f>IF(กรอกรายการครุภัณฑ์!E16&gt;0,กรอกรายการครุภัณฑ์!E16,IF(กรอกรายการครุภัณฑ์!E16=0,"-"))</f>
        <v>-</v>
      </c>
      <c r="I17" s="382" t="str">
        <f>IF(กรอกรายการครุภัณฑ์!F16&gt;0,กรอกรายการครุภัณฑ์!F16,IF(กรอกรายการครุภัณฑ์!F16=0,"-"))</f>
        <v>-</v>
      </c>
      <c r="J17" s="383" t="str">
        <f>IF(กรอกรายการครุภัณฑ์!G16&gt;0,กรอกรายการครุภัณฑ์!G16,IF(กรอกรายการครุภัณฑ์!G16=0,"-"))</f>
        <v>-</v>
      </c>
      <c r="K17" s="382" t="str">
        <f>IF(กรอกรายการครุภัณฑ์!H16&gt;0,กรอกรายการครุภัณฑ์!H16,IF(กรอกรายการครุภัณฑ์!H16=0,"-"))</f>
        <v>-</v>
      </c>
      <c r="L17" s="382" t="str">
        <f>IF(กรอกรายการครุภัณฑ์!I16&gt;0,กรอกรายการครุภัณฑ์!I16,IF(กรอกรายการครุภัณฑ์!I16=0,"-"))</f>
        <v>-</v>
      </c>
      <c r="M17" s="384"/>
    </row>
    <row r="18" spans="1:13" s="263" customFormat="1" x14ac:dyDescent="0.5">
      <c r="A18" s="256">
        <f t="shared" si="0"/>
        <v>10</v>
      </c>
      <c r="B18" s="756" t="str">
        <f>IF(กรอกรายการครุภัณฑ์!B17&gt;0,กรอกรายการครุภัณฑ์!B17,IF(กรอกรายการครุภัณฑ์!B17=0,"-"))</f>
        <v>-</v>
      </c>
      <c r="C18" s="757"/>
      <c r="D18" s="757"/>
      <c r="E18" s="758"/>
      <c r="F18" s="401" t="str">
        <f>IF(กรอกรายการครุภัณฑ์!C17&gt;0,กรอกรายการครุภัณฑ์!C17,IF(กรอกรายการครุภัณฑ์!C17=0,"-"))</f>
        <v>-</v>
      </c>
      <c r="G18" s="258" t="str">
        <f>IF(กรอกรายการครุภัณฑ์!D17&gt;0,กรอกรายการครุภัณฑ์!D17,IF(กรอกรายการครุภัณฑ์!D17=0,"-"))</f>
        <v>-</v>
      </c>
      <c r="H18" s="382" t="str">
        <f>IF(กรอกรายการครุภัณฑ์!E17&gt;0,กรอกรายการครุภัณฑ์!E17,IF(กรอกรายการครุภัณฑ์!E17=0,"-"))</f>
        <v>-</v>
      </c>
      <c r="I18" s="382" t="str">
        <f>IF(กรอกรายการครุภัณฑ์!F17&gt;0,กรอกรายการครุภัณฑ์!F17,IF(กรอกรายการครุภัณฑ์!F17=0,"-"))</f>
        <v>-</v>
      </c>
      <c r="J18" s="383" t="str">
        <f>IF(กรอกรายการครุภัณฑ์!G17&gt;0,กรอกรายการครุภัณฑ์!G17,IF(กรอกรายการครุภัณฑ์!G17=0,"-"))</f>
        <v>-</v>
      </c>
      <c r="K18" s="382" t="str">
        <f>IF(กรอกรายการครุภัณฑ์!H17&gt;0,กรอกรายการครุภัณฑ์!H17,IF(กรอกรายการครุภัณฑ์!H17=0,"-"))</f>
        <v>-</v>
      </c>
      <c r="L18" s="382" t="str">
        <f>IF(กรอกรายการครุภัณฑ์!I17&gt;0,กรอกรายการครุภัณฑ์!I17,IF(กรอกรายการครุภัณฑ์!I17=0,"-"))</f>
        <v>-</v>
      </c>
      <c r="M18" s="384"/>
    </row>
    <row r="19" spans="1:13" s="263" customFormat="1" x14ac:dyDescent="0.5">
      <c r="A19" s="256">
        <f t="shared" si="0"/>
        <v>11</v>
      </c>
      <c r="B19" s="756" t="str">
        <f>IF(กรอกรายการครุภัณฑ์!B18&gt;0,กรอกรายการครุภัณฑ์!B18,IF(กรอกรายการครุภัณฑ์!B18=0,"-"))</f>
        <v>-</v>
      </c>
      <c r="C19" s="757"/>
      <c r="D19" s="757"/>
      <c r="E19" s="758"/>
      <c r="F19" s="401" t="str">
        <f>IF(กรอกรายการครุภัณฑ์!C18&gt;0,กรอกรายการครุภัณฑ์!C18,IF(กรอกรายการครุภัณฑ์!C18=0,"-"))</f>
        <v>-</v>
      </c>
      <c r="G19" s="258" t="str">
        <f>IF(กรอกรายการครุภัณฑ์!D18&gt;0,กรอกรายการครุภัณฑ์!D18,IF(กรอกรายการครุภัณฑ์!D18=0,"-"))</f>
        <v>-</v>
      </c>
      <c r="H19" s="382" t="str">
        <f>IF(กรอกรายการครุภัณฑ์!E18&gt;0,กรอกรายการครุภัณฑ์!E18,IF(กรอกรายการครุภัณฑ์!E18=0,"-"))</f>
        <v>-</v>
      </c>
      <c r="I19" s="382" t="str">
        <f>IF(กรอกรายการครุภัณฑ์!F18&gt;0,กรอกรายการครุภัณฑ์!F18,IF(กรอกรายการครุภัณฑ์!F18=0,"-"))</f>
        <v>-</v>
      </c>
      <c r="J19" s="383" t="str">
        <f>IF(กรอกรายการครุภัณฑ์!G18&gt;0,กรอกรายการครุภัณฑ์!G18,IF(กรอกรายการครุภัณฑ์!G18=0,"-"))</f>
        <v>-</v>
      </c>
      <c r="K19" s="382" t="str">
        <f>IF(กรอกรายการครุภัณฑ์!H18&gt;0,กรอกรายการครุภัณฑ์!H18,IF(กรอกรายการครุภัณฑ์!H18=0,"-"))</f>
        <v>-</v>
      </c>
      <c r="L19" s="382" t="str">
        <f>IF(กรอกรายการครุภัณฑ์!I18&gt;0,กรอกรายการครุภัณฑ์!I18,IF(กรอกรายการครุภัณฑ์!I18=0,"-"))</f>
        <v>-</v>
      </c>
      <c r="M19" s="384"/>
    </row>
    <row r="20" spans="1:13" s="263" customFormat="1" x14ac:dyDescent="0.5">
      <c r="A20" s="256">
        <f t="shared" si="0"/>
        <v>12</v>
      </c>
      <c r="B20" s="756" t="str">
        <f>IF(กรอกรายการครุภัณฑ์!B19&gt;0,กรอกรายการครุภัณฑ์!B19,IF(กรอกรายการครุภัณฑ์!B19=0,"-"))</f>
        <v>-</v>
      </c>
      <c r="C20" s="757"/>
      <c r="D20" s="757"/>
      <c r="E20" s="758"/>
      <c r="F20" s="401" t="str">
        <f>IF(กรอกรายการครุภัณฑ์!C19&gt;0,กรอกรายการครุภัณฑ์!C19,IF(กรอกรายการครุภัณฑ์!C19=0,"-"))</f>
        <v>-</v>
      </c>
      <c r="G20" s="258" t="str">
        <f>IF(กรอกรายการครุภัณฑ์!D19&gt;0,กรอกรายการครุภัณฑ์!D19,IF(กรอกรายการครุภัณฑ์!D19=0,"-"))</f>
        <v>-</v>
      </c>
      <c r="H20" s="382" t="str">
        <f>IF(กรอกรายการครุภัณฑ์!E19&gt;0,กรอกรายการครุภัณฑ์!E19,IF(กรอกรายการครุภัณฑ์!E19=0,"-"))</f>
        <v>-</v>
      </c>
      <c r="I20" s="382" t="str">
        <f>IF(กรอกรายการครุภัณฑ์!F19&gt;0,กรอกรายการครุภัณฑ์!F19,IF(กรอกรายการครุภัณฑ์!F19=0,"-"))</f>
        <v>-</v>
      </c>
      <c r="J20" s="383" t="str">
        <f>IF(กรอกรายการครุภัณฑ์!G19&gt;0,กรอกรายการครุภัณฑ์!G19,IF(กรอกรายการครุภัณฑ์!G19=0,"-"))</f>
        <v>-</v>
      </c>
      <c r="K20" s="382" t="str">
        <f>IF(กรอกรายการครุภัณฑ์!H19&gt;0,กรอกรายการครุภัณฑ์!H19,IF(กรอกรายการครุภัณฑ์!H19=0,"-"))</f>
        <v>-</v>
      </c>
      <c r="L20" s="382" t="str">
        <f>IF(กรอกรายการครุภัณฑ์!I19&gt;0,กรอกรายการครุภัณฑ์!I19,IF(กรอกรายการครุภัณฑ์!I19=0,"-"))</f>
        <v>-</v>
      </c>
      <c r="M20" s="384"/>
    </row>
    <row r="21" spans="1:13" s="263" customFormat="1" x14ac:dyDescent="0.5">
      <c r="A21" s="256">
        <f t="shared" si="0"/>
        <v>13</v>
      </c>
      <c r="B21" s="756" t="str">
        <f>IF(กรอกรายการครุภัณฑ์!B20&gt;0,กรอกรายการครุภัณฑ์!B20,IF(กรอกรายการครุภัณฑ์!B20=0,"-"))</f>
        <v>-</v>
      </c>
      <c r="C21" s="757"/>
      <c r="D21" s="757"/>
      <c r="E21" s="758"/>
      <c r="F21" s="401" t="str">
        <f>IF(กรอกรายการครุภัณฑ์!C20&gt;0,กรอกรายการครุภัณฑ์!C20,IF(กรอกรายการครุภัณฑ์!C20=0,"-"))</f>
        <v>-</v>
      </c>
      <c r="G21" s="258" t="str">
        <f>IF(กรอกรายการครุภัณฑ์!D20&gt;0,กรอกรายการครุภัณฑ์!D20,IF(กรอกรายการครุภัณฑ์!D20=0,"-"))</f>
        <v>-</v>
      </c>
      <c r="H21" s="382" t="str">
        <f>IF(กรอกรายการครุภัณฑ์!E20&gt;0,กรอกรายการครุภัณฑ์!E20,IF(กรอกรายการครุภัณฑ์!E20=0,"-"))</f>
        <v>-</v>
      </c>
      <c r="I21" s="382" t="str">
        <f>IF(กรอกรายการครุภัณฑ์!F20&gt;0,กรอกรายการครุภัณฑ์!F20,IF(กรอกรายการครุภัณฑ์!F20=0,"-"))</f>
        <v>-</v>
      </c>
      <c r="J21" s="383" t="str">
        <f>IF(กรอกรายการครุภัณฑ์!G20&gt;0,กรอกรายการครุภัณฑ์!G20,IF(กรอกรายการครุภัณฑ์!G20=0,"-"))</f>
        <v>-</v>
      </c>
      <c r="K21" s="382" t="str">
        <f>IF(กรอกรายการครุภัณฑ์!H20&gt;0,กรอกรายการครุภัณฑ์!H20,IF(กรอกรายการครุภัณฑ์!H20=0,"-"))</f>
        <v>-</v>
      </c>
      <c r="L21" s="382" t="str">
        <f>IF(กรอกรายการครุภัณฑ์!I20&gt;0,กรอกรายการครุภัณฑ์!I20,IF(กรอกรายการครุภัณฑ์!I20=0,"-"))</f>
        <v>-</v>
      </c>
      <c r="M21" s="384"/>
    </row>
    <row r="22" spans="1:13" s="263" customFormat="1" x14ac:dyDescent="0.5">
      <c r="A22" s="256">
        <f t="shared" si="0"/>
        <v>14</v>
      </c>
      <c r="B22" s="756" t="str">
        <f>IF(กรอกรายการครุภัณฑ์!B21&gt;0,กรอกรายการครุภัณฑ์!B21,IF(กรอกรายการครุภัณฑ์!B21=0,"-"))</f>
        <v>-</v>
      </c>
      <c r="C22" s="757"/>
      <c r="D22" s="757"/>
      <c r="E22" s="758"/>
      <c r="F22" s="401" t="str">
        <f>IF(กรอกรายการครุภัณฑ์!C21&gt;0,กรอกรายการครุภัณฑ์!C21,IF(กรอกรายการครุภัณฑ์!C21=0,"-"))</f>
        <v>-</v>
      </c>
      <c r="G22" s="258" t="str">
        <f>IF(กรอกรายการครุภัณฑ์!D21&gt;0,กรอกรายการครุภัณฑ์!D21,IF(กรอกรายการครุภัณฑ์!D21=0,"-"))</f>
        <v>-</v>
      </c>
      <c r="H22" s="382" t="str">
        <f>IF(กรอกรายการครุภัณฑ์!E21&gt;0,กรอกรายการครุภัณฑ์!E21,IF(กรอกรายการครุภัณฑ์!E21=0,"-"))</f>
        <v>-</v>
      </c>
      <c r="I22" s="382" t="str">
        <f>IF(กรอกรายการครุภัณฑ์!F21&gt;0,กรอกรายการครุภัณฑ์!F21,IF(กรอกรายการครุภัณฑ์!F21=0,"-"))</f>
        <v>-</v>
      </c>
      <c r="J22" s="383" t="str">
        <f>IF(กรอกรายการครุภัณฑ์!G21&gt;0,กรอกรายการครุภัณฑ์!G21,IF(กรอกรายการครุภัณฑ์!G21=0,"-"))</f>
        <v>-</v>
      </c>
      <c r="K22" s="382" t="str">
        <f>IF(กรอกรายการครุภัณฑ์!H21&gt;0,กรอกรายการครุภัณฑ์!H21,IF(กรอกรายการครุภัณฑ์!H21=0,"-"))</f>
        <v>-</v>
      </c>
      <c r="L22" s="382" t="str">
        <f>IF(กรอกรายการครุภัณฑ์!I21&gt;0,กรอกรายการครุภัณฑ์!I21,IF(กรอกรายการครุภัณฑ์!I21=0,"-"))</f>
        <v>-</v>
      </c>
      <c r="M22" s="384"/>
    </row>
    <row r="23" spans="1:13" s="263" customFormat="1" x14ac:dyDescent="0.5">
      <c r="A23" s="256">
        <f>A22+1</f>
        <v>15</v>
      </c>
      <c r="B23" s="756" t="str">
        <f>IF(กรอกรายการครุภัณฑ์!B22&gt;0,กรอกรายการครุภัณฑ์!B22,IF(กรอกรายการครุภัณฑ์!B22=0,"-"))</f>
        <v>-</v>
      </c>
      <c r="C23" s="757"/>
      <c r="D23" s="757"/>
      <c r="E23" s="758"/>
      <c r="F23" s="401" t="str">
        <f>IF(กรอกรายการครุภัณฑ์!C22&gt;0,กรอกรายการครุภัณฑ์!C22,IF(กรอกรายการครุภัณฑ์!C22=0,"-"))</f>
        <v>-</v>
      </c>
      <c r="G23" s="258" t="str">
        <f>IF(กรอกรายการครุภัณฑ์!D22&gt;0,กรอกรายการครุภัณฑ์!D22,IF(กรอกรายการครุภัณฑ์!D22=0,"-"))</f>
        <v>-</v>
      </c>
      <c r="H23" s="382" t="str">
        <f>IF(กรอกรายการครุภัณฑ์!E22&gt;0,กรอกรายการครุภัณฑ์!E22,IF(กรอกรายการครุภัณฑ์!E22=0,"-"))</f>
        <v>-</v>
      </c>
      <c r="I23" s="382" t="str">
        <f>IF(กรอกรายการครุภัณฑ์!F22&gt;0,กรอกรายการครุภัณฑ์!F22,IF(กรอกรายการครุภัณฑ์!F22=0,"-"))</f>
        <v>-</v>
      </c>
      <c r="J23" s="383" t="str">
        <f>IF(กรอกรายการครุภัณฑ์!G22&gt;0,กรอกรายการครุภัณฑ์!G22,IF(กรอกรายการครุภัณฑ์!G22=0,"-"))</f>
        <v>-</v>
      </c>
      <c r="K23" s="382" t="str">
        <f>IF(กรอกรายการครุภัณฑ์!H22&gt;0,กรอกรายการครุภัณฑ์!H22,IF(กรอกรายการครุภัณฑ์!H22=0,"-"))</f>
        <v>-</v>
      </c>
      <c r="L23" s="382" t="str">
        <f>IF(กรอกรายการครุภัณฑ์!I22&gt;0,กรอกรายการครุภัณฑ์!I22,IF(กรอกรายการครุภัณฑ์!I22=0,"-"))</f>
        <v>-</v>
      </c>
      <c r="M23" s="384"/>
    </row>
    <row r="24" spans="1:13" s="263" customFormat="1" ht="22.5" thickBot="1" x14ac:dyDescent="0.55000000000000004">
      <c r="A24" s="256">
        <f>A23+1</f>
        <v>16</v>
      </c>
      <c r="B24" s="756" t="str">
        <f>IF(กรอกรายการครุภัณฑ์!B23&gt;0,กรอกรายการครุภัณฑ์!B23,IF(กรอกรายการครุภัณฑ์!B23=0,"-"))</f>
        <v>-</v>
      </c>
      <c r="C24" s="757"/>
      <c r="D24" s="757"/>
      <c r="E24" s="758"/>
      <c r="F24" s="401" t="str">
        <f>IF(กรอกรายการครุภัณฑ์!C23&gt;0,กรอกรายการครุภัณฑ์!C23,IF(กรอกรายการครุภัณฑ์!C23=0,"-"))</f>
        <v>-</v>
      </c>
      <c r="G24" s="258" t="str">
        <f>IF(กรอกรายการครุภัณฑ์!D23&gt;0,กรอกรายการครุภัณฑ์!D23,IF(กรอกรายการครุภัณฑ์!D23=0,"-"))</f>
        <v>-</v>
      </c>
      <c r="H24" s="382" t="str">
        <f>IF(กรอกรายการครุภัณฑ์!E23&gt;0,กรอกรายการครุภัณฑ์!E23,IF(กรอกรายการครุภัณฑ์!E23=0,"-"))</f>
        <v>-</v>
      </c>
      <c r="I24" s="382" t="str">
        <f>IF(กรอกรายการครุภัณฑ์!F23&gt;0,กรอกรายการครุภัณฑ์!F23,IF(กรอกรายการครุภัณฑ์!F23=0,"-"))</f>
        <v>-</v>
      </c>
      <c r="J24" s="383" t="str">
        <f>IF(กรอกรายการครุภัณฑ์!G23&gt;0,กรอกรายการครุภัณฑ์!G23,IF(กรอกรายการครุภัณฑ์!G23=0,"-"))</f>
        <v>-</v>
      </c>
      <c r="K24" s="382" t="str">
        <f>IF(กรอกรายการครุภัณฑ์!H23&gt;0,กรอกรายการครุภัณฑ์!H23,IF(กรอกรายการครุภัณฑ์!H23=0,"-"))</f>
        <v>-</v>
      </c>
      <c r="L24" s="382" t="str">
        <f>IF(กรอกรายการครุภัณฑ์!I23&gt;0,กรอกรายการครุภัณฑ์!I23,IF(กรอกรายการครุภัณฑ์!I23=0,"-"))</f>
        <v>-</v>
      </c>
      <c r="M24" s="384"/>
    </row>
    <row r="25" spans="1:13" ht="23.25" thickTop="1" thickBot="1" x14ac:dyDescent="0.55000000000000004">
      <c r="A25" s="784" t="s">
        <v>291</v>
      </c>
      <c r="B25" s="785"/>
      <c r="C25" s="785"/>
      <c r="D25" s="785"/>
      <c r="E25" s="785"/>
      <c r="F25" s="785"/>
      <c r="G25" s="786"/>
      <c r="H25" s="385"/>
      <c r="I25" s="386">
        <f>SUM(I9:I24)</f>
        <v>1399328</v>
      </c>
      <c r="J25" s="386"/>
      <c r="K25" s="386">
        <f>SUM(K9:K24)</f>
        <v>139096</v>
      </c>
      <c r="L25" s="386">
        <f>SUM(L9:L24)</f>
        <v>1538424</v>
      </c>
      <c r="M25" s="387"/>
    </row>
    <row r="26" spans="1:13" s="402" customFormat="1" ht="20.25" thickTop="1" x14ac:dyDescent="0.45">
      <c r="B26" s="788" t="s">
        <v>227</v>
      </c>
      <c r="C26" s="788"/>
      <c r="D26" s="787" t="s">
        <v>228</v>
      </c>
      <c r="E26" s="787"/>
      <c r="F26" s="405" t="s">
        <v>229</v>
      </c>
      <c r="H26" s="403"/>
      <c r="I26" s="403"/>
      <c r="J26" s="404"/>
      <c r="K26" s="403"/>
      <c r="L26" s="403"/>
    </row>
    <row r="27" spans="1:13" x14ac:dyDescent="0.5">
      <c r="C27" s="390"/>
      <c r="F27" s="213" t="s">
        <v>288</v>
      </c>
      <c r="G27" s="390"/>
      <c r="I27" s="391" t="s">
        <v>289</v>
      </c>
      <c r="J27" s="393"/>
    </row>
    <row r="28" spans="1:13" x14ac:dyDescent="0.5">
      <c r="B28" s="394"/>
      <c r="C28" s="395"/>
      <c r="F28" s="213"/>
      <c r="G28" s="748" t="str">
        <f>'กรอกข้อมูล รร.'!B13</f>
        <v>ช่าง ระดับ 4</v>
      </c>
      <c r="H28" s="748"/>
      <c r="I28" s="392"/>
      <c r="J28" s="393"/>
    </row>
    <row r="29" spans="1:13" x14ac:dyDescent="0.5">
      <c r="B29" s="396"/>
      <c r="C29" s="397"/>
      <c r="F29" s="213" t="s">
        <v>288</v>
      </c>
      <c r="G29" s="397"/>
      <c r="H29" s="391"/>
      <c r="I29" s="392"/>
      <c r="J29" s="393"/>
    </row>
    <row r="30" spans="1:13" x14ac:dyDescent="0.5">
      <c r="F30" s="213"/>
      <c r="G30" s="747" t="str">
        <f>'กรอกข้อมูล รร.'!B15</f>
        <v>ผู้อำนวยการกลุ่มอำนวยการ</v>
      </c>
      <c r="H30" s="747"/>
      <c r="I30" s="392"/>
      <c r="J30" s="393"/>
    </row>
    <row r="31" spans="1:13" ht="24" x14ac:dyDescent="0.55000000000000004">
      <c r="A31" s="780" t="str">
        <f>'[2]ปร.4(ก)'!A31:M31</f>
        <v>งานปรับปรุง/ซ่อมแซม</v>
      </c>
      <c r="B31" s="780"/>
      <c r="C31" s="780"/>
      <c r="D31" s="780"/>
      <c r="E31" s="780"/>
      <c r="F31" s="780"/>
      <c r="G31" s="780"/>
      <c r="H31" s="780"/>
      <c r="I31" s="780"/>
      <c r="J31" s="780"/>
      <c r="K31" s="780"/>
      <c r="L31" s="780"/>
      <c r="M31" s="780"/>
    </row>
    <row r="32" spans="1:13" x14ac:dyDescent="0.5">
      <c r="A32" s="781" t="s">
        <v>281</v>
      </c>
      <c r="B32" s="781"/>
      <c r="C32" s="767" t="s">
        <v>282</v>
      </c>
      <c r="D32" s="767"/>
      <c r="E32" s="767"/>
      <c r="F32" s="767"/>
      <c r="G32" s="767"/>
      <c r="H32" s="767"/>
      <c r="I32" s="767"/>
      <c r="J32" s="767"/>
      <c r="K32" s="767"/>
      <c r="L32" s="767"/>
      <c r="M32" s="767"/>
    </row>
    <row r="33" spans="1:13" x14ac:dyDescent="0.5">
      <c r="A33" s="377" t="str">
        <f>A3</f>
        <v>สถานที่</v>
      </c>
      <c r="B33" s="767" t="str">
        <f>B3</f>
        <v>สพป.ลำปาง เขต 3</v>
      </c>
      <c r="C33" s="767"/>
      <c r="D33" s="767"/>
      <c r="E33" s="767"/>
      <c r="F33" s="767"/>
      <c r="G33" s="767"/>
      <c r="H33" s="767"/>
      <c r="I33" s="378" t="s">
        <v>174</v>
      </c>
      <c r="J33" s="227" t="str">
        <f>J3</f>
        <v>ลำปาง</v>
      </c>
      <c r="K33" s="400" t="s">
        <v>287</v>
      </c>
      <c r="L33" s="227" t="str">
        <f>L3</f>
        <v>ลำปาง เขต  3</v>
      </c>
      <c r="M33" s="227"/>
    </row>
    <row r="34" spans="1:13" x14ac:dyDescent="0.5">
      <c r="A34" s="781" t="s">
        <v>1</v>
      </c>
      <c r="B34" s="781"/>
      <c r="C34" s="781"/>
      <c r="D34" s="767" t="str">
        <f>D4</f>
        <v>นายอำพร จานเก่า</v>
      </c>
      <c r="E34" s="767"/>
      <c r="F34" s="767"/>
      <c r="G34" s="767"/>
      <c r="H34" s="767"/>
      <c r="I34" s="782" t="s">
        <v>66</v>
      </c>
      <c r="J34" s="782"/>
      <c r="K34" s="783">
        <f>K4</f>
        <v>44327</v>
      </c>
      <c r="L34" s="783"/>
      <c r="M34" s="783"/>
    </row>
    <row r="35" spans="1:13" ht="22.5" thickBot="1" x14ac:dyDescent="0.55000000000000004">
      <c r="A35" s="766" t="s">
        <v>97</v>
      </c>
      <c r="B35" s="766"/>
      <c r="C35" s="766"/>
      <c r="D35" s="767" t="str">
        <f>D5</f>
        <v>ช่าง ระดับ 4</v>
      </c>
      <c r="E35" s="767"/>
      <c r="F35" s="767"/>
      <c r="G35" s="767"/>
      <c r="H35" s="767"/>
      <c r="I35" s="768"/>
      <c r="J35" s="768"/>
      <c r="K35" s="769" t="s">
        <v>35</v>
      </c>
      <c r="L35" s="769"/>
      <c r="M35" s="769"/>
    </row>
    <row r="36" spans="1:13" ht="22.5" thickTop="1" x14ac:dyDescent="0.5">
      <c r="A36" s="761" t="s">
        <v>2</v>
      </c>
      <c r="B36" s="770" t="s">
        <v>3</v>
      </c>
      <c r="C36" s="771"/>
      <c r="D36" s="771"/>
      <c r="E36" s="771"/>
      <c r="F36" s="774" t="s">
        <v>4</v>
      </c>
      <c r="G36" s="776" t="s">
        <v>5</v>
      </c>
      <c r="H36" s="778" t="s">
        <v>6</v>
      </c>
      <c r="I36" s="779"/>
      <c r="J36" s="778" t="s">
        <v>7</v>
      </c>
      <c r="K36" s="779"/>
      <c r="L36" s="759" t="s">
        <v>8</v>
      </c>
      <c r="M36" s="761" t="s">
        <v>9</v>
      </c>
    </row>
    <row r="37" spans="1:13" ht="22.5" thickBot="1" x14ac:dyDescent="0.55000000000000004">
      <c r="A37" s="762"/>
      <c r="B37" s="772"/>
      <c r="C37" s="773"/>
      <c r="D37" s="773"/>
      <c r="E37" s="773"/>
      <c r="F37" s="775"/>
      <c r="G37" s="777"/>
      <c r="H37" s="379" t="s">
        <v>10</v>
      </c>
      <c r="I37" s="379" t="s">
        <v>11</v>
      </c>
      <c r="J37" s="379" t="s">
        <v>10</v>
      </c>
      <c r="K37" s="379" t="s">
        <v>11</v>
      </c>
      <c r="L37" s="760"/>
      <c r="M37" s="762"/>
    </row>
    <row r="38" spans="1:13" ht="22.5" thickTop="1" x14ac:dyDescent="0.5">
      <c r="A38" s="256"/>
      <c r="B38" s="763" t="s">
        <v>290</v>
      </c>
      <c r="C38" s="764"/>
      <c r="D38" s="764"/>
      <c r="E38" s="765"/>
      <c r="F38" s="380"/>
      <c r="G38" s="258"/>
      <c r="H38" s="381"/>
      <c r="I38" s="382">
        <f>I25</f>
        <v>1399328</v>
      </c>
      <c r="J38" s="382"/>
      <c r="K38" s="382">
        <f t="shared" ref="K38:L38" si="1">K25</f>
        <v>139096</v>
      </c>
      <c r="L38" s="382">
        <f t="shared" si="1"/>
        <v>1538424</v>
      </c>
      <c r="M38" s="384"/>
    </row>
    <row r="39" spans="1:13" x14ac:dyDescent="0.5">
      <c r="A39" s="256">
        <v>17</v>
      </c>
      <c r="B39" s="756" t="str">
        <f>IF(กรอกรายการครุภัณฑ์!B24&gt;0,กรอกรายการครุภัณฑ์!B24,IF(กรอกรายการครุภัณฑ์!B24=0,"-"))</f>
        <v>-</v>
      </c>
      <c r="C39" s="757"/>
      <c r="D39" s="757"/>
      <c r="E39" s="758"/>
      <c r="F39" s="401" t="str">
        <f>IF(กรอกรายการครุภัณฑ์!C24&gt;0,กรอกรายการครุภัณฑ์!C24,IF(กรอกรายการครุภัณฑ์!C24=0,"-"))</f>
        <v>-</v>
      </c>
      <c r="G39" s="258" t="str">
        <f>IF(กรอกรายการครุภัณฑ์!D24&gt;0,กรอกรายการครุภัณฑ์!D24,IF(กรอกรายการครุภัณฑ์!D24=0,"-"))</f>
        <v>-</v>
      </c>
      <c r="H39" s="382" t="str">
        <f>IF(กรอกรายการครุภัณฑ์!E24&gt;0,กรอกรายการครุภัณฑ์!E24,IF(กรอกรายการครุภัณฑ์!E24=0,"-"))</f>
        <v>-</v>
      </c>
      <c r="I39" s="382" t="str">
        <f>IF(กรอกรายการครุภัณฑ์!F24&gt;0,กรอกรายการครุภัณฑ์!F24,IF(กรอกรายการครุภัณฑ์!F24=0,"-"))</f>
        <v>-</v>
      </c>
      <c r="J39" s="383" t="str">
        <f>IF(กรอกรายการครุภัณฑ์!G24&gt;0,กรอกรายการครุภัณฑ์!G24,IF(กรอกรายการครุภัณฑ์!G24=0,"-"))</f>
        <v>-</v>
      </c>
      <c r="K39" s="382" t="str">
        <f>IF(กรอกรายการครุภัณฑ์!H24&gt;0,กรอกรายการครุภัณฑ์!H24,IF(กรอกรายการครุภัณฑ์!H24=0,"-"))</f>
        <v>-</v>
      </c>
      <c r="L39" s="382" t="str">
        <f>IF(กรอกรายการครุภัณฑ์!I24&gt;0,กรอกรายการครุภัณฑ์!I24,IF(กรอกรายการครุภัณฑ์!I24=0,"-"))</f>
        <v>-</v>
      </c>
      <c r="M39" s="384"/>
    </row>
    <row r="40" spans="1:13" x14ac:dyDescent="0.5">
      <c r="A40" s="256">
        <f t="shared" ref="A40:A52" si="2">A39+1</f>
        <v>18</v>
      </c>
      <c r="B40" s="756" t="str">
        <f>IF(กรอกรายการครุภัณฑ์!B25&gt;0,กรอกรายการครุภัณฑ์!B25,IF(กรอกรายการครุภัณฑ์!B25=0,"-"))</f>
        <v>-</v>
      </c>
      <c r="C40" s="757"/>
      <c r="D40" s="757"/>
      <c r="E40" s="758"/>
      <c r="F40" s="401" t="str">
        <f>IF(กรอกรายการครุภัณฑ์!C25&gt;0,กรอกรายการครุภัณฑ์!C25,IF(กรอกรายการครุภัณฑ์!C25=0,"-"))</f>
        <v>-</v>
      </c>
      <c r="G40" s="258" t="str">
        <f>IF(กรอกรายการครุภัณฑ์!D25&gt;0,กรอกรายการครุภัณฑ์!D25,IF(กรอกรายการครุภัณฑ์!D25=0,"-"))</f>
        <v>-</v>
      </c>
      <c r="H40" s="382" t="str">
        <f>IF(กรอกรายการครุภัณฑ์!E25&gt;0,กรอกรายการครุภัณฑ์!E25,IF(กรอกรายการครุภัณฑ์!E25=0,"-"))</f>
        <v>-</v>
      </c>
      <c r="I40" s="382" t="str">
        <f>IF(กรอกรายการครุภัณฑ์!F25&gt;0,กรอกรายการครุภัณฑ์!F25,IF(กรอกรายการครุภัณฑ์!F25=0,"-"))</f>
        <v>-</v>
      </c>
      <c r="J40" s="383" t="str">
        <f>IF(กรอกรายการครุภัณฑ์!G25&gt;0,กรอกรายการครุภัณฑ์!G25,IF(กรอกรายการครุภัณฑ์!G25=0,"-"))</f>
        <v>-</v>
      </c>
      <c r="K40" s="382" t="str">
        <f>IF(กรอกรายการครุภัณฑ์!H25&gt;0,กรอกรายการครุภัณฑ์!H25,IF(กรอกรายการครุภัณฑ์!H25=0,"-"))</f>
        <v>-</v>
      </c>
      <c r="L40" s="382" t="str">
        <f>IF(กรอกรายการครุภัณฑ์!I25&gt;0,กรอกรายการครุภัณฑ์!I25,IF(กรอกรายการครุภัณฑ์!I25=0,"-"))</f>
        <v>-</v>
      </c>
      <c r="M40" s="384"/>
    </row>
    <row r="41" spans="1:13" x14ac:dyDescent="0.5">
      <c r="A41" s="256">
        <f t="shared" si="2"/>
        <v>19</v>
      </c>
      <c r="B41" s="756" t="str">
        <f>IF(กรอกรายการครุภัณฑ์!B26&gt;0,กรอกรายการครุภัณฑ์!B26,IF(กรอกรายการครุภัณฑ์!B26=0,"-"))</f>
        <v>-</v>
      </c>
      <c r="C41" s="757"/>
      <c r="D41" s="757"/>
      <c r="E41" s="758"/>
      <c r="F41" s="401" t="str">
        <f>IF(กรอกรายการครุภัณฑ์!C26&gt;0,กรอกรายการครุภัณฑ์!C26,IF(กรอกรายการครุภัณฑ์!C26=0,"-"))</f>
        <v>-</v>
      </c>
      <c r="G41" s="258" t="str">
        <f>IF(กรอกรายการครุภัณฑ์!D26&gt;0,กรอกรายการครุภัณฑ์!D26,IF(กรอกรายการครุภัณฑ์!D26=0,"-"))</f>
        <v>-</v>
      </c>
      <c r="H41" s="382" t="str">
        <f>IF(กรอกรายการครุภัณฑ์!E26&gt;0,กรอกรายการครุภัณฑ์!E26,IF(กรอกรายการครุภัณฑ์!E26=0,"-"))</f>
        <v>-</v>
      </c>
      <c r="I41" s="382" t="str">
        <f>IF(กรอกรายการครุภัณฑ์!F26&gt;0,กรอกรายการครุภัณฑ์!F26,IF(กรอกรายการครุภัณฑ์!F26=0,"-"))</f>
        <v>-</v>
      </c>
      <c r="J41" s="383" t="str">
        <f>IF(กรอกรายการครุภัณฑ์!G26&gt;0,กรอกรายการครุภัณฑ์!G26,IF(กรอกรายการครุภัณฑ์!G26=0,"-"))</f>
        <v>-</v>
      </c>
      <c r="K41" s="382" t="str">
        <f>IF(กรอกรายการครุภัณฑ์!H26&gt;0,กรอกรายการครุภัณฑ์!H26,IF(กรอกรายการครุภัณฑ์!H26=0,"-"))</f>
        <v>-</v>
      </c>
      <c r="L41" s="382" t="str">
        <f>IF(กรอกรายการครุภัณฑ์!I26&gt;0,กรอกรายการครุภัณฑ์!I26,IF(กรอกรายการครุภัณฑ์!I26=0,"-"))</f>
        <v>-</v>
      </c>
      <c r="M41" s="384"/>
    </row>
    <row r="42" spans="1:13" x14ac:dyDescent="0.5">
      <c r="A42" s="256">
        <f t="shared" si="2"/>
        <v>20</v>
      </c>
      <c r="B42" s="756" t="str">
        <f>IF(กรอกรายการครุภัณฑ์!B27&gt;0,กรอกรายการครุภัณฑ์!B27,IF(กรอกรายการครุภัณฑ์!B27=0,"-"))</f>
        <v>-</v>
      </c>
      <c r="C42" s="757"/>
      <c r="D42" s="757"/>
      <c r="E42" s="758"/>
      <c r="F42" s="401" t="str">
        <f>IF(กรอกรายการครุภัณฑ์!C27&gt;0,กรอกรายการครุภัณฑ์!C27,IF(กรอกรายการครุภัณฑ์!C27=0,"-"))</f>
        <v>-</v>
      </c>
      <c r="G42" s="258" t="str">
        <f>IF(กรอกรายการครุภัณฑ์!D27&gt;0,กรอกรายการครุภัณฑ์!D27,IF(กรอกรายการครุภัณฑ์!D27=0,"-"))</f>
        <v>-</v>
      </c>
      <c r="H42" s="382" t="str">
        <f>IF(กรอกรายการครุภัณฑ์!E27&gt;0,กรอกรายการครุภัณฑ์!E27,IF(กรอกรายการครุภัณฑ์!E27=0,"-"))</f>
        <v>-</v>
      </c>
      <c r="I42" s="382" t="str">
        <f>IF(กรอกรายการครุภัณฑ์!F27&gt;0,กรอกรายการครุภัณฑ์!F27,IF(กรอกรายการครุภัณฑ์!F27=0,"-"))</f>
        <v>-</v>
      </c>
      <c r="J42" s="383" t="str">
        <f>IF(กรอกรายการครุภัณฑ์!G27&gt;0,กรอกรายการครุภัณฑ์!G27,IF(กรอกรายการครุภัณฑ์!G27=0,"-"))</f>
        <v>-</v>
      </c>
      <c r="K42" s="382" t="str">
        <f>IF(กรอกรายการครุภัณฑ์!H27&gt;0,กรอกรายการครุภัณฑ์!H27,IF(กรอกรายการครุภัณฑ์!H27=0,"-"))</f>
        <v>-</v>
      </c>
      <c r="L42" s="382" t="str">
        <f>IF(กรอกรายการครุภัณฑ์!I27&gt;0,กรอกรายการครุภัณฑ์!I27,IF(กรอกรายการครุภัณฑ์!I27=0,"-"))</f>
        <v>-</v>
      </c>
      <c r="M42" s="384"/>
    </row>
    <row r="43" spans="1:13" x14ac:dyDescent="0.5">
      <c r="A43" s="256">
        <f t="shared" si="2"/>
        <v>21</v>
      </c>
      <c r="B43" s="756" t="str">
        <f>IF(กรอกรายการครุภัณฑ์!B28&gt;0,กรอกรายการครุภัณฑ์!B28,IF(กรอกรายการครุภัณฑ์!B28=0,"-"))</f>
        <v>-</v>
      </c>
      <c r="C43" s="757"/>
      <c r="D43" s="757"/>
      <c r="E43" s="758"/>
      <c r="F43" s="401" t="str">
        <f>IF(กรอกรายการครุภัณฑ์!C28&gt;0,กรอกรายการครุภัณฑ์!C28,IF(กรอกรายการครุภัณฑ์!C28=0,"-"))</f>
        <v>-</v>
      </c>
      <c r="G43" s="258" t="str">
        <f>IF(กรอกรายการครุภัณฑ์!D28&gt;0,กรอกรายการครุภัณฑ์!D28,IF(กรอกรายการครุภัณฑ์!D28=0,"-"))</f>
        <v>-</v>
      </c>
      <c r="H43" s="382" t="str">
        <f>IF(กรอกรายการครุภัณฑ์!E28&gt;0,กรอกรายการครุภัณฑ์!E28,IF(กรอกรายการครุภัณฑ์!E28=0,"-"))</f>
        <v>-</v>
      </c>
      <c r="I43" s="382" t="str">
        <f>IF(กรอกรายการครุภัณฑ์!F28&gt;0,กรอกรายการครุภัณฑ์!F28,IF(กรอกรายการครุภัณฑ์!F28=0,"-"))</f>
        <v>-</v>
      </c>
      <c r="J43" s="383" t="str">
        <f>IF(กรอกรายการครุภัณฑ์!G28&gt;0,กรอกรายการครุภัณฑ์!G28,IF(กรอกรายการครุภัณฑ์!G28=0,"-"))</f>
        <v>-</v>
      </c>
      <c r="K43" s="382" t="str">
        <f>IF(กรอกรายการครุภัณฑ์!H28&gt;0,กรอกรายการครุภัณฑ์!H28,IF(กรอกรายการครุภัณฑ์!H28=0,"-"))</f>
        <v>-</v>
      </c>
      <c r="L43" s="382" t="str">
        <f>IF(กรอกรายการครุภัณฑ์!I28&gt;0,กรอกรายการครุภัณฑ์!I28,IF(กรอกรายการครุภัณฑ์!I28=0,"-"))</f>
        <v>-</v>
      </c>
      <c r="M43" s="384"/>
    </row>
    <row r="44" spans="1:13" x14ac:dyDescent="0.5">
      <c r="A44" s="256">
        <f t="shared" si="2"/>
        <v>22</v>
      </c>
      <c r="B44" s="756" t="str">
        <f>IF(กรอกรายการครุภัณฑ์!B29&gt;0,กรอกรายการครุภัณฑ์!B29,IF(กรอกรายการครุภัณฑ์!B29=0,"-"))</f>
        <v>-</v>
      </c>
      <c r="C44" s="757"/>
      <c r="D44" s="757"/>
      <c r="E44" s="758"/>
      <c r="F44" s="401" t="str">
        <f>IF(กรอกรายการครุภัณฑ์!C29&gt;0,กรอกรายการครุภัณฑ์!C29,IF(กรอกรายการครุภัณฑ์!C29=0,"-"))</f>
        <v>-</v>
      </c>
      <c r="G44" s="258" t="str">
        <f>IF(กรอกรายการครุภัณฑ์!D29&gt;0,กรอกรายการครุภัณฑ์!D29,IF(กรอกรายการครุภัณฑ์!D29=0,"-"))</f>
        <v>-</v>
      </c>
      <c r="H44" s="382" t="str">
        <f>IF(กรอกรายการครุภัณฑ์!E29&gt;0,กรอกรายการครุภัณฑ์!E29,IF(กรอกรายการครุภัณฑ์!E29=0,"-"))</f>
        <v>-</v>
      </c>
      <c r="I44" s="382" t="str">
        <f>IF(กรอกรายการครุภัณฑ์!F29&gt;0,กรอกรายการครุภัณฑ์!F29,IF(กรอกรายการครุภัณฑ์!F29=0,"-"))</f>
        <v>-</v>
      </c>
      <c r="J44" s="383" t="str">
        <f>IF(กรอกรายการครุภัณฑ์!G29&gt;0,กรอกรายการครุภัณฑ์!G29,IF(กรอกรายการครุภัณฑ์!G29=0,"-"))</f>
        <v>-</v>
      </c>
      <c r="K44" s="382" t="str">
        <f>IF(กรอกรายการครุภัณฑ์!H29&gt;0,กรอกรายการครุภัณฑ์!H29,IF(กรอกรายการครุภัณฑ์!H29=0,"-"))</f>
        <v>-</v>
      </c>
      <c r="L44" s="382" t="str">
        <f>IF(กรอกรายการครุภัณฑ์!I29&gt;0,กรอกรายการครุภัณฑ์!I29,IF(กรอกรายการครุภัณฑ์!I29=0,"-"))</f>
        <v>-</v>
      </c>
      <c r="M44" s="384"/>
    </row>
    <row r="45" spans="1:13" x14ac:dyDescent="0.5">
      <c r="A45" s="256">
        <f t="shared" si="2"/>
        <v>23</v>
      </c>
      <c r="B45" s="756" t="str">
        <f>IF(กรอกรายการครุภัณฑ์!B30&gt;0,กรอกรายการครุภัณฑ์!B30,IF(กรอกรายการครุภัณฑ์!B30=0,"-"))</f>
        <v>-</v>
      </c>
      <c r="C45" s="757"/>
      <c r="D45" s="757"/>
      <c r="E45" s="758"/>
      <c r="F45" s="401" t="str">
        <f>IF(กรอกรายการครุภัณฑ์!C30&gt;0,กรอกรายการครุภัณฑ์!C30,IF(กรอกรายการครุภัณฑ์!C30=0,"-"))</f>
        <v>-</v>
      </c>
      <c r="G45" s="258" t="str">
        <f>IF(กรอกรายการครุภัณฑ์!D30&gt;0,กรอกรายการครุภัณฑ์!D30,IF(กรอกรายการครุภัณฑ์!D30=0,"-"))</f>
        <v>-</v>
      </c>
      <c r="H45" s="382" t="str">
        <f>IF(กรอกรายการครุภัณฑ์!E30&gt;0,กรอกรายการครุภัณฑ์!E30,IF(กรอกรายการครุภัณฑ์!E30=0,"-"))</f>
        <v>-</v>
      </c>
      <c r="I45" s="382" t="str">
        <f>IF(กรอกรายการครุภัณฑ์!F30&gt;0,กรอกรายการครุภัณฑ์!F30,IF(กรอกรายการครุภัณฑ์!F30=0,"-"))</f>
        <v>-</v>
      </c>
      <c r="J45" s="383" t="str">
        <f>IF(กรอกรายการครุภัณฑ์!G30&gt;0,กรอกรายการครุภัณฑ์!G30,IF(กรอกรายการครุภัณฑ์!G30=0,"-"))</f>
        <v>-</v>
      </c>
      <c r="K45" s="382" t="str">
        <f>IF(กรอกรายการครุภัณฑ์!H30&gt;0,กรอกรายการครุภัณฑ์!H30,IF(กรอกรายการครุภัณฑ์!H30=0,"-"))</f>
        <v>-</v>
      </c>
      <c r="L45" s="382" t="str">
        <f>IF(กรอกรายการครุภัณฑ์!I30&gt;0,กรอกรายการครุภัณฑ์!I30,IF(กรอกรายการครุภัณฑ์!I30=0,"-"))</f>
        <v>-</v>
      </c>
      <c r="M45" s="384"/>
    </row>
    <row r="46" spans="1:13" x14ac:dyDescent="0.5">
      <c r="A46" s="256">
        <f t="shared" si="2"/>
        <v>24</v>
      </c>
      <c r="B46" s="756" t="str">
        <f>IF(กรอกรายการครุภัณฑ์!B31&gt;0,กรอกรายการครุภัณฑ์!B31,IF(กรอกรายการครุภัณฑ์!B31=0,"-"))</f>
        <v>-</v>
      </c>
      <c r="C46" s="757"/>
      <c r="D46" s="757"/>
      <c r="E46" s="758"/>
      <c r="F46" s="401" t="str">
        <f>IF(กรอกรายการครุภัณฑ์!C31&gt;0,กรอกรายการครุภัณฑ์!C31,IF(กรอกรายการครุภัณฑ์!C31=0,"-"))</f>
        <v>-</v>
      </c>
      <c r="G46" s="258" t="str">
        <f>IF(กรอกรายการครุภัณฑ์!D31&gt;0,กรอกรายการครุภัณฑ์!D31,IF(กรอกรายการครุภัณฑ์!D31=0,"-"))</f>
        <v>-</v>
      </c>
      <c r="H46" s="382" t="str">
        <f>IF(กรอกรายการครุภัณฑ์!E31&gt;0,กรอกรายการครุภัณฑ์!E31,IF(กรอกรายการครุภัณฑ์!E31=0,"-"))</f>
        <v>-</v>
      </c>
      <c r="I46" s="382" t="str">
        <f>IF(กรอกรายการครุภัณฑ์!F31&gt;0,กรอกรายการครุภัณฑ์!F31,IF(กรอกรายการครุภัณฑ์!F31=0,"-"))</f>
        <v>-</v>
      </c>
      <c r="J46" s="383" t="str">
        <f>IF(กรอกรายการครุภัณฑ์!G31&gt;0,กรอกรายการครุภัณฑ์!G31,IF(กรอกรายการครุภัณฑ์!G31=0,"-"))</f>
        <v>-</v>
      </c>
      <c r="K46" s="382" t="str">
        <f>IF(กรอกรายการครุภัณฑ์!H31&gt;0,กรอกรายการครุภัณฑ์!H31,IF(กรอกรายการครุภัณฑ์!H31=0,"-"))</f>
        <v>-</v>
      </c>
      <c r="L46" s="382" t="str">
        <f>IF(กรอกรายการครุภัณฑ์!I31&gt;0,กรอกรายการครุภัณฑ์!I31,IF(กรอกรายการครุภัณฑ์!I31=0,"-"))</f>
        <v>-</v>
      </c>
      <c r="M46" s="384"/>
    </row>
    <row r="47" spans="1:13" x14ac:dyDescent="0.5">
      <c r="A47" s="256">
        <f t="shared" si="2"/>
        <v>25</v>
      </c>
      <c r="B47" s="756" t="str">
        <f>IF(กรอกรายการครุภัณฑ์!B32&gt;0,กรอกรายการครุภัณฑ์!B32,IF(กรอกรายการครุภัณฑ์!B32=0,"-"))</f>
        <v>-</v>
      </c>
      <c r="C47" s="757"/>
      <c r="D47" s="757"/>
      <c r="E47" s="758"/>
      <c r="F47" s="401" t="str">
        <f>IF(กรอกรายการครุภัณฑ์!C32&gt;0,กรอกรายการครุภัณฑ์!C32,IF(กรอกรายการครุภัณฑ์!C32=0,"-"))</f>
        <v>-</v>
      </c>
      <c r="G47" s="258" t="str">
        <f>IF(กรอกรายการครุภัณฑ์!D32&gt;0,กรอกรายการครุภัณฑ์!D32,IF(กรอกรายการครุภัณฑ์!D32=0,"-"))</f>
        <v>-</v>
      </c>
      <c r="H47" s="382" t="str">
        <f>IF(กรอกรายการครุภัณฑ์!E32&gt;0,กรอกรายการครุภัณฑ์!E32,IF(กรอกรายการครุภัณฑ์!E32=0,"-"))</f>
        <v>-</v>
      </c>
      <c r="I47" s="382" t="str">
        <f>IF(กรอกรายการครุภัณฑ์!F32&gt;0,กรอกรายการครุภัณฑ์!F32,IF(กรอกรายการครุภัณฑ์!F32=0,"-"))</f>
        <v>-</v>
      </c>
      <c r="J47" s="383" t="str">
        <f>IF(กรอกรายการครุภัณฑ์!G32&gt;0,กรอกรายการครุภัณฑ์!G32,IF(กรอกรายการครุภัณฑ์!G32=0,"-"))</f>
        <v>-</v>
      </c>
      <c r="K47" s="382" t="str">
        <f>IF(กรอกรายการครุภัณฑ์!H32&gt;0,กรอกรายการครุภัณฑ์!H32,IF(กรอกรายการครุภัณฑ์!H32=0,"-"))</f>
        <v>-</v>
      </c>
      <c r="L47" s="382" t="str">
        <f>IF(กรอกรายการครุภัณฑ์!I32&gt;0,กรอกรายการครุภัณฑ์!I32,IF(กรอกรายการครุภัณฑ์!I32=0,"-"))</f>
        <v>-</v>
      </c>
      <c r="M47" s="384"/>
    </row>
    <row r="48" spans="1:13" x14ac:dyDescent="0.5">
      <c r="A48" s="256">
        <f t="shared" si="2"/>
        <v>26</v>
      </c>
      <c r="B48" s="756" t="str">
        <f>IF(กรอกรายการครุภัณฑ์!B33&gt;0,กรอกรายการครุภัณฑ์!B33,IF(กรอกรายการครุภัณฑ์!B33=0,"-"))</f>
        <v>-</v>
      </c>
      <c r="C48" s="757"/>
      <c r="D48" s="757"/>
      <c r="E48" s="758"/>
      <c r="F48" s="401" t="str">
        <f>IF(กรอกรายการครุภัณฑ์!C33&gt;0,กรอกรายการครุภัณฑ์!C33,IF(กรอกรายการครุภัณฑ์!C33=0,"-"))</f>
        <v>-</v>
      </c>
      <c r="G48" s="258" t="str">
        <f>IF(กรอกรายการครุภัณฑ์!D33&gt;0,กรอกรายการครุภัณฑ์!D33,IF(กรอกรายการครุภัณฑ์!D33=0,"-"))</f>
        <v>-</v>
      </c>
      <c r="H48" s="382" t="str">
        <f>IF(กรอกรายการครุภัณฑ์!E33&gt;0,กรอกรายการครุภัณฑ์!E33,IF(กรอกรายการครุภัณฑ์!E33=0,"-"))</f>
        <v>-</v>
      </c>
      <c r="I48" s="382" t="str">
        <f>IF(กรอกรายการครุภัณฑ์!F33&gt;0,กรอกรายการครุภัณฑ์!F33,IF(กรอกรายการครุภัณฑ์!F33=0,"-"))</f>
        <v>-</v>
      </c>
      <c r="J48" s="383" t="str">
        <f>IF(กรอกรายการครุภัณฑ์!G33&gt;0,กรอกรายการครุภัณฑ์!G33,IF(กรอกรายการครุภัณฑ์!G33=0,"-"))</f>
        <v>-</v>
      </c>
      <c r="K48" s="382" t="str">
        <f>IF(กรอกรายการครุภัณฑ์!H33&gt;0,กรอกรายการครุภัณฑ์!H33,IF(กรอกรายการครุภัณฑ์!H33=0,"-"))</f>
        <v>-</v>
      </c>
      <c r="L48" s="382" t="str">
        <f>IF(กรอกรายการครุภัณฑ์!I33&gt;0,กรอกรายการครุภัณฑ์!I33,IF(กรอกรายการครุภัณฑ์!I33=0,"-"))</f>
        <v>-</v>
      </c>
      <c r="M48" s="384"/>
    </row>
    <row r="49" spans="1:13" x14ac:dyDescent="0.5">
      <c r="A49" s="256">
        <f t="shared" si="2"/>
        <v>27</v>
      </c>
      <c r="B49" s="756" t="str">
        <f>IF(กรอกรายการครุภัณฑ์!B34&gt;0,กรอกรายการครุภัณฑ์!B34,IF(กรอกรายการครุภัณฑ์!B34=0,"-"))</f>
        <v>-</v>
      </c>
      <c r="C49" s="757"/>
      <c r="D49" s="757"/>
      <c r="E49" s="758"/>
      <c r="F49" s="401" t="str">
        <f>IF(กรอกรายการครุภัณฑ์!C34&gt;0,กรอกรายการครุภัณฑ์!C34,IF(กรอกรายการครุภัณฑ์!C34=0,"-"))</f>
        <v>-</v>
      </c>
      <c r="G49" s="258" t="str">
        <f>IF(กรอกรายการครุภัณฑ์!D34&gt;0,กรอกรายการครุภัณฑ์!D34,IF(กรอกรายการครุภัณฑ์!D34=0,"-"))</f>
        <v>-</v>
      </c>
      <c r="H49" s="382" t="str">
        <f>IF(กรอกรายการครุภัณฑ์!E34&gt;0,กรอกรายการครุภัณฑ์!E34,IF(กรอกรายการครุภัณฑ์!E34=0,"-"))</f>
        <v>-</v>
      </c>
      <c r="I49" s="382" t="str">
        <f>IF(กรอกรายการครุภัณฑ์!F34&gt;0,กรอกรายการครุภัณฑ์!F34,IF(กรอกรายการครุภัณฑ์!F34=0,"-"))</f>
        <v>-</v>
      </c>
      <c r="J49" s="383" t="str">
        <f>IF(กรอกรายการครุภัณฑ์!G34&gt;0,กรอกรายการครุภัณฑ์!G34,IF(กรอกรายการครุภัณฑ์!G34=0,"-"))</f>
        <v>-</v>
      </c>
      <c r="K49" s="382" t="str">
        <f>IF(กรอกรายการครุภัณฑ์!H34&gt;0,กรอกรายการครุภัณฑ์!H34,IF(กรอกรายการครุภัณฑ์!H34=0,"-"))</f>
        <v>-</v>
      </c>
      <c r="L49" s="382" t="str">
        <f>IF(กรอกรายการครุภัณฑ์!I34&gt;0,กรอกรายการครุภัณฑ์!I34,IF(กรอกรายการครุภัณฑ์!I34=0,"-"))</f>
        <v>-</v>
      </c>
      <c r="M49" s="384"/>
    </row>
    <row r="50" spans="1:13" x14ac:dyDescent="0.5">
      <c r="A50" s="256">
        <f t="shared" si="2"/>
        <v>28</v>
      </c>
      <c r="B50" s="756" t="str">
        <f>IF(กรอกรายการครุภัณฑ์!B35&gt;0,กรอกรายการครุภัณฑ์!B35,IF(กรอกรายการครุภัณฑ์!B35=0,"-"))</f>
        <v>-</v>
      </c>
      <c r="C50" s="757"/>
      <c r="D50" s="757"/>
      <c r="E50" s="758"/>
      <c r="F50" s="401" t="str">
        <f>IF(กรอกรายการครุภัณฑ์!C35&gt;0,กรอกรายการครุภัณฑ์!C35,IF(กรอกรายการครุภัณฑ์!C35=0,"-"))</f>
        <v>-</v>
      </c>
      <c r="G50" s="258" t="str">
        <f>IF(กรอกรายการครุภัณฑ์!D35&gt;0,กรอกรายการครุภัณฑ์!D35,IF(กรอกรายการครุภัณฑ์!D35=0,"-"))</f>
        <v>-</v>
      </c>
      <c r="H50" s="382" t="str">
        <f>IF(กรอกรายการครุภัณฑ์!E35&gt;0,กรอกรายการครุภัณฑ์!E35,IF(กรอกรายการครุภัณฑ์!E35=0,"-"))</f>
        <v>-</v>
      </c>
      <c r="I50" s="382" t="str">
        <f>IF(กรอกรายการครุภัณฑ์!F35&gt;0,กรอกรายการครุภัณฑ์!F35,IF(กรอกรายการครุภัณฑ์!F35=0,"-"))</f>
        <v>-</v>
      </c>
      <c r="J50" s="383" t="str">
        <f>IF(กรอกรายการครุภัณฑ์!G35&gt;0,กรอกรายการครุภัณฑ์!G35,IF(กรอกรายการครุภัณฑ์!G35=0,"-"))</f>
        <v>-</v>
      </c>
      <c r="K50" s="382" t="str">
        <f>IF(กรอกรายการครุภัณฑ์!H35&gt;0,กรอกรายการครุภัณฑ์!H35,IF(กรอกรายการครุภัณฑ์!H35=0,"-"))</f>
        <v>-</v>
      </c>
      <c r="L50" s="382" t="str">
        <f>IF(กรอกรายการครุภัณฑ์!I35&gt;0,กรอกรายการครุภัณฑ์!I35,IF(กรอกรายการครุภัณฑ์!I35=0,"-"))</f>
        <v>-</v>
      </c>
      <c r="M50" s="384"/>
    </row>
    <row r="51" spans="1:13" x14ac:dyDescent="0.5">
      <c r="A51" s="256">
        <f t="shared" si="2"/>
        <v>29</v>
      </c>
      <c r="B51" s="756" t="str">
        <f>IF(กรอกรายการครุภัณฑ์!B36&gt;0,กรอกรายการครุภัณฑ์!B36,IF(กรอกรายการครุภัณฑ์!B36=0,"-"))</f>
        <v>-</v>
      </c>
      <c r="C51" s="757"/>
      <c r="D51" s="757"/>
      <c r="E51" s="758"/>
      <c r="F51" s="401" t="str">
        <f>IF(กรอกรายการครุภัณฑ์!C36&gt;0,กรอกรายการครุภัณฑ์!C36,IF(กรอกรายการครุภัณฑ์!C36=0,"-"))</f>
        <v>-</v>
      </c>
      <c r="G51" s="258" t="str">
        <f>IF(กรอกรายการครุภัณฑ์!D36&gt;0,กรอกรายการครุภัณฑ์!D36,IF(กรอกรายการครุภัณฑ์!D36=0,"-"))</f>
        <v>-</v>
      </c>
      <c r="H51" s="382" t="str">
        <f>IF(กรอกรายการครุภัณฑ์!E36&gt;0,กรอกรายการครุภัณฑ์!E36,IF(กรอกรายการครุภัณฑ์!E36=0,"-"))</f>
        <v>-</v>
      </c>
      <c r="I51" s="382" t="str">
        <f>IF(กรอกรายการครุภัณฑ์!F36&gt;0,กรอกรายการครุภัณฑ์!F36,IF(กรอกรายการครุภัณฑ์!F36=0,"-"))</f>
        <v>-</v>
      </c>
      <c r="J51" s="383" t="str">
        <f>IF(กรอกรายการครุภัณฑ์!G36&gt;0,กรอกรายการครุภัณฑ์!G36,IF(กรอกรายการครุภัณฑ์!G36=0,"-"))</f>
        <v>-</v>
      </c>
      <c r="K51" s="382" t="str">
        <f>IF(กรอกรายการครุภัณฑ์!H36&gt;0,กรอกรายการครุภัณฑ์!H36,IF(กรอกรายการครุภัณฑ์!H36=0,"-"))</f>
        <v>-</v>
      </c>
      <c r="L51" s="382" t="str">
        <f>IF(กรอกรายการครุภัณฑ์!I36&gt;0,กรอกรายการครุภัณฑ์!I36,IF(กรอกรายการครุภัณฑ์!I36=0,"-"))</f>
        <v>-</v>
      </c>
      <c r="M51" s="384"/>
    </row>
    <row r="52" spans="1:13" ht="22.5" thickBot="1" x14ac:dyDescent="0.55000000000000004">
      <c r="A52" s="256">
        <f t="shared" si="2"/>
        <v>30</v>
      </c>
      <c r="B52" s="756" t="str">
        <f>IF(กรอกรายการครุภัณฑ์!B37&gt;0,กรอกรายการครุภัณฑ์!B37,IF(กรอกรายการครุภัณฑ์!B37=0,"-"))</f>
        <v>-</v>
      </c>
      <c r="C52" s="757"/>
      <c r="D52" s="757"/>
      <c r="E52" s="758"/>
      <c r="F52" s="401" t="str">
        <f>IF(กรอกรายการครุภัณฑ์!C37&gt;0,กรอกรายการครุภัณฑ์!C37,IF(กรอกรายการครุภัณฑ์!C37=0,"-"))</f>
        <v>-</v>
      </c>
      <c r="G52" s="258" t="str">
        <f>IF(กรอกรายการครุภัณฑ์!D37&gt;0,กรอกรายการครุภัณฑ์!D37,IF(กรอกรายการครุภัณฑ์!D37=0,"-"))</f>
        <v>-</v>
      </c>
      <c r="H52" s="382" t="str">
        <f>IF(กรอกรายการครุภัณฑ์!E37&gt;0,กรอกรายการครุภัณฑ์!E37,IF(กรอกรายการครุภัณฑ์!E37=0,"-"))</f>
        <v>-</v>
      </c>
      <c r="I52" s="382" t="str">
        <f>IF(กรอกรายการครุภัณฑ์!F37&gt;0,กรอกรายการครุภัณฑ์!F37,IF(กรอกรายการครุภัณฑ์!F37=0,"-"))</f>
        <v>-</v>
      </c>
      <c r="J52" s="383" t="str">
        <f>IF(กรอกรายการครุภัณฑ์!G37&gt;0,กรอกรายการครุภัณฑ์!G37,IF(กรอกรายการครุภัณฑ์!G37=0,"-"))</f>
        <v>-</v>
      </c>
      <c r="K52" s="382" t="str">
        <f>IF(กรอกรายการครุภัณฑ์!H37&gt;0,กรอกรายการครุภัณฑ์!H37,IF(กรอกรายการครุภัณฑ์!H37=0,"-"))</f>
        <v>-</v>
      </c>
      <c r="L52" s="382" t="str">
        <f>IF(กรอกรายการครุภัณฑ์!I37&gt;0,กรอกรายการครุภัณฑ์!I37,IF(กรอกรายการครุภัณฑ์!I37=0,"-"))</f>
        <v>-</v>
      </c>
      <c r="M52" s="384"/>
    </row>
    <row r="53" spans="1:13" ht="23.25" thickTop="1" thickBot="1" x14ac:dyDescent="0.55000000000000004">
      <c r="A53" s="749" t="s">
        <v>292</v>
      </c>
      <c r="B53" s="750"/>
      <c r="C53" s="750"/>
      <c r="D53" s="750"/>
      <c r="E53" s="750"/>
      <c r="F53" s="750"/>
      <c r="G53" s="751"/>
      <c r="H53" s="407"/>
      <c r="I53" s="408">
        <f>SUM(I39:I52)</f>
        <v>0</v>
      </c>
      <c r="J53" s="408"/>
      <c r="K53" s="408">
        <f>SUM(K39:K52)</f>
        <v>0</v>
      </c>
      <c r="L53" s="408">
        <f>SUM(L39:L52)</f>
        <v>0</v>
      </c>
      <c r="M53" s="409"/>
    </row>
    <row r="54" spans="1:13" ht="22.5" thickBot="1" x14ac:dyDescent="0.55000000000000004">
      <c r="A54" s="754" t="s">
        <v>226</v>
      </c>
      <c r="B54" s="755"/>
      <c r="C54" s="755"/>
      <c r="D54" s="755"/>
      <c r="E54" s="755"/>
      <c r="F54" s="755"/>
      <c r="G54" s="755"/>
      <c r="H54" s="410"/>
      <c r="I54" s="411">
        <f>I53+I38</f>
        <v>1399328</v>
      </c>
      <c r="J54" s="411">
        <f t="shared" ref="J54:L54" si="3">J53+J38</f>
        <v>0</v>
      </c>
      <c r="K54" s="411">
        <f t="shared" si="3"/>
        <v>139096</v>
      </c>
      <c r="L54" s="411">
        <f t="shared" si="3"/>
        <v>1538424</v>
      </c>
      <c r="M54" s="412"/>
    </row>
    <row r="55" spans="1:13" x14ac:dyDescent="0.5">
      <c r="A55" s="402"/>
      <c r="B55" s="752" t="s">
        <v>227</v>
      </c>
      <c r="C55" s="752"/>
      <c r="D55" s="753" t="s">
        <v>228</v>
      </c>
      <c r="E55" s="753"/>
      <c r="F55" s="405" t="s">
        <v>229</v>
      </c>
      <c r="G55" s="402"/>
      <c r="H55" s="403"/>
      <c r="I55" s="403"/>
      <c r="J55" s="404"/>
      <c r="K55" s="403"/>
      <c r="L55" s="403"/>
      <c r="M55" s="402"/>
    </row>
    <row r="56" spans="1:13" x14ac:dyDescent="0.5">
      <c r="C56" s="390"/>
      <c r="F56" s="213" t="s">
        <v>288</v>
      </c>
      <c r="G56" s="390"/>
      <c r="I56" s="391" t="s">
        <v>289</v>
      </c>
      <c r="J56" s="393"/>
    </row>
    <row r="57" spans="1:13" x14ac:dyDescent="0.5">
      <c r="B57" s="394"/>
      <c r="C57" s="395"/>
      <c r="F57" s="213"/>
      <c r="G57" s="748" t="str">
        <f>'กรอกข้อมูล รร.'!B13</f>
        <v>ช่าง ระดับ 4</v>
      </c>
      <c r="H57" s="748"/>
      <c r="I57" s="213"/>
      <c r="J57" s="393"/>
    </row>
    <row r="58" spans="1:13" x14ac:dyDescent="0.5">
      <c r="B58" s="396"/>
      <c r="C58" s="397"/>
      <c r="F58" s="213" t="s">
        <v>288</v>
      </c>
      <c r="G58" s="397"/>
      <c r="H58" s="391"/>
      <c r="I58" s="213"/>
      <c r="J58" s="393"/>
    </row>
    <row r="59" spans="1:13" x14ac:dyDescent="0.5">
      <c r="F59" s="213"/>
      <c r="G59" s="747" t="str">
        <f>'กรอกข้อมูล รร.'!B15</f>
        <v>ผู้อำนวยการกลุ่มอำนวยการ</v>
      </c>
      <c r="H59" s="747"/>
      <c r="I59" s="213"/>
      <c r="J59" s="393"/>
    </row>
  </sheetData>
  <sheetProtection algorithmName="SHA-512" hashValue="UKT9yIKY+p8KzUbL8QgRx87hoXyRVpWLL3JuMQETf1CQeV400L3Rpb+28MzIO42cU1AlXqLzHrces80omTCl3g==" saltValue="f20Qjb1rJxqhPdg48IlOJw==" spinCount="100000" sheet="1" objects="1" scenarios="1"/>
  <mergeCells count="83">
    <mergeCell ref="A1:M1"/>
    <mergeCell ref="A2:B2"/>
    <mergeCell ref="C2:M2"/>
    <mergeCell ref="B3:H3"/>
    <mergeCell ref="A4:C4"/>
    <mergeCell ref="D4:H4"/>
    <mergeCell ref="I4:J4"/>
    <mergeCell ref="K4:M4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B17:E17"/>
    <mergeCell ref="L6:L7"/>
    <mergeCell ref="M6:M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4:E24"/>
    <mergeCell ref="A25:G25"/>
    <mergeCell ref="D26:E26"/>
    <mergeCell ref="B26:C26"/>
    <mergeCell ref="B18:E18"/>
    <mergeCell ref="B19:E19"/>
    <mergeCell ref="B20:E20"/>
    <mergeCell ref="B21:E21"/>
    <mergeCell ref="B22:E22"/>
    <mergeCell ref="B23:E23"/>
    <mergeCell ref="A31:M31"/>
    <mergeCell ref="A32:B32"/>
    <mergeCell ref="C32:M32"/>
    <mergeCell ref="B33:H33"/>
    <mergeCell ref="A34:C34"/>
    <mergeCell ref="D34:H34"/>
    <mergeCell ref="I34:J34"/>
    <mergeCell ref="K34:M34"/>
    <mergeCell ref="A35:C35"/>
    <mergeCell ref="D35:H35"/>
    <mergeCell ref="I35:J35"/>
    <mergeCell ref="K35:M35"/>
    <mergeCell ref="A36:A37"/>
    <mergeCell ref="B36:E37"/>
    <mergeCell ref="F36:F37"/>
    <mergeCell ref="G36:G37"/>
    <mergeCell ref="H36:I36"/>
    <mergeCell ref="J36:K36"/>
    <mergeCell ref="B45:E45"/>
    <mergeCell ref="B46:E46"/>
    <mergeCell ref="B47:E47"/>
    <mergeCell ref="L36:L37"/>
    <mergeCell ref="M36:M37"/>
    <mergeCell ref="B38:E38"/>
    <mergeCell ref="B39:E39"/>
    <mergeCell ref="B40:E40"/>
    <mergeCell ref="B41:E41"/>
    <mergeCell ref="G59:H59"/>
    <mergeCell ref="G28:H28"/>
    <mergeCell ref="G30:H30"/>
    <mergeCell ref="A53:G53"/>
    <mergeCell ref="B55:C55"/>
    <mergeCell ref="D55:E55"/>
    <mergeCell ref="A54:G54"/>
    <mergeCell ref="G57:H57"/>
    <mergeCell ref="B48:E48"/>
    <mergeCell ref="B49:E49"/>
    <mergeCell ref="B50:E50"/>
    <mergeCell ref="B51:E51"/>
    <mergeCell ref="B52:E52"/>
    <mergeCell ref="B42:E42"/>
    <mergeCell ref="B43:E43"/>
    <mergeCell ref="B44:E44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zoomScale="130" zoomScaleNormal="130" workbookViewId="0">
      <selection activeCell="F36" sqref="F36"/>
    </sheetView>
  </sheetViews>
  <sheetFormatPr defaultColWidth="9" defaultRowHeight="18.75" x14ac:dyDescent="0.4"/>
  <cols>
    <col min="1" max="1" width="7.125" style="359" customWidth="1"/>
    <col min="2" max="2" width="31.375" style="359" customWidth="1"/>
    <col min="3" max="3" width="11.875" style="359" customWidth="1"/>
    <col min="4" max="4" width="11.125" style="359" customWidth="1"/>
    <col min="5" max="5" width="13.625" style="359" customWidth="1"/>
    <col min="6" max="6" width="11.875" style="359" customWidth="1"/>
    <col min="7" max="16384" width="9" style="359"/>
  </cols>
  <sheetData>
    <row r="2" spans="1:6" x14ac:dyDescent="0.4">
      <c r="A2" s="791" t="s">
        <v>303</v>
      </c>
      <c r="B2" s="791"/>
      <c r="C2" s="791"/>
      <c r="D2" s="791"/>
      <c r="E2" s="791"/>
      <c r="F2" s="791"/>
    </row>
    <row r="3" spans="1:6" x14ac:dyDescent="0.4">
      <c r="A3" s="359" t="s">
        <v>272</v>
      </c>
      <c r="C3" s="359" t="s">
        <v>296</v>
      </c>
    </row>
    <row r="4" spans="1:6" x14ac:dyDescent="0.4">
      <c r="A4" s="359" t="s">
        <v>273</v>
      </c>
      <c r="C4" s="415" t="str">
        <f>'กรอกข้อมูล รร.'!B4</f>
        <v>ซ่อมแซมสำนักงาน สพป.ลำปาง เขต 3</v>
      </c>
    </row>
    <row r="5" spans="1:6" x14ac:dyDescent="0.4">
      <c r="C5" s="359" t="str">
        <f>ปร4!D2</f>
        <v>อาคารอาคารสำนักงาน สพป.ลำปาง เขต 3</v>
      </c>
    </row>
    <row r="6" spans="1:6" x14ac:dyDescent="0.4">
      <c r="A6" s="359" t="s">
        <v>274</v>
      </c>
      <c r="C6" s="359" t="str">
        <f>'กรอกข้อมูล รร.'!B6</f>
        <v>สพป.ลำปาง เขต 3</v>
      </c>
    </row>
    <row r="7" spans="1:6" x14ac:dyDescent="0.4">
      <c r="A7" s="359" t="s">
        <v>275</v>
      </c>
    </row>
    <row r="8" spans="1:6" x14ac:dyDescent="0.4">
      <c r="A8" s="359" t="s">
        <v>276</v>
      </c>
      <c r="C8" s="358" t="s">
        <v>26</v>
      </c>
      <c r="D8" s="359" t="str">
        <f>'กรอกข้อมูล รร.'!B10</f>
        <v>ลำปาง เขต  3</v>
      </c>
    </row>
    <row r="9" spans="1:6" x14ac:dyDescent="0.4">
      <c r="A9" s="359" t="s">
        <v>298</v>
      </c>
      <c r="C9" s="360">
        <f>IF(ปร.4ข!L38&gt;1,1,IF(ปร.4ข!L54&gt;ปร.4ข!L38,2,0))</f>
        <v>1</v>
      </c>
      <c r="D9" s="359" t="s">
        <v>299</v>
      </c>
    </row>
    <row r="10" spans="1:6" x14ac:dyDescent="0.4">
      <c r="A10" s="359" t="s">
        <v>300</v>
      </c>
      <c r="C10" s="798">
        <f>'กรอกข้อมูล รร.'!B3</f>
        <v>44327</v>
      </c>
      <c r="D10" s="798"/>
    </row>
    <row r="11" spans="1:6" x14ac:dyDescent="0.4">
      <c r="F11" s="360" t="s">
        <v>71</v>
      </c>
    </row>
    <row r="12" spans="1:6" x14ac:dyDescent="0.4">
      <c r="A12" s="792" t="s">
        <v>2</v>
      </c>
      <c r="B12" s="792" t="s">
        <v>3</v>
      </c>
      <c r="C12" s="795" t="s">
        <v>68</v>
      </c>
      <c r="D12" s="792" t="s">
        <v>277</v>
      </c>
      <c r="E12" s="792" t="s">
        <v>70</v>
      </c>
      <c r="F12" s="792" t="s">
        <v>9</v>
      </c>
    </row>
    <row r="13" spans="1:6" x14ac:dyDescent="0.4">
      <c r="A13" s="793"/>
      <c r="B13" s="793"/>
      <c r="C13" s="796"/>
      <c r="D13" s="793"/>
      <c r="E13" s="793"/>
      <c r="F13" s="793"/>
    </row>
    <row r="14" spans="1:6" x14ac:dyDescent="0.4">
      <c r="A14" s="794"/>
      <c r="B14" s="794"/>
      <c r="C14" s="797"/>
      <c r="D14" s="414" t="s">
        <v>293</v>
      </c>
      <c r="E14" s="794"/>
      <c r="F14" s="794"/>
    </row>
    <row r="15" spans="1:6" x14ac:dyDescent="0.4">
      <c r="A15" s="362"/>
      <c r="B15" s="361" t="str">
        <f>ปร.4ข!C2</f>
        <v>รายการครุภัณฑ์จัดซื้อหรือสั่งซื้อ</v>
      </c>
      <c r="C15" s="363">
        <f>กรอกรายการครุภัณฑ์!C1</f>
        <v>1538424</v>
      </c>
      <c r="D15" s="413">
        <f>กรอกรายการครุภัณฑ์!C2/100</f>
        <v>7.0000000000000007E-2</v>
      </c>
      <c r="E15" s="365">
        <f>C15*D15</f>
        <v>107689.68000000001</v>
      </c>
      <c r="F15" s="366"/>
    </row>
    <row r="16" spans="1:6" x14ac:dyDescent="0.4">
      <c r="A16" s="362"/>
      <c r="B16" s="361"/>
      <c r="C16" s="363"/>
      <c r="D16" s="364"/>
      <c r="E16" s="365"/>
      <c r="F16" s="367"/>
    </row>
    <row r="17" spans="1:10" x14ac:dyDescent="0.4">
      <c r="A17" s="362"/>
      <c r="B17" s="361"/>
      <c r="C17" s="363"/>
      <c r="D17" s="364"/>
      <c r="E17" s="365"/>
      <c r="F17" s="366"/>
    </row>
    <row r="18" spans="1:10" x14ac:dyDescent="0.4">
      <c r="A18" s="368"/>
      <c r="B18" s="369"/>
      <c r="C18" s="363"/>
      <c r="D18" s="370"/>
      <c r="E18" s="365"/>
      <c r="F18" s="366"/>
      <c r="J18" s="371">
        <v>7.0000000000000007E-2</v>
      </c>
    </row>
    <row r="19" spans="1:10" x14ac:dyDescent="0.4">
      <c r="A19" s="368"/>
      <c r="B19" s="372"/>
      <c r="C19" s="363"/>
      <c r="D19" s="373"/>
      <c r="E19" s="365"/>
      <c r="F19" s="366"/>
    </row>
    <row r="20" spans="1:10" x14ac:dyDescent="0.4">
      <c r="A20" s="368"/>
      <c r="B20" s="372"/>
      <c r="C20" s="365"/>
      <c r="D20" s="374"/>
      <c r="E20" s="365"/>
      <c r="F20" s="366"/>
    </row>
    <row r="21" spans="1:10" x14ac:dyDescent="0.4">
      <c r="A21" s="368"/>
      <c r="B21" s="375"/>
      <c r="C21" s="365"/>
      <c r="D21" s="374"/>
      <c r="E21" s="365"/>
      <c r="F21" s="366"/>
    </row>
    <row r="22" spans="1:10" x14ac:dyDescent="0.4">
      <c r="A22" s="368"/>
      <c r="B22" s="375"/>
      <c r="C22" s="365"/>
      <c r="D22" s="374"/>
      <c r="E22" s="365"/>
      <c r="F22" s="366"/>
    </row>
    <row r="23" spans="1:10" x14ac:dyDescent="0.4">
      <c r="A23" s="368"/>
      <c r="B23" s="375"/>
      <c r="C23" s="365"/>
      <c r="D23" s="374"/>
      <c r="E23" s="365"/>
      <c r="F23" s="366"/>
    </row>
    <row r="24" spans="1:10" ht="19.5" thickBot="1" x14ac:dyDescent="0.45">
      <c r="A24" s="376"/>
      <c r="B24" s="376"/>
      <c r="C24" s="427"/>
      <c r="D24" s="427"/>
      <c r="E24" s="427"/>
      <c r="F24" s="376"/>
    </row>
    <row r="25" spans="1:10" ht="19.5" thickBot="1" x14ac:dyDescent="0.45">
      <c r="C25" s="800" t="s">
        <v>322</v>
      </c>
      <c r="D25" s="801"/>
      <c r="E25" s="429">
        <f>C15+E15</f>
        <v>1646113.68</v>
      </c>
      <c r="F25" s="428"/>
    </row>
    <row r="26" spans="1:10" ht="19.5" thickBot="1" x14ac:dyDescent="0.45">
      <c r="C26" s="800" t="s">
        <v>321</v>
      </c>
      <c r="D26" s="801"/>
      <c r="E26" s="430">
        <f>ROUNDDOWN(E25,-กรอกรายการครุภัณฑ์!C4)</f>
        <v>1646100</v>
      </c>
    </row>
    <row r="27" spans="1:10" x14ac:dyDescent="0.4">
      <c r="C27" s="359" t="s">
        <v>288</v>
      </c>
      <c r="E27" s="359" t="s">
        <v>289</v>
      </c>
    </row>
    <row r="28" spans="1:10" s="416" customFormat="1" x14ac:dyDescent="0.4">
      <c r="C28" s="799" t="str">
        <f>ปร5!B23</f>
        <v>(นายอำพร จานเก่า)</v>
      </c>
      <c r="D28" s="799"/>
    </row>
    <row r="29" spans="1:10" s="416" customFormat="1" x14ac:dyDescent="0.4">
      <c r="A29" s="417"/>
      <c r="C29" s="790" t="str">
        <f>ปร4!D48</f>
        <v>ช่าง ระดับ 4</v>
      </c>
      <c r="D29" s="790"/>
    </row>
    <row r="30" spans="1:10" s="416" customFormat="1" ht="11.25" customHeight="1" x14ac:dyDescent="0.4">
      <c r="C30" s="417"/>
      <c r="D30" s="417"/>
    </row>
    <row r="31" spans="1:10" s="416" customFormat="1" x14ac:dyDescent="0.4">
      <c r="C31" s="359" t="s">
        <v>288</v>
      </c>
    </row>
    <row r="32" spans="1:10" s="416" customFormat="1" x14ac:dyDescent="0.4">
      <c r="C32" s="790" t="str">
        <f>ปร5!B25</f>
        <v>(นางสาวจริยา ขัดแก้ว)</v>
      </c>
      <c r="D32" s="790"/>
    </row>
    <row r="33" spans="1:4" s="416" customFormat="1" x14ac:dyDescent="0.4">
      <c r="C33" s="790" t="str">
        <f>ปร5!J24</f>
        <v>ผู้อำนวยการกลุ่มอำนวยการ</v>
      </c>
      <c r="D33" s="790"/>
    </row>
    <row r="34" spans="1:4" s="416" customFormat="1" x14ac:dyDescent="0.4"/>
    <row r="35" spans="1:4" s="416" customFormat="1" x14ac:dyDescent="0.4"/>
    <row r="38" spans="1:4" x14ac:dyDescent="0.4">
      <c r="A38" s="358" t="s">
        <v>278</v>
      </c>
      <c r="B38" s="359" t="s">
        <v>279</v>
      </c>
    </row>
    <row r="39" spans="1:4" x14ac:dyDescent="0.4">
      <c r="B39" s="359" t="s">
        <v>280</v>
      </c>
    </row>
  </sheetData>
  <sheetProtection algorithmName="SHA-512" hashValue="h/FjS42EJEPH7vB79MuCyyrShOma0tAV/xPBSv8dDZVL8gD3h57vM7ANuQ8qmW+ZHDcw1o7adGP6xiD0LZFkjQ==" saltValue="NEu5T1qTlOYvS9WgNS+AVw==" spinCount="100000" sheet="1" objects="1" scenarios="1"/>
  <mergeCells count="14">
    <mergeCell ref="C32:D32"/>
    <mergeCell ref="C33:D33"/>
    <mergeCell ref="C29:D29"/>
    <mergeCell ref="A2:F2"/>
    <mergeCell ref="A12:A14"/>
    <mergeCell ref="B12:B14"/>
    <mergeCell ref="C12:C14"/>
    <mergeCell ref="E12:E14"/>
    <mergeCell ref="F12:F14"/>
    <mergeCell ref="C10:D10"/>
    <mergeCell ref="C28:D28"/>
    <mergeCell ref="D12:D13"/>
    <mergeCell ref="C25:D25"/>
    <mergeCell ref="C26:D2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opLeftCell="A23" workbookViewId="0">
      <selection activeCell="F49" sqref="F49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3.125" style="1" customWidth="1"/>
    <col min="13" max="16" width="9" style="1"/>
    <col min="17" max="17" width="32.125" style="1" customWidth="1"/>
    <col min="18" max="16384" width="9" style="1"/>
  </cols>
  <sheetData>
    <row r="1" spans="1:17" ht="27.75" x14ac:dyDescent="0.65">
      <c r="A1" s="1"/>
      <c r="C1" s="584" t="s">
        <v>23</v>
      </c>
      <c r="D1" s="584"/>
      <c r="E1" s="584"/>
      <c r="F1" s="584"/>
      <c r="G1" s="584"/>
      <c r="H1" s="584"/>
      <c r="I1" s="584"/>
      <c r="J1" s="584"/>
      <c r="K1" s="584"/>
      <c r="L1" s="584" t="s">
        <v>25</v>
      </c>
      <c r="M1" s="584"/>
    </row>
    <row r="2" spans="1:17" x14ac:dyDescent="0.55000000000000004">
      <c r="A2" s="543" t="str">
        <f>'กรอกข้อมูล รร.'!B4</f>
        <v>ซ่อมแซมสำนักงาน สพป.ลำปาง เขต 3</v>
      </c>
      <c r="B2" s="543"/>
      <c r="C2" s="543"/>
      <c r="D2" s="544" t="str">
        <f>'กรอกข้อมูล รร.'!B5</f>
        <v>อาคารอาคารสำนักงาน สพป.ลำปาง เขต 3</v>
      </c>
      <c r="E2" s="544"/>
      <c r="F2" s="544"/>
      <c r="G2" s="544"/>
      <c r="H2" s="544"/>
      <c r="I2" s="1" t="s">
        <v>26</v>
      </c>
      <c r="J2" s="281" t="str">
        <f>'กรอกข้อมูล รร.'!B10</f>
        <v>ลำปาง เขต  3</v>
      </c>
      <c r="M2" s="1" t="s">
        <v>34</v>
      </c>
    </row>
    <row r="3" spans="1:17" x14ac:dyDescent="0.55000000000000004">
      <c r="A3" s="281" t="s">
        <v>0</v>
      </c>
      <c r="D3" s="544" t="str">
        <f>'กรอกข้อมูล รร.'!B6</f>
        <v>สพป.ลำปาง เขต 3</v>
      </c>
      <c r="E3" s="544"/>
      <c r="F3" s="544"/>
      <c r="G3" s="544"/>
      <c r="H3" s="544"/>
      <c r="I3" s="1" t="s">
        <v>27</v>
      </c>
      <c r="K3" s="545">
        <f>'กรอกข้อมูล รร.'!B3</f>
        <v>44327</v>
      </c>
      <c r="L3" s="545"/>
    </row>
    <row r="4" spans="1:17" x14ac:dyDescent="0.55000000000000004">
      <c r="A4" s="287" t="s">
        <v>1</v>
      </c>
      <c r="B4" s="2"/>
      <c r="C4" s="2"/>
      <c r="D4" s="544" t="str">
        <f>'กรอกข้อมูล รร.'!B12</f>
        <v>นายอำพร จานเก่า</v>
      </c>
      <c r="E4" s="544"/>
      <c r="F4" s="544"/>
      <c r="G4" s="544"/>
      <c r="H4" s="544"/>
      <c r="I4" s="2"/>
      <c r="J4" s="2"/>
      <c r="K4" s="2"/>
      <c r="L4" s="2"/>
      <c r="M4" s="2"/>
    </row>
    <row r="5" spans="1:17" ht="9.75" customHeight="1" thickBot="1" x14ac:dyDescent="0.6">
      <c r="A5" s="28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546" t="s">
        <v>2</v>
      </c>
      <c r="B6" s="548" t="s">
        <v>3</v>
      </c>
      <c r="C6" s="549"/>
      <c r="D6" s="549"/>
      <c r="E6" s="550"/>
      <c r="F6" s="554" t="s">
        <v>4</v>
      </c>
      <c r="G6" s="554" t="s">
        <v>5</v>
      </c>
      <c r="H6" s="554" t="s">
        <v>6</v>
      </c>
      <c r="I6" s="554"/>
      <c r="J6" s="554" t="s">
        <v>7</v>
      </c>
      <c r="K6" s="554"/>
      <c r="L6" s="554" t="s">
        <v>24</v>
      </c>
      <c r="M6" s="537" t="s">
        <v>9</v>
      </c>
    </row>
    <row r="7" spans="1:17" s="3" customFormat="1" ht="43.5" customHeight="1" x14ac:dyDescent="0.55000000000000004">
      <c r="A7" s="547"/>
      <c r="B7" s="551"/>
      <c r="C7" s="552"/>
      <c r="D7" s="552"/>
      <c r="E7" s="553"/>
      <c r="F7" s="568"/>
      <c r="G7" s="568"/>
      <c r="H7" s="286" t="s">
        <v>10</v>
      </c>
      <c r="I7" s="286" t="s">
        <v>11</v>
      </c>
      <c r="J7" s="286" t="s">
        <v>10</v>
      </c>
      <c r="K7" s="286" t="s">
        <v>11</v>
      </c>
      <c r="L7" s="568"/>
      <c r="M7" s="538"/>
      <c r="Q7" s="3" t="str">
        <f>'กรอกข้อมูล รร.'!C33</f>
        <v>ช่าง ระดับ 4สพป.ลำปาง เขต 3</v>
      </c>
    </row>
    <row r="8" spans="1:17" s="5" customFormat="1" ht="20.25" customHeight="1" x14ac:dyDescent="0.5">
      <c r="A8" s="7" t="str">
        <f>IF('กรอกรายการ วัสดุ'!A8&gt;0,'กรอกรายการ วัสดุ'!A8,IF('กรอกรายการ วัสดุ'!A8=0," "))</f>
        <v xml:space="preserve"> </v>
      </c>
      <c r="B8" s="542" t="str">
        <f>IF('กรอกรายการ วัสดุ'!B8&gt;0,'กรอกรายการ วัสดุ'!B8,IF('กรอกรายการ วัสดุ'!B8=0,"-"))</f>
        <v>ปรับปรุง ซ่อมแซม อาคาร สำนักงานเขตพื้นที่การศึกษาฯ</v>
      </c>
      <c r="C8" s="542"/>
      <c r="D8" s="542"/>
      <c r="E8" s="542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7" t="str">
        <f>IF('กรอกรายการ วัสดุ'!E8&gt;0,'กรอกรายการ วัสดุ'!E8,IF('กรอกรายการ วัสดุ'!E8=0,"-"))</f>
        <v>-</v>
      </c>
      <c r="I8" s="47" t="str">
        <f>IF('กรอกรายการ วัสดุ'!F8&gt;0,'กรอกรายการ วัสดุ'!F8,IF('กรอกรายการ วัสดุ'!F8=0,"-"))</f>
        <v>-</v>
      </c>
      <c r="J8" s="47" t="str">
        <f>IF('กรอกรายการ วัสดุ'!G8&gt;0,'กรอกรายการ วัสดุ'!G8,IF('กรอกรายการ วัสดุ'!G8=0,"-"))</f>
        <v>-</v>
      </c>
      <c r="K8" s="47" t="str">
        <f>IF('กรอกรายการ วัสดุ'!H8&gt;0,'กรอกรายการ วัสดุ'!H8,IF('กรอกรายการ วัสดุ'!H8=0,"-"))</f>
        <v>-</v>
      </c>
      <c r="L8" s="47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>
        <f>IF('กรอกรายการ วัสดุ'!A9&gt;0,'กรอกรายการ วัสดุ'!A9,IF('กรอกรายการ วัสดุ'!A9=0," "))</f>
        <v>1</v>
      </c>
      <c r="B9" s="531" t="str">
        <f>IF('กรอกรายการ วัสดุ'!B9&gt;0,'กรอกรายการ วัสดุ'!B9,IF('กรอกรายการ วัสดุ'!B9=0,"-"))</f>
        <v>งานหลังคา</v>
      </c>
      <c r="C9" s="531"/>
      <c r="D9" s="531"/>
      <c r="E9" s="531"/>
      <c r="F9" s="12" t="str">
        <f>IF('กรอกรายการ วัสดุ'!C9&gt;0,'กรอกรายการ วัสดุ'!C9,IF('กรอกรายการ วัสดุ'!C9=0,"-"))</f>
        <v>-</v>
      </c>
      <c r="G9" s="12" t="str">
        <f>IF('กรอกรายการ วัสดุ'!D9&gt;0,'กรอกรายการ วัสดุ'!D9,IF('กรอกรายการ วัสดุ'!D9=0,"-"))</f>
        <v>-</v>
      </c>
      <c r="H9" s="47" t="str">
        <f>IF('กรอกรายการ วัสดุ'!E9&gt;0,'กรอกรายการ วัสดุ'!E9,IF('กรอกรายการ วัสดุ'!E9=0,"-"))</f>
        <v>-</v>
      </c>
      <c r="I9" s="47" t="str">
        <f>IF('กรอกรายการ วัสดุ'!F9&gt;0,'กรอกรายการ วัสดุ'!F9,IF('กรอกรายการ วัสดุ'!F9=0,"-"))</f>
        <v>-</v>
      </c>
      <c r="J9" s="47" t="str">
        <f>IF('กรอกรายการ วัสดุ'!G9&gt;0,'กรอกรายการ วัสดุ'!G9,IF('กรอกรายการ วัสดุ'!G9=0,"-"))</f>
        <v>-</v>
      </c>
      <c r="K9" s="47" t="str">
        <f>IF('กรอกรายการ วัสดุ'!H9&gt;0,'กรอกรายการ วัสดุ'!H9,IF('กรอกรายการ วัสดุ'!H9=0,"-"))</f>
        <v>-</v>
      </c>
      <c r="L9" s="47" t="str">
        <f>IF('กรอกรายการ วัสดุ'!I9&gt;0,'กรอกรายการ วัสดุ'!I9,IF('กรอกรายการ วัสดุ'!I9=0,"-"))</f>
        <v>-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531" t="str">
        <f>IF('กรอกรายการ วัสดุ'!B10&gt;0,'กรอกรายการ วัสดุ'!B10,IF('กรอกรายการ วัสดุ'!B10=0,"-"))</f>
        <v xml:space="preserve"> 1.1 กระเบื้องลอนคู่ขนาด 0.50x1.20 ม. หนา 5 มม. (สีน้ำเงิน)</v>
      </c>
      <c r="C10" s="531"/>
      <c r="D10" s="531"/>
      <c r="E10" s="531"/>
      <c r="F10" s="12">
        <f>IF('กรอกรายการ วัสดุ'!C10&gt;0,'กรอกรายการ วัสดุ'!C10,IF('กรอกรายการ วัสดุ'!C10=0,"-"))</f>
        <v>1300</v>
      </c>
      <c r="G10" s="12" t="str">
        <f>IF('กรอกรายการ วัสดุ'!D10&gt;0,'กรอกรายการ วัสดุ'!D10,IF('กรอกรายการ วัสดุ'!D10=0,"-"))</f>
        <v>แผ่น</v>
      </c>
      <c r="H10" s="47">
        <f>IF('กรอกรายการ วัสดุ'!E10&gt;0,'กรอกรายการ วัสดุ'!E10,IF('กรอกรายการ วัสดุ'!E10=0,"-"))</f>
        <v>74</v>
      </c>
      <c r="I10" s="47">
        <f>IF('กรอกรายการ วัสดุ'!F10&gt;0,'กรอกรายการ วัสดุ'!F10,IF('กรอกรายการ วัสดุ'!F10=0,"-"))</f>
        <v>96200</v>
      </c>
      <c r="J10" s="47" t="str">
        <f>IF('กรอกรายการ วัสดุ'!G10&gt;0,'กรอกรายการ วัสดุ'!G10,IF('กรอกรายการ วัสดุ'!G10=0,"-"))</f>
        <v>-</v>
      </c>
      <c r="K10" s="47" t="str">
        <f>IF('กรอกรายการ วัสดุ'!H10&gt;0,'กรอกรายการ วัสดุ'!H10,IF('กรอกรายการ วัสดุ'!H10=0,"-"))</f>
        <v>-</v>
      </c>
      <c r="L10" s="47">
        <f>IF('กรอกรายการ วัสดุ'!I10&gt;0,'กรอกรายการ วัสดุ'!I10,IF('กรอกรายการ วัสดุ'!I10=0,"-"))</f>
        <v>96200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531" t="str">
        <f>IF('กรอกรายการ วัสดุ'!B11&gt;0,'กรอกรายการ วัสดุ'!B11,IF('กรอกรายการ วัสดุ'!B11=0,"-"))</f>
        <v>1.2 ครอบสนัโค้งกระเบืองลอนคู่ หนา 5 มม. (สีน้ำเงิน)</v>
      </c>
      <c r="C11" s="531"/>
      <c r="D11" s="531"/>
      <c r="E11" s="531"/>
      <c r="F11" s="12">
        <f>IF('กรอกรายการ วัสดุ'!C11&gt;0,'กรอกรายการ วัสดุ'!C11,IF('กรอกรายการ วัสดุ'!C11=0,"-"))</f>
        <v>90</v>
      </c>
      <c r="G11" s="12" t="str">
        <f>IF('กรอกรายการ วัสดุ'!D11&gt;0,'กรอกรายการ วัสดุ'!D11,IF('กรอกรายการ วัสดุ'!D11=0,"-"))</f>
        <v>แผ่น</v>
      </c>
      <c r="H11" s="47">
        <f>IF('กรอกรายการ วัสดุ'!E11&gt;0,'กรอกรายการ วัสดุ'!E11,IF('กรอกรายการ วัสดุ'!E11=0,"-"))</f>
        <v>67</v>
      </c>
      <c r="I11" s="47">
        <f>IF('กรอกรายการ วัสดุ'!F11&gt;0,'กรอกรายการ วัสดุ'!F11,IF('กรอกรายการ วัสดุ'!F11=0,"-"))</f>
        <v>6030</v>
      </c>
      <c r="J11" s="47" t="str">
        <f>IF('กรอกรายการ วัสดุ'!G11&gt;0,'กรอกรายการ วัสดุ'!G11,IF('กรอกรายการ วัสดุ'!G11=0,"-"))</f>
        <v>-</v>
      </c>
      <c r="K11" s="47" t="str">
        <f>IF('กรอกรายการ วัสดุ'!H11&gt;0,'กรอกรายการ วัสดุ'!H11,IF('กรอกรายการ วัสดุ'!H11=0,"-"))</f>
        <v>-</v>
      </c>
      <c r="L11" s="47">
        <f>IF('กรอกรายการ วัสดุ'!I11&gt;0,'กรอกรายการ วัสดุ'!I11,IF('กรอกรายการ วัสดุ'!I11=0,"-"))</f>
        <v>6030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531" t="str">
        <f>IF('กรอกรายการ วัสดุ'!B12&gt;0,'กรอกรายการ วัสดุ'!B12,IF('กรอกรายการ วัสดุ'!B12=0,"-"))</f>
        <v>1.3 ตะปูเกลียวยึดกระเบอืÊงลอนคู่ยาว 4 นิว</v>
      </c>
      <c r="C12" s="531"/>
      <c r="D12" s="531"/>
      <c r="E12" s="531"/>
      <c r="F12" s="12">
        <f>IF('กรอกรายการ วัสดุ'!C12&gt;0,'กรอกรายการ วัสดุ'!C12,IF('กรอกรายการ วัสดุ'!C12=0,"-"))</f>
        <v>2500</v>
      </c>
      <c r="G12" s="12" t="str">
        <f>IF('กรอกรายการ วัสดุ'!D12&gt;0,'กรอกรายการ วัสดุ'!D12,IF('กรอกรายการ วัสดุ'!D12=0,"-"))</f>
        <v>ตัว</v>
      </c>
      <c r="H12" s="47">
        <f>IF('กรอกรายการ วัสดุ'!E12&gt;0,'กรอกรายการ วัสดุ'!E12,IF('กรอกรายการ วัสดุ'!E12=0,"-"))</f>
        <v>6</v>
      </c>
      <c r="I12" s="47">
        <f>IF('กรอกรายการ วัสดุ'!F12&gt;0,'กรอกรายการ วัสดุ'!F12,IF('กรอกรายการ วัสดุ'!F12=0,"-"))</f>
        <v>15000</v>
      </c>
      <c r="J12" s="47" t="str">
        <f>IF('กรอกรายการ วัสดุ'!G12&gt;0,'กรอกรายการ วัสดุ'!G12,IF('กรอกรายการ วัสดุ'!G12=0,"-"))</f>
        <v>-</v>
      </c>
      <c r="K12" s="47" t="str">
        <f>IF('กรอกรายการ วัสดุ'!H12&gt;0,'กรอกรายการ วัสดุ'!H12,IF('กรอกรายการ วัสดุ'!H12=0,"-"))</f>
        <v>-</v>
      </c>
      <c r="L12" s="47">
        <f>IF('กรอกรายการ วัสดุ'!I12&gt;0,'กรอกรายการ วัสดุ'!I12,IF('กรอกรายการ วัสดุ'!I12=0,"-"))</f>
        <v>15000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531" t="str">
        <f>IF('กรอกรายการ วัสดุ'!B13&gt;0,'กรอกรายการ วัสดุ'!B13,IF('กรอกรายการ วัสดุ'!B13=0,"-"))</f>
        <v xml:space="preserve">1.4 ค่าแรง งานหลังคาทรงจั่ว </v>
      </c>
      <c r="C13" s="531"/>
      <c r="D13" s="531"/>
      <c r="E13" s="531"/>
      <c r="F13" s="12">
        <f>IF('กรอกรายการ วัสดุ'!C13&gt;0,'กรอกรายการ วัสดุ'!C13,IF('กรอกรายการ วัสดุ'!C13=0,"-"))</f>
        <v>1200</v>
      </c>
      <c r="G13" s="12" t="str">
        <f>IF('กรอกรายการ วัสดุ'!D13&gt;0,'กรอกรายการ วัสดุ'!D13,IF('กรอกรายการ วัสดุ'!D13=0,"-"))</f>
        <v>ตร.ม.</v>
      </c>
      <c r="H13" s="47" t="str">
        <f>IF('กรอกรายการ วัสดุ'!E13&gt;0,'กรอกรายการ วัสดุ'!E13,IF('กรอกรายการ วัสดุ'!E13=0,"-"))</f>
        <v>-</v>
      </c>
      <c r="I13" s="47" t="str">
        <f>IF('กรอกรายการ วัสดุ'!F13&gt;0,'กรอกรายการ วัสดุ'!F13,IF('กรอกรายการ วัสดุ'!F13=0,"-"))</f>
        <v>-</v>
      </c>
      <c r="J13" s="47">
        <f>IF('กรอกรายการ วัสดุ'!G13&gt;0,'กรอกรายการ วัสดุ'!G13,IF('กรอกรายการ วัสดุ'!G13=0,"-"))</f>
        <v>45</v>
      </c>
      <c r="K13" s="47">
        <f>IF('กรอกรายการ วัสดุ'!H13&gt;0,'กรอกรายการ วัสดุ'!H13,IF('กรอกรายการ วัสดุ'!H13=0,"-"))</f>
        <v>54000</v>
      </c>
      <c r="L13" s="47">
        <f>IF('กรอกรายการ วัสดุ'!I13&gt;0,'กรอกรายการ วัสดุ'!I13,IF('กรอกรายการ วัสดุ'!I13=0,"-"))</f>
        <v>54000</v>
      </c>
      <c r="M13" s="10"/>
    </row>
    <row r="14" spans="1:17" s="5" customFormat="1" ht="19.5" customHeight="1" x14ac:dyDescent="0.5">
      <c r="A14" s="9">
        <f>IF('กรอกรายการ วัสดุ'!A14&gt;0,'กรอกรายการ วัสดุ'!A14,IF('กรอกรายการ วัสดุ'!A14=0," "))</f>
        <v>2</v>
      </c>
      <c r="B14" s="531" t="str">
        <f>IF('กรอกรายการ วัสดุ'!B14&gt;0,'กรอกรายการ วัสดุ'!B14,IF('กรอกรายการ วัสดุ'!B14=0,"-"))</f>
        <v>งานฝ้าเพดานโครงคร่าวโลหะชุบสังกะสี</v>
      </c>
      <c r="C14" s="531"/>
      <c r="D14" s="531"/>
      <c r="E14" s="531"/>
      <c r="F14" s="12" t="str">
        <f>IF('กรอกรายการ วัสดุ'!C14&gt;0,'กรอกรายการ วัสดุ'!C14,IF('กรอกรายการ วัสดุ'!C14=0,"-"))</f>
        <v>-</v>
      </c>
      <c r="G14" s="12" t="str">
        <f>IF('กรอกรายการ วัสดุ'!D14&gt;0,'กรอกรายการ วัสดุ'!D14,IF('กรอกรายการ วัสดุ'!D14=0,"-"))</f>
        <v>-</v>
      </c>
      <c r="H14" s="47" t="str">
        <f>IF('กรอกรายการ วัสดุ'!E14&gt;0,'กรอกรายการ วัสดุ'!E14,IF('กรอกรายการ วัสดุ'!E14=0,"-"))</f>
        <v>-</v>
      </c>
      <c r="I14" s="47" t="str">
        <f>IF('กรอกรายการ วัสดุ'!F14&gt;0,'กรอกรายการ วัสดุ'!F14,IF('กรอกรายการ วัสดุ'!F14=0,"-"))</f>
        <v>-</v>
      </c>
      <c r="J14" s="47" t="str">
        <f>IF('กรอกรายการ วัสดุ'!G14&gt;0,'กรอกรายการ วัสดุ'!G14,IF('กรอกรายการ วัสดุ'!G14=0,"-"))</f>
        <v>-</v>
      </c>
      <c r="K14" s="47" t="str">
        <f>IF('กรอกรายการ วัสดุ'!H14&gt;0,'กรอกรายการ วัสดุ'!H14,IF('กรอกรายการ วัสดุ'!H14=0,"-"))</f>
        <v>-</v>
      </c>
      <c r="L14" s="47" t="str">
        <f>IF('กรอกรายการ วัสดุ'!I14&gt;0,'กรอกรายการ วัสดุ'!I14,IF('กรอกรายการ วัสดุ'!I14=0,"-"))</f>
        <v>-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531" t="str">
        <f>IF('กรอกรายการ วัสดุ'!B15&gt;0,'กรอกรายการ วัสดุ'!B15,IF('กรอกรายการ วัสดุ'!B15=0,"-"))</f>
        <v>2.1  แผ่นยิบซั่มบอร์ด หนา 9 มม. ครร่าโลหะชุบ สังกะสี ฉาบเรียบรอยต่อ</v>
      </c>
      <c r="C15" s="531"/>
      <c r="D15" s="531"/>
      <c r="E15" s="531"/>
      <c r="F15" s="12">
        <f>IF('กรอกรายการ วัสดุ'!C15&gt;0,'กรอกรายการ วัสดุ'!C15,IF('กรอกรายการ วัสดุ'!C15=0,"-"))</f>
        <v>260</v>
      </c>
      <c r="G15" s="12" t="str">
        <f>IF('กรอกรายการ วัสดุ'!D15&gt;0,'กรอกรายการ วัสดุ'!D15,IF('กรอกรายการ วัสดุ'!D15=0,"-"))</f>
        <v>ตร.ม.</v>
      </c>
      <c r="H15" s="47">
        <f>IF('กรอกรายการ วัสดุ'!E15&gt;0,'กรอกรายการ วัสดุ'!E15,IF('กรอกรายการ วัสดุ'!E15=0,"-"))</f>
        <v>292</v>
      </c>
      <c r="I15" s="47">
        <f>IF('กรอกรายการ วัสดุ'!F15&gt;0,'กรอกรายการ วัสดุ'!F15,IF('กรอกรายการ วัสดุ'!F15=0,"-"))</f>
        <v>75920</v>
      </c>
      <c r="J15" s="47">
        <f>IF('กรอกรายการ วัสดุ'!G15&gt;0,'กรอกรายการ วัสดุ'!G15,IF('กรอกรายการ วัสดุ'!G15=0,"-"))</f>
        <v>75</v>
      </c>
      <c r="K15" s="47">
        <f>IF('กรอกรายการ วัสดุ'!H15&gt;0,'กรอกรายการ วัสดุ'!H15,IF('กรอกรายการ วัสดุ'!H15=0,"-"))</f>
        <v>19500</v>
      </c>
      <c r="L15" s="47">
        <f>IF('กรอกรายการ วัสดุ'!I15&gt;0,'กรอกรายการ วัสดุ'!I15,IF('กรอกรายการ วัสดุ'!I15=0,"-"))</f>
        <v>95420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531" t="str">
        <f>IF('กรอกรายการ วัสดุ'!B16&gt;0,'กรอกรายการ วัสดุ'!B16,IF('กรอกรายการ วัสดุ'!B16=0,"-"))</f>
        <v>งานทาสี</v>
      </c>
      <c r="C16" s="531"/>
      <c r="D16" s="531"/>
      <c r="E16" s="531"/>
      <c r="F16" s="12" t="str">
        <f>IF('กรอกรายการ วัสดุ'!C16&gt;0,'กรอกรายการ วัสดุ'!C16,IF('กรอกรายการ วัสดุ'!C16=0,"-"))</f>
        <v>-</v>
      </c>
      <c r="G16" s="12" t="str">
        <f>IF('กรอกรายการ วัสดุ'!D16&gt;0,'กรอกรายการ วัสดุ'!D16,IF('กรอกรายการ วัสดุ'!D16=0,"-"))</f>
        <v>-</v>
      </c>
      <c r="H16" s="47" t="str">
        <f>IF('กรอกรายการ วัสดุ'!E16&gt;0,'กรอกรายการ วัสดุ'!E16,IF('กรอกรายการ วัสดุ'!E16=0,"-"))</f>
        <v>-</v>
      </c>
      <c r="I16" s="47" t="str">
        <f>IF('กรอกรายการ วัสดุ'!F16&gt;0,'กรอกรายการ วัสดุ'!F16,IF('กรอกรายการ วัสดุ'!F16=0,"-"))</f>
        <v>-</v>
      </c>
      <c r="J16" s="47" t="str">
        <f>IF('กรอกรายการ วัสดุ'!G16&gt;0,'กรอกรายการ วัสดุ'!G16,IF('กรอกรายการ วัสดุ'!G16=0,"-"))</f>
        <v>-</v>
      </c>
      <c r="K16" s="47" t="str">
        <f>IF('กรอกรายการ วัสดุ'!H16&gt;0,'กรอกรายการ วัสดุ'!H16,IF('กรอกรายการ วัสดุ'!H16=0,"-"))</f>
        <v>-</v>
      </c>
      <c r="L16" s="47" t="str">
        <f>IF('กรอกรายการ วัสดุ'!I16&gt;0,'กรอกรายการ วัสดุ'!I16,IF('กรอกรายการ วัสดุ'!I16=0,"-"))</f>
        <v>-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531" t="str">
        <f>IF('กรอกรายการ วัสดุ'!B17&gt;0,'กรอกรายการ วัสดุ'!B17,IF('กรอกรายการ วัสดุ'!B17=0,"-"))</f>
        <v>2.2 งานทาสีปูนใหม่</v>
      </c>
      <c r="C17" s="531"/>
      <c r="D17" s="531"/>
      <c r="E17" s="531"/>
      <c r="F17" s="12" t="str">
        <f>IF('กรอกรายการ วัสดุ'!C17&gt;0,'กรอกรายการ วัสดุ'!C17,IF('กรอกรายการ วัสดุ'!C17=0,"-"))</f>
        <v>-</v>
      </c>
      <c r="G17" s="12" t="str">
        <f>IF('กรอกรายการ วัสดุ'!D17&gt;0,'กรอกรายการ วัสดุ'!D17,IF('กรอกรายการ วัสดุ'!D17=0,"-"))</f>
        <v>-</v>
      </c>
      <c r="H17" s="47" t="str">
        <f>IF('กรอกรายการ วัสดุ'!E17&gt;0,'กรอกรายการ วัสดุ'!E17,IF('กรอกรายการ วัสดุ'!E17=0,"-"))</f>
        <v>-</v>
      </c>
      <c r="I17" s="47" t="str">
        <f>IF('กรอกรายการ วัสดุ'!F17&gt;0,'กรอกรายการ วัสดุ'!F17,IF('กรอกรายการ วัสดุ'!F17=0,"-"))</f>
        <v>-</v>
      </c>
      <c r="J17" s="47" t="str">
        <f>IF('กรอกรายการ วัสดุ'!G17&gt;0,'กรอกรายการ วัสดุ'!G17,IF('กรอกรายการ วัสดุ'!G17=0,"-"))</f>
        <v>-</v>
      </c>
      <c r="K17" s="47" t="str">
        <f>IF('กรอกรายการ วัสดุ'!H17&gt;0,'กรอกรายการ วัสดุ'!H17,IF('กรอกรายการ วัสดุ'!H17=0,"-"))</f>
        <v>-</v>
      </c>
      <c r="L17" s="47" t="str">
        <f>IF('กรอกรายการ วัสดุ'!I17&gt;0,'กรอกรายการ วัสดุ'!I17,IF('กรอกรายการ วัสดุ'!I17=0,"-"))</f>
        <v>-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559" t="str">
        <f>IF('กรอกรายการ วัสดุ'!B18&gt;0,'กรอกรายการ วัสดุ'!B18,IF('กรอกรายการ วัสดุ'!B18=0,"-"))</f>
        <v xml:space="preserve">  -  ทาสีน้ำอครีลิค 100% ทาภายใน มอก.2321-2549 (ทาสีรองพื้นใหม่</v>
      </c>
      <c r="C18" s="560"/>
      <c r="D18" s="560"/>
      <c r="E18" s="561"/>
      <c r="F18" s="12" t="str">
        <f>IF('กรอกรายการ วัสดุ'!C18&gt;0,'กรอกรายการ วัสดุ'!C18,IF('กรอกรายการ วัสดุ'!C18=0,"-"))</f>
        <v>-</v>
      </c>
      <c r="G18" s="12" t="str">
        <f>IF('กรอกรายการ วัสดุ'!D18&gt;0,'กรอกรายการ วัสดุ'!D18,IF('กรอกรายการ วัสดุ'!D18=0,"-"))</f>
        <v>-</v>
      </c>
      <c r="H18" s="47" t="str">
        <f>IF('กรอกรายการ วัสดุ'!E18&gt;0,'กรอกรายการ วัสดุ'!E18,IF('กรอกรายการ วัสดุ'!E18=0,"-"))</f>
        <v>-</v>
      </c>
      <c r="I18" s="47" t="str">
        <f>IF('กรอกรายการ วัสดุ'!F18&gt;0,'กรอกรายการ วัสดุ'!F18,IF('กรอกรายการ วัสดุ'!F18=0,"-"))</f>
        <v>-</v>
      </c>
      <c r="J18" s="47" t="str">
        <f>IF('กรอกรายการ วัสดุ'!G18&gt;0,'กรอกรายการ วัสดุ'!G18,IF('กรอกรายการ วัสดุ'!G18=0,"-"))</f>
        <v>-</v>
      </c>
      <c r="K18" s="47" t="str">
        <f>IF('กรอกรายการ วัสดุ'!H18&gt;0,'กรอกรายการ วัสดุ'!H18,IF('กรอกรายการ วัสดุ'!H18=0,"-"))</f>
        <v>-</v>
      </c>
      <c r="L18" s="47" t="str">
        <f>IF('กรอกรายการ วัสดุ'!I18&gt;0,'กรอกรายการ วัสดุ'!I18,IF('กรอกรายการ วัสดุ'!I18=0,"-"))</f>
        <v>-</v>
      </c>
      <c r="M18" s="11"/>
    </row>
    <row r="19" spans="1:13" s="5" customFormat="1" ht="19.5" customHeight="1" thickBot="1" x14ac:dyDescent="0.55000000000000004">
      <c r="A19" s="533" t="s">
        <v>41</v>
      </c>
      <c r="B19" s="534"/>
      <c r="C19" s="534"/>
      <c r="D19" s="534"/>
      <c r="E19" s="534"/>
      <c r="F19" s="534"/>
      <c r="G19" s="534"/>
      <c r="H19" s="535"/>
      <c r="I19" s="48">
        <f>SUM(I8:I18)</f>
        <v>193150</v>
      </c>
      <c r="J19" s="20"/>
      <c r="K19" s="48">
        <f>SUM(K8:K18)</f>
        <v>73500</v>
      </c>
      <c r="L19" s="48">
        <f>SUM(L8:L18)</f>
        <v>266650</v>
      </c>
      <c r="M19" s="14"/>
    </row>
    <row r="20" spans="1:13" s="6" customFormat="1" ht="22.5" customHeight="1" x14ac:dyDescent="0.5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55000000000000004">
      <c r="A21" s="283"/>
      <c r="C21" s="122"/>
      <c r="D21" s="122" t="s">
        <v>28</v>
      </c>
      <c r="E21" s="122" t="s">
        <v>29</v>
      </c>
      <c r="F21" s="2" t="s">
        <v>30</v>
      </c>
      <c r="H21" s="123" t="s">
        <v>28</v>
      </c>
      <c r="I21" s="122" t="s">
        <v>33</v>
      </c>
    </row>
    <row r="22" spans="1:13" s="2" customFormat="1" x14ac:dyDescent="0.55000000000000004">
      <c r="A22" s="283"/>
      <c r="B22" s="122"/>
      <c r="C22" s="122"/>
      <c r="D22" s="123"/>
      <c r="E22" s="283" t="str">
        <f>'กรอกข้อมูล รร.'!C28</f>
        <v>(นายอำพร จานเก่า)</v>
      </c>
      <c r="H22" s="123"/>
      <c r="I22" s="536" t="str">
        <f>'กรอกข้อมูล รร.'!C29</f>
        <v>(นางสาวจริยา ขัดแก้ว)</v>
      </c>
      <c r="J22" s="536"/>
    </row>
    <row r="23" spans="1:13" s="2" customFormat="1" x14ac:dyDescent="0.55000000000000004">
      <c r="A23" s="283"/>
      <c r="C23" s="122"/>
      <c r="D23" s="536" t="str">
        <f>'กรอกข้อมูล รร.'!B13</f>
        <v>ช่าง ระดับ 4</v>
      </c>
      <c r="E23" s="536"/>
      <c r="F23" s="536"/>
      <c r="H23" s="536" t="str">
        <f>'กรอกข้อมูล รร.'!B15</f>
        <v>ผู้อำนวยการกลุ่มอำนวยการ</v>
      </c>
      <c r="I23" s="536"/>
      <c r="J23" s="536"/>
      <c r="K23" s="536"/>
    </row>
    <row r="24" spans="1:13" s="2" customFormat="1" ht="9" customHeight="1" x14ac:dyDescent="0.55000000000000004">
      <c r="A24" s="283"/>
      <c r="C24" s="122"/>
      <c r="D24" s="283"/>
      <c r="E24" s="283"/>
      <c r="F24" s="283"/>
      <c r="H24" s="283"/>
      <c r="I24" s="283"/>
      <c r="J24" s="283"/>
      <c r="K24" s="283"/>
    </row>
    <row r="25" spans="1:13" s="2" customFormat="1" ht="27.75" x14ac:dyDescent="0.65">
      <c r="C25" s="556" t="s">
        <v>23</v>
      </c>
      <c r="D25" s="556"/>
      <c r="E25" s="556"/>
      <c r="F25" s="556"/>
      <c r="G25" s="556"/>
      <c r="H25" s="556"/>
      <c r="I25" s="556"/>
      <c r="J25" s="556"/>
      <c r="K25" s="556"/>
      <c r="L25" s="556" t="s">
        <v>25</v>
      </c>
      <c r="M25" s="556"/>
    </row>
    <row r="26" spans="1:13" s="2" customFormat="1" x14ac:dyDescent="0.55000000000000004">
      <c r="A26" s="543" t="str">
        <f>A2</f>
        <v>ซ่อมแซมสำนักงาน สพป.ลำปาง เขต 3</v>
      </c>
      <c r="B26" s="543"/>
      <c r="C26" s="543"/>
      <c r="D26" s="563" t="str">
        <f>D2</f>
        <v>อาคารอาคารสำนักงาน สพป.ลำปาง เขต 3</v>
      </c>
      <c r="E26" s="563"/>
      <c r="F26" s="563"/>
      <c r="G26" s="563"/>
      <c r="H26" s="563"/>
      <c r="I26" s="2" t="s">
        <v>26</v>
      </c>
      <c r="J26" s="287" t="str">
        <f>J2</f>
        <v>ลำปาง เขต  3</v>
      </c>
      <c r="M26" s="2" t="s">
        <v>35</v>
      </c>
    </row>
    <row r="27" spans="1:13" ht="24.75" thickBot="1" x14ac:dyDescent="0.6">
      <c r="A27" s="281" t="s">
        <v>0</v>
      </c>
      <c r="D27" s="544" t="str">
        <f>D3</f>
        <v>สพป.ลำปาง เขต 3</v>
      </c>
      <c r="E27" s="544"/>
      <c r="F27" s="544"/>
      <c r="G27" s="544"/>
      <c r="H27" s="544"/>
      <c r="K27" s="545"/>
      <c r="L27" s="545"/>
    </row>
    <row r="28" spans="1:13" ht="9.75" hidden="1" customHeight="1" x14ac:dyDescent="0.55000000000000004">
      <c r="A28" s="28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546" t="s">
        <v>2</v>
      </c>
      <c r="B29" s="548" t="s">
        <v>3</v>
      </c>
      <c r="C29" s="549"/>
      <c r="D29" s="549"/>
      <c r="E29" s="550"/>
      <c r="F29" s="554" t="s">
        <v>4</v>
      </c>
      <c r="G29" s="554" t="s">
        <v>5</v>
      </c>
      <c r="H29" s="554" t="s">
        <v>6</v>
      </c>
      <c r="I29" s="554"/>
      <c r="J29" s="554" t="s">
        <v>7</v>
      </c>
      <c r="K29" s="554"/>
      <c r="L29" s="554" t="s">
        <v>24</v>
      </c>
      <c r="M29" s="537" t="s">
        <v>9</v>
      </c>
    </row>
    <row r="30" spans="1:13" s="3" customFormat="1" ht="43.5" customHeight="1" x14ac:dyDescent="0.55000000000000004">
      <c r="A30" s="547"/>
      <c r="B30" s="551"/>
      <c r="C30" s="552"/>
      <c r="D30" s="552"/>
      <c r="E30" s="553"/>
      <c r="F30" s="555"/>
      <c r="G30" s="555"/>
      <c r="H30" s="282" t="s">
        <v>10</v>
      </c>
      <c r="I30" s="282" t="s">
        <v>11</v>
      </c>
      <c r="J30" s="282" t="s">
        <v>10</v>
      </c>
      <c r="K30" s="282" t="s">
        <v>11</v>
      </c>
      <c r="L30" s="555"/>
      <c r="M30" s="538"/>
    </row>
    <row r="31" spans="1:13" s="3" customFormat="1" ht="24.75" customHeight="1" x14ac:dyDescent="0.55000000000000004">
      <c r="A31" s="572" t="s">
        <v>42</v>
      </c>
      <c r="B31" s="573"/>
      <c r="C31" s="573"/>
      <c r="D31" s="573"/>
      <c r="E31" s="573"/>
      <c r="F31" s="573"/>
      <c r="G31" s="573"/>
      <c r="H31" s="574"/>
      <c r="I31" s="280">
        <f>I19</f>
        <v>193150</v>
      </c>
      <c r="J31" s="16"/>
      <c r="K31" s="49">
        <f>K19</f>
        <v>73500</v>
      </c>
      <c r="L31" s="49">
        <f>L19</f>
        <v>266650</v>
      </c>
      <c r="M31" s="285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578" t="str">
        <f>IF('กรอกรายการ วัสดุ'!B19&gt;0,'กรอกรายการ วัสดุ'!B19,IF('กรอกรายการ วัสดุ'!B19=0,"-"))</f>
        <v xml:space="preserve">    กันด่าง 1 เที่ยว มอก.1123-2555 และทาสีทับหน้า 2 เที่ยว)</v>
      </c>
      <c r="C32" s="579"/>
      <c r="D32" s="579"/>
      <c r="E32" s="580"/>
      <c r="F32" s="12" t="str">
        <f>IF('กรอกรายการ วัสดุ'!C19&gt;0,'กรอกรายการ วัสดุ'!C19,IF('กรอกรายการ วัสดุ'!C19=0,"-"))</f>
        <v>-</v>
      </c>
      <c r="G32" s="12" t="str">
        <f>IF('กรอกรายการ วัสดุ'!D19&gt;0,'กรอกรายการ วัสดุ'!D19,IF('กรอกรายการ วัสดุ'!D19=0,"-"))</f>
        <v>-</v>
      </c>
      <c r="H32" s="47" t="str">
        <f>IF('กรอกรายการ วัสดุ'!E19&gt;0,'กรอกรายการ วัสดุ'!E19,IF('กรอกรายการ วัสดุ'!E19=0,"-"))</f>
        <v>-</v>
      </c>
      <c r="I32" s="47" t="str">
        <f>IF('กรอกรายการ วัสดุ'!F19&gt;0,'กรอกรายการ วัสดุ'!F19,IF('กรอกรายการ วัสดุ'!F19=0,"-"))</f>
        <v>-</v>
      </c>
      <c r="J32" s="47" t="str">
        <f>IF('กรอกรายการ วัสดุ'!G19&gt;0,'กรอกรายการ วัสดุ'!G19,IF('กรอกรายการ วัสดุ'!G19=0,"-"))</f>
        <v>-</v>
      </c>
      <c r="K32" s="47" t="str">
        <f>IF('กรอกรายการ วัสดุ'!H19&gt;0,'กรอกรายการ วัสดุ'!H19,IF('กรอกรายการ วัสดุ'!H19=0,"-"))</f>
        <v>-</v>
      </c>
      <c r="L32" s="47" t="str">
        <f>IF('กรอกรายการ วัสดุ'!I19&gt;0,'กรอกรายการ วัสดุ'!I19,IF('กรอกรายการ วัสดุ'!I19=0,"-"))</f>
        <v>-</v>
      </c>
      <c r="M32" s="8"/>
    </row>
    <row r="33" spans="1:13" s="5" customFormat="1" ht="19.5" customHeight="1" x14ac:dyDescent="0.5">
      <c r="A33" s="9">
        <f>IF('กรอกรายการ วัสดุ'!A20&gt;0,'กรอกรายการ วัสดุ'!A20,IF('กรอกรายการ วัสดุ'!A20=0," "))</f>
        <v>3</v>
      </c>
      <c r="B33" s="581" t="str">
        <f>IF('กรอกรายการ วัสดุ'!B20&gt;0,'กรอกรายการ วัสดุ'!B20,IF('กรอกรายการ วัสดุ'!B20=0,"-"))</f>
        <v>งานฝ้าเพดานภายนอก</v>
      </c>
      <c r="C33" s="582"/>
      <c r="D33" s="582"/>
      <c r="E33" s="583"/>
      <c r="F33" s="12" t="str">
        <f>IF('กรอกรายการ วัสดุ'!C20&gt;0,'กรอกรายการ วัสดุ'!C20,IF('กรอกรายการ วัสดุ'!C20=0,"-"))</f>
        <v>-</v>
      </c>
      <c r="G33" s="12" t="str">
        <f>IF('กรอกรายการ วัสดุ'!D20&gt;0,'กรอกรายการ วัสดุ'!D20,IF('กรอกรายการ วัสดุ'!D20=0,"-"))</f>
        <v>-</v>
      </c>
      <c r="H33" s="47" t="str">
        <f>IF('กรอกรายการ วัสดุ'!E20&gt;0,'กรอกรายการ วัสดุ'!E20,IF('กรอกรายการ วัสดุ'!E20=0,"-"))</f>
        <v>-</v>
      </c>
      <c r="I33" s="47" t="str">
        <f>IF('กรอกรายการ วัสดุ'!F20&gt;0,'กรอกรายการ วัสดุ'!F20,IF('กรอกรายการ วัสดุ'!F20=0,"-"))</f>
        <v>-</v>
      </c>
      <c r="J33" s="47" t="str">
        <f>IF('กรอกรายการ วัสดุ'!G20&gt;0,'กรอกรายการ วัสดุ'!G20,IF('กรอกรายการ วัสดุ'!G20=0,"-"))</f>
        <v>-</v>
      </c>
      <c r="K33" s="47" t="str">
        <f>IF('กรอกรายการ วัสดุ'!H20&gt;0,'กรอกรายการ วัสดุ'!H20,IF('กรอกรายการ วัสดุ'!H20=0,"-"))</f>
        <v>-</v>
      </c>
      <c r="L33" s="47" t="str">
        <f>IF('กรอกรายการ วัสดุ'!I20&gt;0,'กรอกรายการ วัสดุ'!I20,IF('กรอกรายการ วัสดุ'!I20=0,"-"))</f>
        <v>-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581" t="str">
        <f>IF('กรอกรายการ วัสดุ'!B21&gt;0,'กรอกรายการ วัสดุ'!B21,IF('กรอกรายการ วัสดุ'!B21=0,"-"))</f>
        <v>3.1 ทาสีภายนอก ฝ้าเพดาน</v>
      </c>
      <c r="C34" s="582"/>
      <c r="D34" s="582"/>
      <c r="E34" s="583"/>
      <c r="F34" s="12">
        <f>IF('กรอกรายการ วัสดุ'!C21&gt;0,'กรอกรายการ วัสดุ'!C21,IF('กรอกรายการ วัสดุ'!C21=0,"-"))</f>
        <v>130</v>
      </c>
      <c r="G34" s="12" t="str">
        <f>IF('กรอกรายการ วัสดุ'!D21&gt;0,'กรอกรายการ วัสดุ'!D21,IF('กรอกรายการ วัสดุ'!D21=0,"-"))</f>
        <v>ตร.ม.</v>
      </c>
      <c r="H34" s="47">
        <f>IF('กรอกรายการ วัสดุ'!E21&gt;0,'กรอกรายการ วัสดุ'!E21,IF('กรอกรายการ วัสดุ'!E21=0,"-"))</f>
        <v>47</v>
      </c>
      <c r="I34" s="47">
        <f>IF('กรอกรายการ วัสดุ'!F21&gt;0,'กรอกรายการ วัสดุ'!F21,IF('กรอกรายการ วัสดุ'!F21=0,"-"))</f>
        <v>6110</v>
      </c>
      <c r="J34" s="47">
        <f>IF('กรอกรายการ วัสดุ'!G21&gt;0,'กรอกรายการ วัสดุ'!G21,IF('กรอกรายการ วัสดุ'!G21=0,"-"))</f>
        <v>34</v>
      </c>
      <c r="K34" s="47">
        <f>IF('กรอกรายการ วัสดุ'!H21&gt;0,'กรอกรายการ วัสดุ'!H21,IF('กรอกรายการ วัสดุ'!H21=0,"-"))</f>
        <v>4420</v>
      </c>
      <c r="L34" s="47">
        <f>IF('กรอกรายการ วัสดุ'!I21&gt;0,'กรอกรายการ วัสดุ'!I21,IF('กรอกรายการ วัสดุ'!I21=0,"-"))</f>
        <v>10530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581" t="str">
        <f>IF('กรอกรายการ วัสดุ'!B22&gt;0,'กรอกรายการ วัสดุ'!B22,IF('กรอกรายการ วัสดุ'!B22=0,"-"))</f>
        <v>งานทาสีเก่า</v>
      </c>
      <c r="C35" s="582"/>
      <c r="D35" s="582"/>
      <c r="E35" s="583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7" t="str">
        <f>IF('กรอกรายการ วัสดุ'!E22&gt;0,'กรอกรายการ วัสดุ'!E22,IF('กรอกรายการ วัสดุ'!E22=0,"-"))</f>
        <v>-</v>
      </c>
      <c r="I35" s="47" t="str">
        <f>IF('กรอกรายการ วัสดุ'!F22&gt;0,'กรอกรายการ วัสดุ'!F22,IF('กรอกรายการ วัสดุ'!F22=0,"-"))</f>
        <v>-</v>
      </c>
      <c r="J35" s="47" t="str">
        <f>IF('กรอกรายการ วัสดุ'!G22&gt;0,'กรอกรายการ วัสดุ'!G22,IF('กรอกรายการ วัสดุ'!G22=0,"-"))</f>
        <v>-</v>
      </c>
      <c r="K35" s="47" t="str">
        <f>IF('กรอกรายการ วัสดุ'!H22&gt;0,'กรอกรายการ วัสดุ'!H22,IF('กรอกรายการ วัสดุ'!H22=0,"-"))</f>
        <v>-</v>
      </c>
      <c r="L35" s="47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581" t="str">
        <f>IF('กรอกรายการ วัสดุ'!B23&gt;0,'กรอกรายการ วัสดุ'!B23,IF('กรอกรายการ วัสดุ'!B23=0,"-"))</f>
        <v xml:space="preserve"> -  ทาสีน้ำอครีลิค 100% ทาภายนอก มอก.2321-2549 (ทาน้ำยารองพื้น</v>
      </c>
      <c r="C36" s="582"/>
      <c r="D36" s="582"/>
      <c r="E36" s="583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7" t="str">
        <f>IF('กรอกรายการ วัสดุ'!E23&gt;0,'กรอกรายการ วัสดุ'!E23,IF('กรอกรายการ วัสดุ'!E23=0,"-"))</f>
        <v>-</v>
      </c>
      <c r="I36" s="47" t="str">
        <f>IF('กรอกรายการ วัสดุ'!F23&gt;0,'กรอกรายการ วัสดุ'!F23,IF('กรอกรายการ วัสดุ'!F23=0,"-"))</f>
        <v>-</v>
      </c>
      <c r="J36" s="47" t="str">
        <f>IF('กรอกรายการ วัสดุ'!G23&gt;0,'กรอกรายการ วัสดุ'!G23,IF('กรอกรายการ วัสดุ'!G23=0,"-"))</f>
        <v>-</v>
      </c>
      <c r="K36" s="47" t="str">
        <f>IF('กรอกรายการ วัสดุ'!H23&gt;0,'กรอกรายการ วัสดุ'!H23,IF('กรอกรายการ วัสดุ'!H23=0,"-"))</f>
        <v>-</v>
      </c>
      <c r="L36" s="47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581" t="str">
        <f>IF('กรอกรายการ วัสดุ'!B24&gt;0,'กรอกรายการ วัสดุ'!B24,IF('กรอกรายการ วัสดุ'!B24=0,"-"))</f>
        <v xml:space="preserve">   ปุนเก่า  1 เที่ยว และทาสีทับหน้า 2 เที่ยว)</v>
      </c>
      <c r="C37" s="582"/>
      <c r="D37" s="582"/>
      <c r="E37" s="583"/>
      <c r="F37" s="12">
        <f>IF('กรอกรายการ วัสดุ'!C24&gt;0,'กรอกรายการ วัสดุ'!C24,IF('กรอกรายการ วัสดุ'!C24=0,"-"))</f>
        <v>123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7">
        <f>IF('กรอกรายการ วัสดุ'!E24&gt;0,'กรอกรายการ วัสดุ'!E24,IF('กรอกรายการ วัสดุ'!E24=0,"-"))</f>
        <v>14556</v>
      </c>
      <c r="I37" s="47">
        <f>IF('กรอกรายการ วัสดุ'!F24&gt;0,'กรอกรายการ วัสดุ'!F24,IF('กรอกรายการ วัสดุ'!F24=0,"-"))</f>
        <v>1790388</v>
      </c>
      <c r="J37" s="47" t="str">
        <f>IF('กรอกรายการ วัสดุ'!G24&gt;0,'กรอกรายการ วัสดุ'!G24,IF('กรอกรายการ วัสดุ'!G24=0,"-"))</f>
        <v>-</v>
      </c>
      <c r="K37" s="47" t="str">
        <f>IF('กรอกรายการ วัสดุ'!H24&gt;0,'กรอกรายการ วัสดุ'!H24,IF('กรอกรายการ วัสดุ'!H24=0,"-"))</f>
        <v>-</v>
      </c>
      <c r="L37" s="47">
        <f>IF('กรอกรายการ วัสดุ'!I24&gt;0,'กรอกรายการ วัสดุ'!I24,IF('กรอกรายการ วัสดุ'!I24=0,"-"))</f>
        <v>1790388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581" t="str">
        <f>IF('กรอกรายการ วัสดุ'!B25&gt;0,'กรอกรายการ วัสดุ'!B25,IF('กรอกรายการ วัสดุ'!B25=0,"-"))</f>
        <v>-</v>
      </c>
      <c r="C38" s="582"/>
      <c r="D38" s="582"/>
      <c r="E38" s="583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7" t="str">
        <f>IF('กรอกรายการ วัสดุ'!E25&gt;0,'กรอกรายการ วัสดุ'!E25,IF('กรอกรายการ วัสดุ'!E25=0,"-"))</f>
        <v>-</v>
      </c>
      <c r="I38" s="47" t="str">
        <f>IF('กรอกรายการ วัสดุ'!F25&gt;0,'กรอกรายการ วัสดุ'!F25,IF('กรอกรายการ วัสดุ'!F25=0,"-"))</f>
        <v>-</v>
      </c>
      <c r="J38" s="47" t="str">
        <f>IF('กรอกรายการ วัสดุ'!G25&gt;0,'กรอกรายการ วัสดุ'!G25,IF('กรอกรายการ วัสดุ'!G25=0,"-"))</f>
        <v>-</v>
      </c>
      <c r="K38" s="47" t="str">
        <f>IF('กรอกรายการ วัสดุ'!H25&gt;0,'กรอกรายการ วัสดุ'!H25,IF('กรอกรายการ วัสดุ'!H25=0,"-"))</f>
        <v>-</v>
      </c>
      <c r="L38" s="47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581" t="str">
        <f>IF('กรอกรายการ วัสดุ'!B26&gt;0,'กรอกรายการ วัสดุ'!B26,IF('กรอกรายการ วัสดุ'!B26=0,"-"))</f>
        <v>-</v>
      </c>
      <c r="C39" s="582"/>
      <c r="D39" s="582"/>
      <c r="E39" s="583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7" t="str">
        <f>IF('กรอกรายการ วัสดุ'!E26&gt;0,'กรอกรายการ วัสดุ'!E26,IF('กรอกรายการ วัสดุ'!E26=0,"-"))</f>
        <v>-</v>
      </c>
      <c r="I39" s="47" t="str">
        <f>IF('กรอกรายการ วัสดุ'!F26&gt;0,'กรอกรายการ วัสดุ'!F26,IF('กรอกรายการ วัสดุ'!F26=0,"-"))</f>
        <v>-</v>
      </c>
      <c r="J39" s="47" t="str">
        <f>IF('กรอกรายการ วัสดุ'!G26&gt;0,'กรอกรายการ วัสดุ'!G26,IF('กรอกรายการ วัสดุ'!G26=0,"-"))</f>
        <v>-</v>
      </c>
      <c r="K39" s="47" t="str">
        <f>IF('กรอกรายการ วัสดุ'!H26&gt;0,'กรอกรายการ วัสดุ'!H26,IF('กรอกรายการ วัสดุ'!H26=0,"-"))</f>
        <v>-</v>
      </c>
      <c r="L39" s="47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581" t="str">
        <f>IF('กรอกรายการ วัสดุ'!B27&gt;0,'กรอกรายการ วัสดุ'!B27,IF('กรอกรายการ วัสดุ'!B27=0,"-"))</f>
        <v>-</v>
      </c>
      <c r="C40" s="582"/>
      <c r="D40" s="582"/>
      <c r="E40" s="583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7" t="str">
        <f>IF('กรอกรายการ วัสดุ'!E27&gt;0,'กรอกรายการ วัสดุ'!E27,IF('กรอกรายการ วัสดุ'!E27=0,"-"))</f>
        <v>-</v>
      </c>
      <c r="I40" s="47" t="str">
        <f>IF('กรอกรายการ วัสดุ'!F27&gt;0,'กรอกรายการ วัสดุ'!F27,IF('กรอกรายการ วัสดุ'!F27=0,"-"))</f>
        <v>-</v>
      </c>
      <c r="J40" s="47" t="str">
        <f>IF('กรอกรายการ วัสดุ'!G27&gt;0,'กรอกรายการ วัสดุ'!G27,IF('กรอกรายการ วัสดุ'!G27=0,"-"))</f>
        <v>-</v>
      </c>
      <c r="K40" s="47" t="str">
        <f>IF('กรอกรายการ วัสดุ'!H27&gt;0,'กรอกรายการ วัสดุ'!H27,IF('กรอกรายการ วัสดุ'!H27=0,"-"))</f>
        <v>-</v>
      </c>
      <c r="L40" s="47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581" t="str">
        <f>IF('กรอกรายการ วัสดุ'!B28&gt;0,'กรอกรายการ วัสดุ'!B28,IF('กรอกรายการ วัสดุ'!B28=0,"-"))</f>
        <v>-</v>
      </c>
      <c r="C41" s="582"/>
      <c r="D41" s="582"/>
      <c r="E41" s="583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7" t="str">
        <f>IF('กรอกรายการ วัสดุ'!E28&gt;0,'กรอกรายการ วัสดุ'!E28,IF('กรอกรายการ วัสดุ'!E28=0,"-"))</f>
        <v>-</v>
      </c>
      <c r="I41" s="47" t="str">
        <f>IF('กรอกรายการ วัสดุ'!F28&gt;0,'กรอกรายการ วัสดุ'!F28,IF('กรอกรายการ วัสดุ'!F28=0,"-"))</f>
        <v>-</v>
      </c>
      <c r="J41" s="47" t="str">
        <f>IF('กรอกรายการ วัสดุ'!G28&gt;0,'กรอกรายการ วัสดุ'!G28,IF('กรอกรายการ วัสดุ'!G28=0,"-"))</f>
        <v>-</v>
      </c>
      <c r="K41" s="47" t="str">
        <f>IF('กรอกรายการ วัสดุ'!H28&gt;0,'กรอกรายการ วัสดุ'!H28,IF('กรอกรายการ วัสดุ'!H28=0,"-"))</f>
        <v>-</v>
      </c>
      <c r="L41" s="47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21" t="str">
        <f>IF('กรอกรายการ วัสดุ'!A29&gt;0,'กรอกรายการ วัสดุ'!A29,IF('กรอกรายการ วัสดุ'!A29=0," "))</f>
        <v xml:space="preserve"> </v>
      </c>
      <c r="B42" s="575" t="str">
        <f>IF('กรอกรายการ วัสดุ'!B29&gt;0,'กรอกรายการ วัสดุ'!B29,IF('กรอกรายการ วัสดุ'!B29=0,"-"))</f>
        <v>-</v>
      </c>
      <c r="C42" s="576"/>
      <c r="D42" s="576"/>
      <c r="E42" s="577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7" t="str">
        <f>IF('กรอกรายการ วัสดุ'!E29&gt;0,'กรอกรายการ วัสดุ'!E29,IF('กรอกรายการ วัสดุ'!E29=0,"-"))</f>
        <v>-</v>
      </c>
      <c r="I42" s="47" t="str">
        <f>IF('กรอกรายการ วัสดุ'!F29&gt;0,'กรอกรายการ วัสดุ'!F29,IF('กรอกรายการ วัสดุ'!F29=0,"-"))</f>
        <v>-</v>
      </c>
      <c r="J42" s="47" t="str">
        <f>IF('กรอกรายการ วัสดุ'!G29&gt;0,'กรอกรายการ วัสดุ'!G29,IF('กรอกรายการ วัสดุ'!G29=0,"-"))</f>
        <v>-</v>
      </c>
      <c r="K42" s="47" t="str">
        <f>IF('กรอกรายการ วัสดุ'!H29&gt;0,'กรอกรายการ วัสดุ'!H29,IF('กรอกรายการ วัสดุ'!H29=0,"-"))</f>
        <v>-</v>
      </c>
      <c r="L42" s="47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533" t="s">
        <v>43</v>
      </c>
      <c r="B43" s="534"/>
      <c r="C43" s="534"/>
      <c r="D43" s="534"/>
      <c r="E43" s="534"/>
      <c r="F43" s="534"/>
      <c r="G43" s="534"/>
      <c r="H43" s="535"/>
      <c r="I43" s="48">
        <f>SUM(I32:I42)</f>
        <v>1796498</v>
      </c>
      <c r="J43" s="20"/>
      <c r="K43" s="48">
        <f>SUM(K32:K42)</f>
        <v>4420</v>
      </c>
      <c r="L43" s="48">
        <f>SUM(L32:L42)</f>
        <v>1800918</v>
      </c>
      <c r="M43" s="14"/>
    </row>
    <row r="44" spans="1:13" s="5" customFormat="1" ht="19.5" customHeight="1" thickBot="1" x14ac:dyDescent="0.55000000000000004">
      <c r="A44" s="533" t="s">
        <v>44</v>
      </c>
      <c r="B44" s="534"/>
      <c r="C44" s="534"/>
      <c r="D44" s="534"/>
      <c r="E44" s="534"/>
      <c r="F44" s="534"/>
      <c r="G44" s="534"/>
      <c r="H44" s="535"/>
      <c r="I44" s="48">
        <f>I31+I43</f>
        <v>1989648</v>
      </c>
      <c r="J44" s="19"/>
      <c r="K44" s="48">
        <f>K31+K43</f>
        <v>77920</v>
      </c>
      <c r="L44" s="48">
        <f>L31+L43</f>
        <v>2067568</v>
      </c>
      <c r="M44" s="284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55000000000000004">
      <c r="A46" s="283"/>
      <c r="C46" s="122"/>
      <c r="D46" s="122" t="s">
        <v>28</v>
      </c>
      <c r="E46" s="122" t="s">
        <v>29</v>
      </c>
      <c r="F46" s="2" t="s">
        <v>30</v>
      </c>
      <c r="H46" s="123" t="s">
        <v>28</v>
      </c>
      <c r="I46" s="122" t="s">
        <v>33</v>
      </c>
    </row>
    <row r="47" spans="1:13" s="2" customFormat="1" x14ac:dyDescent="0.55000000000000004">
      <c r="A47" s="283"/>
      <c r="B47" s="122"/>
      <c r="C47" s="122"/>
      <c r="D47" s="123"/>
      <c r="E47" s="283" t="str">
        <f>E22</f>
        <v>(นายอำพร จานเก่า)</v>
      </c>
      <c r="H47" s="123"/>
      <c r="I47" s="536" t="str">
        <f>I22</f>
        <v>(นางสาวจริยา ขัดแก้ว)</v>
      </c>
      <c r="J47" s="536"/>
    </row>
    <row r="48" spans="1:13" s="2" customFormat="1" x14ac:dyDescent="0.55000000000000004">
      <c r="A48" s="283"/>
      <c r="C48" s="122"/>
      <c r="D48" s="536" t="str">
        <f>D23</f>
        <v>ช่าง ระดับ 4</v>
      </c>
      <c r="E48" s="536"/>
      <c r="F48" s="536"/>
      <c r="H48" s="536" t="str">
        <f>H23</f>
        <v>ผู้อำนวยการกลุ่มอำนวยการ</v>
      </c>
      <c r="I48" s="536"/>
      <c r="J48" s="536"/>
      <c r="K48" s="536"/>
    </row>
    <row r="49" spans="1:13" s="2" customFormat="1" ht="9.75" customHeight="1" x14ac:dyDescent="0.55000000000000004">
      <c r="A49" s="283"/>
      <c r="C49" s="122"/>
      <c r="D49" s="283"/>
      <c r="E49" s="283"/>
      <c r="F49" s="283" t="s">
        <v>295</v>
      </c>
      <c r="H49" s="283" t="s">
        <v>294</v>
      </c>
      <c r="I49" s="283"/>
      <c r="J49" s="283"/>
      <c r="K49" s="283"/>
    </row>
    <row r="50" spans="1:13" s="2" customFormat="1" ht="27.75" x14ac:dyDescent="0.65">
      <c r="C50" s="556" t="s">
        <v>23</v>
      </c>
      <c r="D50" s="556"/>
      <c r="E50" s="556"/>
      <c r="F50" s="556"/>
      <c r="G50" s="556"/>
      <c r="H50" s="556"/>
      <c r="I50" s="556"/>
      <c r="J50" s="556"/>
      <c r="K50" s="556"/>
      <c r="L50" s="556" t="s">
        <v>25</v>
      </c>
      <c r="M50" s="556"/>
    </row>
    <row r="51" spans="1:13" x14ac:dyDescent="0.55000000000000004">
      <c r="A51" s="543" t="str">
        <f>A26</f>
        <v>ซ่อมแซมสำนักงาน สพป.ลำปาง เขต 3</v>
      </c>
      <c r="B51" s="543"/>
      <c r="C51" s="543"/>
      <c r="D51" s="544" t="str">
        <f>D26</f>
        <v>อาคารอาคารสำนักงาน สพป.ลำปาง เขต 3</v>
      </c>
      <c r="E51" s="544"/>
      <c r="F51" s="544"/>
      <c r="G51" s="544"/>
      <c r="H51" s="544"/>
      <c r="I51" s="1" t="s">
        <v>26</v>
      </c>
      <c r="J51" s="281" t="str">
        <f>J26</f>
        <v>ลำปาง เขต  3</v>
      </c>
      <c r="M51" s="1" t="s">
        <v>36</v>
      </c>
    </row>
    <row r="52" spans="1:13" ht="24.75" thickBot="1" x14ac:dyDescent="0.6">
      <c r="A52" s="281" t="s">
        <v>0</v>
      </c>
      <c r="D52" s="544" t="str">
        <f>D27</f>
        <v>สพป.ลำปาง เขต 3</v>
      </c>
      <c r="E52" s="544"/>
      <c r="F52" s="544"/>
      <c r="G52" s="544"/>
      <c r="H52" s="544"/>
      <c r="K52" s="545"/>
      <c r="L52" s="545"/>
    </row>
    <row r="53" spans="1:13" x14ac:dyDescent="0.55000000000000004">
      <c r="A53" s="546" t="s">
        <v>2</v>
      </c>
      <c r="B53" s="548" t="s">
        <v>3</v>
      </c>
      <c r="C53" s="549"/>
      <c r="D53" s="549"/>
      <c r="E53" s="550"/>
      <c r="F53" s="554" t="s">
        <v>4</v>
      </c>
      <c r="G53" s="554" t="s">
        <v>5</v>
      </c>
      <c r="H53" s="554" t="s">
        <v>6</v>
      </c>
      <c r="I53" s="554"/>
      <c r="J53" s="554" t="s">
        <v>7</v>
      </c>
      <c r="K53" s="554"/>
      <c r="L53" s="554" t="s">
        <v>24</v>
      </c>
      <c r="M53" s="537" t="s">
        <v>9</v>
      </c>
    </row>
    <row r="54" spans="1:13" x14ac:dyDescent="0.55000000000000004">
      <c r="A54" s="564"/>
      <c r="B54" s="565"/>
      <c r="C54" s="566"/>
      <c r="D54" s="566"/>
      <c r="E54" s="567"/>
      <c r="F54" s="568"/>
      <c r="G54" s="568"/>
      <c r="H54" s="286" t="s">
        <v>10</v>
      </c>
      <c r="I54" s="286" t="s">
        <v>11</v>
      </c>
      <c r="J54" s="282" t="s">
        <v>10</v>
      </c>
      <c r="K54" s="282" t="s">
        <v>11</v>
      </c>
      <c r="L54" s="555"/>
      <c r="M54" s="538"/>
    </row>
    <row r="55" spans="1:13" ht="24" customHeight="1" x14ac:dyDescent="0.55000000000000004">
      <c r="A55" s="569" t="s">
        <v>45</v>
      </c>
      <c r="B55" s="570"/>
      <c r="C55" s="570"/>
      <c r="D55" s="570"/>
      <c r="E55" s="570"/>
      <c r="F55" s="570"/>
      <c r="G55" s="570"/>
      <c r="H55" s="571"/>
      <c r="I55" s="158">
        <f>I44</f>
        <v>1989648</v>
      </c>
      <c r="J55" s="286"/>
      <c r="K55" s="49">
        <f>K44</f>
        <v>77920</v>
      </c>
      <c r="L55" s="49">
        <f>L44</f>
        <v>2067568</v>
      </c>
      <c r="M55" s="285"/>
    </row>
    <row r="56" spans="1:13" ht="23.2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559" t="str">
        <f>IF('กรอกรายการ วัสดุ'!B30&gt;0,'กรอกรายการ วัสดุ'!B30,IF('กรอกรายการ วัสดุ'!B30=0,"-"))</f>
        <v>-</v>
      </c>
      <c r="C56" s="560"/>
      <c r="D56" s="560"/>
      <c r="E56" s="561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7" t="str">
        <f>IF('กรอกรายการ วัสดุ'!E30&gt;0,'กรอกรายการ วัสดุ'!E30,IF('กรอกรายการ วัสดุ'!E30=0,"-"))</f>
        <v>-</v>
      </c>
      <c r="I56" s="47" t="str">
        <f>IF('กรอกรายการ วัสดุ'!F30&gt;0,'กรอกรายการ วัสดุ'!F30,IF('กรอกรายการ วัสดุ'!F30=0,"-"))</f>
        <v>-</v>
      </c>
      <c r="J56" s="47" t="str">
        <f>IF('กรอกรายการ วัสดุ'!G30&gt;0,'กรอกรายการ วัสดุ'!G30,IF('กรอกรายการ วัสดุ'!G30=0,"-"))</f>
        <v>-</v>
      </c>
      <c r="K56" s="47" t="str">
        <f>IF('กรอกรายการ วัสดุ'!H30&gt;0,'กรอกรายการ วัสดุ'!H30,IF('กรอกรายการ วัสดุ'!H30=0,"-"))</f>
        <v>-</v>
      </c>
      <c r="L56" s="47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3.2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559" t="str">
        <f>IF('กรอกรายการ วัสดุ'!B31&gt;0,'กรอกรายการ วัสดุ'!B31,IF('กรอกรายการ วัสดุ'!B31=0,"-"))</f>
        <v>-</v>
      </c>
      <c r="C57" s="560"/>
      <c r="D57" s="560"/>
      <c r="E57" s="561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7" t="str">
        <f>IF('กรอกรายการ วัสดุ'!E31&gt;0,'กรอกรายการ วัสดุ'!E31,IF('กรอกรายการ วัสดุ'!E31=0,"-"))</f>
        <v>-</v>
      </c>
      <c r="I57" s="47" t="str">
        <f>IF('กรอกรายการ วัสดุ'!F31&gt;0,'กรอกรายการ วัสดุ'!F31,IF('กรอกรายการ วัสดุ'!F31=0,"-"))</f>
        <v>-</v>
      </c>
      <c r="J57" s="47" t="str">
        <f>IF('กรอกรายการ วัสดุ'!G31&gt;0,'กรอกรายการ วัสดุ'!G31,IF('กรอกรายการ วัสดุ'!G31=0,"-"))</f>
        <v>-</v>
      </c>
      <c r="K57" s="47" t="str">
        <f>IF('กรอกรายการ วัสดุ'!H31&gt;0,'กรอกรายการ วัสดุ'!H31,IF('กรอกรายการ วัสดุ'!H31=0,"-"))</f>
        <v>-</v>
      </c>
      <c r="L57" s="47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3.2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559" t="str">
        <f>IF('กรอกรายการ วัสดุ'!B32&gt;0,'กรอกรายการ วัสดุ'!B32,IF('กรอกรายการ วัสดุ'!B32=0,"-"))</f>
        <v>-</v>
      </c>
      <c r="C58" s="560"/>
      <c r="D58" s="560"/>
      <c r="E58" s="561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7" t="str">
        <f>IF('กรอกรายการ วัสดุ'!E32&gt;0,'กรอกรายการ วัสดุ'!E32,IF('กรอกรายการ วัสดุ'!E32=0,"-"))</f>
        <v>-</v>
      </c>
      <c r="I58" s="47" t="str">
        <f>IF('กรอกรายการ วัสดุ'!F32&gt;0,'กรอกรายการ วัสดุ'!F32,IF('กรอกรายการ วัสดุ'!F32=0,"-"))</f>
        <v>-</v>
      </c>
      <c r="J58" s="47" t="str">
        <f>IF('กรอกรายการ วัสดุ'!G32&gt;0,'กรอกรายการ วัสดุ'!G32,IF('กรอกรายการ วัสดุ'!G32=0,"-"))</f>
        <v>-</v>
      </c>
      <c r="K58" s="47" t="str">
        <f>IF('กรอกรายการ วัสดุ'!H32&gt;0,'กรอกรายการ วัสดุ'!H32,IF('กรอกรายการ วัสดุ'!H32=0,"-"))</f>
        <v>-</v>
      </c>
      <c r="L58" s="47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3.2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559" t="str">
        <f>IF('กรอกรายการ วัสดุ'!B33&gt;0,'กรอกรายการ วัสดุ'!B33,IF('กรอกรายการ วัสดุ'!B33=0,"-"))</f>
        <v>-</v>
      </c>
      <c r="C59" s="560"/>
      <c r="D59" s="560"/>
      <c r="E59" s="561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7" t="str">
        <f>IF('กรอกรายการ วัสดุ'!E33&gt;0,'กรอกรายการ วัสดุ'!E33,IF('กรอกรายการ วัสดุ'!E33=0,"-"))</f>
        <v>-</v>
      </c>
      <c r="I59" s="47" t="str">
        <f>IF('กรอกรายการ วัสดุ'!F33&gt;0,'กรอกรายการ วัสดุ'!F33,IF('กรอกรายการ วัสดุ'!F33=0,"-"))</f>
        <v>-</v>
      </c>
      <c r="J59" s="47" t="str">
        <f>IF('กรอกรายการ วัสดุ'!G33&gt;0,'กรอกรายการ วัสดุ'!G33,IF('กรอกรายการ วัสดุ'!G33=0,"-"))</f>
        <v>-</v>
      </c>
      <c r="K59" s="47" t="str">
        <f>IF('กรอกรายการ วัสดุ'!H33&gt;0,'กรอกรายการ วัสดุ'!H33,IF('กรอกรายการ วัสดุ'!H33=0,"-"))</f>
        <v>-</v>
      </c>
      <c r="L59" s="47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3.2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559" t="str">
        <f>IF('กรอกรายการ วัสดุ'!B34&gt;0,'กรอกรายการ วัสดุ'!B34,IF('กรอกรายการ วัสดุ'!B34=0,"-"))</f>
        <v>-</v>
      </c>
      <c r="C60" s="560"/>
      <c r="D60" s="560"/>
      <c r="E60" s="561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7" t="str">
        <f>IF('กรอกรายการ วัสดุ'!E34&gt;0,'กรอกรายการ วัสดุ'!E34,IF('กรอกรายการ วัสดุ'!E34=0,"-"))</f>
        <v>-</v>
      </c>
      <c r="I60" s="47" t="str">
        <f>IF('กรอกรายการ วัสดุ'!F34&gt;0,'กรอกรายการ วัสดุ'!F34,IF('กรอกรายการ วัสดุ'!F34=0,"-"))</f>
        <v>-</v>
      </c>
      <c r="J60" s="47" t="str">
        <f>IF('กรอกรายการ วัสดุ'!G34&gt;0,'กรอกรายการ วัสดุ'!G34,IF('กรอกรายการ วัสดุ'!G34=0,"-"))</f>
        <v>-</v>
      </c>
      <c r="K60" s="47" t="str">
        <f>IF('กรอกรายการ วัสดุ'!H34&gt;0,'กรอกรายการ วัสดุ'!H34,IF('กรอกรายการ วัสดุ'!H34=0,"-"))</f>
        <v>-</v>
      </c>
      <c r="L60" s="47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3.2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559" t="str">
        <f>IF('กรอกรายการ วัสดุ'!B35&gt;0,'กรอกรายการ วัสดุ'!B35,IF('กรอกรายการ วัสดุ'!B35=0,"-"))</f>
        <v>-</v>
      </c>
      <c r="C61" s="560"/>
      <c r="D61" s="560"/>
      <c r="E61" s="561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7" t="str">
        <f>IF('กรอกรายการ วัสดุ'!E35&gt;0,'กรอกรายการ วัสดุ'!E35,IF('กรอกรายการ วัสดุ'!E35=0,"-"))</f>
        <v>-</v>
      </c>
      <c r="I61" s="47" t="str">
        <f>IF('กรอกรายการ วัสดุ'!F35&gt;0,'กรอกรายการ วัสดุ'!F35,IF('กรอกรายการ วัสดุ'!F35=0,"-"))</f>
        <v>-</v>
      </c>
      <c r="J61" s="47" t="str">
        <f>IF('กรอกรายการ วัสดุ'!G35&gt;0,'กรอกรายการ วัสดุ'!G35,IF('กรอกรายการ วัสดุ'!G35=0,"-"))</f>
        <v>-</v>
      </c>
      <c r="K61" s="47" t="str">
        <f>IF('กรอกรายการ วัสดุ'!H35&gt;0,'กรอกรายการ วัสดุ'!H35,IF('กรอกรายการ วัสดุ'!H35=0,"-"))</f>
        <v>-</v>
      </c>
      <c r="L61" s="47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3.2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559" t="str">
        <f>IF('กรอกรายการ วัสดุ'!B36&gt;0,'กรอกรายการ วัสดุ'!B36,IF('กรอกรายการ วัสดุ'!B36=0,"-"))</f>
        <v>-</v>
      </c>
      <c r="C62" s="560"/>
      <c r="D62" s="560"/>
      <c r="E62" s="561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7" t="str">
        <f>IF('กรอกรายการ วัสดุ'!E36&gt;0,'กรอกรายการ วัสดุ'!E36,IF('กรอกรายการ วัสดุ'!E36=0,"-"))</f>
        <v>-</v>
      </c>
      <c r="I62" s="47" t="str">
        <f>IF('กรอกรายการ วัสดุ'!F36&gt;0,'กรอกรายการ วัสดุ'!F36,IF('กรอกรายการ วัสดุ'!F36=0,"-"))</f>
        <v>-</v>
      </c>
      <c r="J62" s="47" t="str">
        <f>IF('กรอกรายการ วัสดุ'!G36&gt;0,'กรอกรายการ วัสดุ'!G36,IF('กรอกรายการ วัสดุ'!G36=0,"-"))</f>
        <v>-</v>
      </c>
      <c r="K62" s="47" t="str">
        <f>IF('กรอกรายการ วัสดุ'!H36&gt;0,'กรอกรายการ วัสดุ'!H36,IF('กรอกรายการ วัสดุ'!H36=0,"-"))</f>
        <v>-</v>
      </c>
      <c r="L62" s="47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3.2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559" t="str">
        <f>IF('กรอกรายการ วัสดุ'!B37&gt;0,'กรอกรายการ วัสดุ'!B37,IF('กรอกรายการ วัสดุ'!B37=0,"-"))</f>
        <v>-</v>
      </c>
      <c r="C63" s="560"/>
      <c r="D63" s="560"/>
      <c r="E63" s="561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7" t="str">
        <f>IF('กรอกรายการ วัสดุ'!E37&gt;0,'กรอกรายการ วัสดุ'!E37,IF('กรอกรายการ วัสดุ'!E37=0,"-"))</f>
        <v>-</v>
      </c>
      <c r="I63" s="47" t="str">
        <f>IF('กรอกรายการ วัสดุ'!F37&gt;0,'กรอกรายการ วัสดุ'!F37,IF('กรอกรายการ วัสดุ'!F37=0,"-"))</f>
        <v>-</v>
      </c>
      <c r="J63" s="47" t="str">
        <f>IF('กรอกรายการ วัสดุ'!G37&gt;0,'กรอกรายการ วัสดุ'!G37,IF('กรอกรายการ วัสดุ'!G37=0,"-"))</f>
        <v>-</v>
      </c>
      <c r="K63" s="47" t="str">
        <f>IF('กรอกรายการ วัสดุ'!H37&gt;0,'กรอกรายการ วัสดุ'!H37,IF('กรอกรายการ วัสดุ'!H37=0,"-"))</f>
        <v>-</v>
      </c>
      <c r="L63" s="47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3.2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559" t="str">
        <f>IF('กรอกรายการ วัสดุ'!B38&gt;0,'กรอกรายการ วัสดุ'!B38,IF('กรอกรายการ วัสดุ'!B38=0,"-"))</f>
        <v>-</v>
      </c>
      <c r="C64" s="560"/>
      <c r="D64" s="560"/>
      <c r="E64" s="561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7" t="str">
        <f>IF('กรอกรายการ วัสดุ'!E38&gt;0,'กรอกรายการ วัสดุ'!E38,IF('กรอกรายการ วัสดุ'!E38=0,"-"))</f>
        <v>-</v>
      </c>
      <c r="I64" s="47" t="str">
        <f>IF('กรอกรายการ วัสดุ'!F38&gt;0,'กรอกรายการ วัสดุ'!F38,IF('กรอกรายการ วัสดุ'!F38=0,"-"))</f>
        <v>-</v>
      </c>
      <c r="J64" s="47" t="str">
        <f>IF('กรอกรายการ วัสดุ'!G38&gt;0,'กรอกรายการ วัสดุ'!G38,IF('กรอกรายการ วัสดุ'!G38=0,"-"))</f>
        <v>-</v>
      </c>
      <c r="K64" s="47" t="str">
        <f>IF('กรอกรายการ วัสดุ'!H38&gt;0,'กรอกรายการ วัสดุ'!H38,IF('กรอกรายการ วัสดุ'!H38=0,"-"))</f>
        <v>-</v>
      </c>
      <c r="L64" s="47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3.2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559" t="str">
        <f>IF('กรอกรายการ วัสดุ'!B39&gt;0,'กรอกรายการ วัสดุ'!B39,IF('กรอกรายการ วัสดุ'!B39=0,"-"))</f>
        <v>-</v>
      </c>
      <c r="C65" s="560"/>
      <c r="D65" s="560"/>
      <c r="E65" s="561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7" t="str">
        <f>IF('กรอกรายการ วัสดุ'!E39&gt;0,'กรอกรายการ วัสดุ'!E39,IF('กรอกรายการ วัสดุ'!E39=0,"-"))</f>
        <v>-</v>
      </c>
      <c r="I65" s="47" t="str">
        <f>IF('กรอกรายการ วัสดุ'!F39&gt;0,'กรอกรายการ วัสดุ'!F39,IF('กรอกรายการ วัสดุ'!F39=0,"-"))</f>
        <v>-</v>
      </c>
      <c r="J65" s="47" t="str">
        <f>IF('กรอกรายการ วัสดุ'!G39&gt;0,'กรอกรายการ วัสดุ'!G39,IF('กรอกรายการ วัสดุ'!G39=0,"-"))</f>
        <v>-</v>
      </c>
      <c r="K65" s="47" t="str">
        <f>IF('กรอกรายการ วัสดุ'!H39&gt;0,'กรอกรายการ วัสดุ'!H39,IF('กรอกรายการ วัสดุ'!H39=0,"-"))</f>
        <v>-</v>
      </c>
      <c r="L65" s="47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3.2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559" t="str">
        <f>IF('กรอกรายการ วัสดุ'!B40&gt;0,'กรอกรายการ วัสดุ'!B40,IF('กรอกรายการ วัสดุ'!B40=0,"-"))</f>
        <v>-</v>
      </c>
      <c r="C66" s="560"/>
      <c r="D66" s="560"/>
      <c r="E66" s="561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7" t="str">
        <f>IF('กรอกรายการ วัสดุ'!E40&gt;0,'กรอกรายการ วัสดุ'!E40,IF('กรอกรายการ วัสดุ'!E40=0,"-"))</f>
        <v>-</v>
      </c>
      <c r="I66" s="47" t="str">
        <f>IF('กรอกรายการ วัสดุ'!F40&gt;0,'กรอกรายการ วัสดุ'!F40,IF('กรอกรายการ วัสดุ'!F40=0,"-"))</f>
        <v>-</v>
      </c>
      <c r="J66" s="47" t="str">
        <f>IF('กรอกรายการ วัสดุ'!G40&gt;0,'กรอกรายการ วัสดุ'!G40,IF('กรอกรายการ วัสดุ'!G40=0,"-"))</f>
        <v>-</v>
      </c>
      <c r="K66" s="47" t="str">
        <f>IF('กรอกรายการ วัสดุ'!H40&gt;0,'กรอกรายการ วัสดุ'!H40,IF('กรอกรายการ วัสดุ'!H40=0,"-"))</f>
        <v>-</v>
      </c>
      <c r="L66" s="47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533" t="s">
        <v>46</v>
      </c>
      <c r="B67" s="534"/>
      <c r="C67" s="534"/>
      <c r="D67" s="534"/>
      <c r="E67" s="534"/>
      <c r="F67" s="534"/>
      <c r="G67" s="534"/>
      <c r="H67" s="535"/>
      <c r="I67" s="48">
        <f>SUM(I56:I66)</f>
        <v>0</v>
      </c>
      <c r="J67" s="19"/>
      <c r="K67" s="48">
        <f t="shared" ref="K67:L67" si="0">SUM(K56:K66)</f>
        <v>0</v>
      </c>
      <c r="L67" s="48">
        <f t="shared" si="0"/>
        <v>0</v>
      </c>
      <c r="M67" s="284"/>
    </row>
    <row r="68" spans="1:13" ht="24.75" thickBot="1" x14ac:dyDescent="0.6">
      <c r="A68" s="533" t="s">
        <v>47</v>
      </c>
      <c r="B68" s="534"/>
      <c r="C68" s="534"/>
      <c r="D68" s="534"/>
      <c r="E68" s="534"/>
      <c r="F68" s="534"/>
      <c r="G68" s="534"/>
      <c r="H68" s="535"/>
      <c r="I68" s="157">
        <f>I67+I55</f>
        <v>1989648</v>
      </c>
      <c r="J68" s="19"/>
      <c r="K68" s="48">
        <f t="shared" ref="K68:L68" si="1">K67+K55</f>
        <v>77920</v>
      </c>
      <c r="L68" s="48">
        <f t="shared" si="1"/>
        <v>2067568</v>
      </c>
      <c r="M68" s="284"/>
    </row>
    <row r="69" spans="1:13" s="2" customFormat="1" ht="8.25" customHeight="1" x14ac:dyDescent="0.55000000000000004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55000000000000004">
      <c r="A70" s="283"/>
      <c r="C70" s="122"/>
      <c r="D70" s="122" t="s">
        <v>28</v>
      </c>
      <c r="E70" s="122" t="s">
        <v>29</v>
      </c>
      <c r="F70" s="2" t="s">
        <v>30</v>
      </c>
      <c r="H70" s="123" t="s">
        <v>28</v>
      </c>
      <c r="I70" s="122" t="s">
        <v>33</v>
      </c>
    </row>
    <row r="71" spans="1:13" s="2" customFormat="1" x14ac:dyDescent="0.55000000000000004">
      <c r="A71" s="283"/>
      <c r="B71" s="122"/>
      <c r="C71" s="122"/>
      <c r="D71" s="123"/>
      <c r="E71" s="283" t="str">
        <f>E47</f>
        <v>(นายอำพร จานเก่า)</v>
      </c>
      <c r="H71" s="123"/>
      <c r="I71" s="536" t="str">
        <f>I47</f>
        <v>(นางสาวจริยา ขัดแก้ว)</v>
      </c>
      <c r="J71" s="536"/>
    </row>
    <row r="72" spans="1:13" s="2" customFormat="1" x14ac:dyDescent="0.55000000000000004">
      <c r="A72" s="283"/>
      <c r="C72" s="122"/>
      <c r="D72" s="536" t="str">
        <f>D48</f>
        <v>ช่าง ระดับ 4</v>
      </c>
      <c r="E72" s="536"/>
      <c r="F72" s="536"/>
      <c r="H72" s="536" t="str">
        <f>H48</f>
        <v>ผู้อำนวยการกลุ่มอำนวยการ</v>
      </c>
      <c r="I72" s="536"/>
      <c r="J72" s="536"/>
      <c r="K72" s="536"/>
    </row>
    <row r="73" spans="1:13" s="2" customFormat="1" ht="27.75" x14ac:dyDescent="0.65">
      <c r="C73" s="556" t="s">
        <v>23</v>
      </c>
      <c r="D73" s="556"/>
      <c r="E73" s="556"/>
      <c r="F73" s="556"/>
      <c r="G73" s="556"/>
      <c r="H73" s="556"/>
      <c r="I73" s="556"/>
      <c r="J73" s="556"/>
      <c r="K73" s="556"/>
      <c r="L73" s="139" t="s">
        <v>25</v>
      </c>
      <c r="M73" s="140"/>
    </row>
    <row r="74" spans="1:13" x14ac:dyDescent="0.55000000000000004">
      <c r="A74" s="543" t="str">
        <f>A51</f>
        <v>ซ่อมแซมสำนักงาน สพป.ลำปาง เขต 3</v>
      </c>
      <c r="B74" s="543"/>
      <c r="C74" s="543"/>
      <c r="D74" s="544" t="str">
        <f>D51</f>
        <v>อาคารอาคารสำนักงาน สพป.ลำปาง เขต 3</v>
      </c>
      <c r="E74" s="544"/>
      <c r="F74" s="544"/>
      <c r="G74" s="544"/>
      <c r="H74" s="544"/>
      <c r="I74" s="1" t="s">
        <v>26</v>
      </c>
      <c r="J74" s="281" t="str">
        <f>J51</f>
        <v>ลำปาง เขต  3</v>
      </c>
      <c r="M74" s="1" t="s">
        <v>38</v>
      </c>
    </row>
    <row r="75" spans="1:13" ht="24.75" thickBot="1" x14ac:dyDescent="0.6">
      <c r="A75" s="281" t="s">
        <v>0</v>
      </c>
      <c r="D75" s="544" t="str">
        <f>D52</f>
        <v>สพป.ลำปาง เขต 3</v>
      </c>
      <c r="E75" s="544"/>
      <c r="F75" s="544"/>
      <c r="G75" s="544"/>
      <c r="H75" s="544"/>
      <c r="K75" s="545"/>
      <c r="L75" s="545"/>
    </row>
    <row r="76" spans="1:13" x14ac:dyDescent="0.55000000000000004">
      <c r="A76" s="546" t="s">
        <v>2</v>
      </c>
      <c r="B76" s="548" t="s">
        <v>3</v>
      </c>
      <c r="C76" s="549"/>
      <c r="D76" s="549"/>
      <c r="E76" s="550"/>
      <c r="F76" s="554" t="s">
        <v>4</v>
      </c>
      <c r="G76" s="554" t="s">
        <v>5</v>
      </c>
      <c r="H76" s="554" t="s">
        <v>6</v>
      </c>
      <c r="I76" s="554"/>
      <c r="J76" s="554" t="s">
        <v>7</v>
      </c>
      <c r="K76" s="554"/>
      <c r="L76" s="554" t="s">
        <v>24</v>
      </c>
      <c r="M76" s="537" t="s">
        <v>9</v>
      </c>
    </row>
    <row r="77" spans="1:13" x14ac:dyDescent="0.55000000000000004">
      <c r="A77" s="547"/>
      <c r="B77" s="551"/>
      <c r="C77" s="552"/>
      <c r="D77" s="552"/>
      <c r="E77" s="553"/>
      <c r="F77" s="555"/>
      <c r="G77" s="555"/>
      <c r="H77" s="282" t="s">
        <v>10</v>
      </c>
      <c r="I77" s="282" t="s">
        <v>11</v>
      </c>
      <c r="J77" s="282" t="s">
        <v>10</v>
      </c>
      <c r="K77" s="282" t="s">
        <v>11</v>
      </c>
      <c r="L77" s="555"/>
      <c r="M77" s="538"/>
    </row>
    <row r="78" spans="1:13" x14ac:dyDescent="0.55000000000000004">
      <c r="A78" s="539" t="s">
        <v>48</v>
      </c>
      <c r="B78" s="540"/>
      <c r="C78" s="540"/>
      <c r="D78" s="540"/>
      <c r="E78" s="540"/>
      <c r="F78" s="540"/>
      <c r="G78" s="540"/>
      <c r="H78" s="541"/>
      <c r="I78" s="156">
        <f>I68</f>
        <v>1989648</v>
      </c>
      <c r="J78" s="18"/>
      <c r="K78" s="50">
        <f>K68</f>
        <v>77920</v>
      </c>
      <c r="L78" s="50">
        <f>L68</f>
        <v>2067568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559" t="str">
        <f>IF('กรอกรายการ วัสดุ'!B41&gt;0,'กรอกรายการ วัสดุ'!B41,IF('กรอกรายการ วัสดุ'!B41=0,"-"))</f>
        <v>-</v>
      </c>
      <c r="C79" s="560"/>
      <c r="D79" s="560"/>
      <c r="E79" s="561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7" t="str">
        <f>IF('กรอกรายการ วัสดุ'!E41&gt;0,'กรอกรายการ วัสดุ'!E41,IF('กรอกรายการ วัสดุ'!E41=0,"-"))</f>
        <v>-</v>
      </c>
      <c r="I79" s="47" t="str">
        <f>IF('กรอกรายการ วัสดุ'!F41&gt;0,'กรอกรายการ วัสดุ'!F41,IF('กรอกรายการ วัสดุ'!F41=0,"-"))</f>
        <v>-</v>
      </c>
      <c r="J79" s="47" t="str">
        <f>IF('กรอกรายการ วัสดุ'!G41&gt;0,'กรอกรายการ วัสดุ'!G41,IF('กรอกรายการ วัสดุ'!G41=0,"-"))</f>
        <v>-</v>
      </c>
      <c r="K79" s="47" t="str">
        <f>IF('กรอกรายการ วัสดุ'!H41&gt;0,'กรอกรายการ วัสดุ'!H41,IF('กรอกรายการ วัสดุ'!H41=0,"-"))</f>
        <v>-</v>
      </c>
      <c r="L79" s="47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559" t="str">
        <f>IF('กรอกรายการ วัสดุ'!B42&gt;0,'กรอกรายการ วัสดุ'!B42,IF('กรอกรายการ วัสดุ'!B42=0,"-"))</f>
        <v>-</v>
      </c>
      <c r="C80" s="560"/>
      <c r="D80" s="560"/>
      <c r="E80" s="561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7" t="str">
        <f>IF('กรอกรายการ วัสดุ'!E42&gt;0,'กรอกรายการ วัสดุ'!E42,IF('กรอกรายการ วัสดุ'!E42=0,"-"))</f>
        <v>-</v>
      </c>
      <c r="I80" s="47" t="str">
        <f>IF('กรอกรายการ วัสดุ'!F42&gt;0,'กรอกรายการ วัสดุ'!F42,IF('กรอกรายการ วัสดุ'!F42=0,"-"))</f>
        <v>-</v>
      </c>
      <c r="J80" s="47" t="str">
        <f>IF('กรอกรายการ วัสดุ'!G42&gt;0,'กรอกรายการ วัสดุ'!G42,IF('กรอกรายการ วัสดุ'!G42=0,"-"))</f>
        <v>-</v>
      </c>
      <c r="K80" s="47" t="str">
        <f>IF('กรอกรายการ วัสดุ'!H42&gt;0,'กรอกรายการ วัสดุ'!H42,IF('กรอกรายการ วัสดุ'!H42=0,"-"))</f>
        <v>-</v>
      </c>
      <c r="L80" s="47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559" t="str">
        <f>IF('กรอกรายการ วัสดุ'!B43&gt;0,'กรอกรายการ วัสดุ'!B43,IF('กรอกรายการ วัสดุ'!B43=0,"-"))</f>
        <v>-</v>
      </c>
      <c r="C81" s="560"/>
      <c r="D81" s="560"/>
      <c r="E81" s="561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7" t="str">
        <f>IF('กรอกรายการ วัสดุ'!E43&gt;0,'กรอกรายการ วัสดุ'!E43,IF('กรอกรายการ วัสดุ'!E43=0,"-"))</f>
        <v>-</v>
      </c>
      <c r="I81" s="47" t="str">
        <f>IF('กรอกรายการ วัสดุ'!F43&gt;0,'กรอกรายการ วัสดุ'!F43,IF('กรอกรายการ วัสดุ'!F43=0,"-"))</f>
        <v>-</v>
      </c>
      <c r="J81" s="47" t="str">
        <f>IF('กรอกรายการ วัสดุ'!G43&gt;0,'กรอกรายการ วัสดุ'!G43,IF('กรอกรายการ วัสดุ'!G43=0,"-"))</f>
        <v>-</v>
      </c>
      <c r="K81" s="47" t="str">
        <f>IF('กรอกรายการ วัสดุ'!H43&gt;0,'กรอกรายการ วัสดุ'!H43,IF('กรอกรายการ วัสดุ'!H43=0,"-"))</f>
        <v>-</v>
      </c>
      <c r="L81" s="47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559" t="str">
        <f>IF('กรอกรายการ วัสดุ'!B44&gt;0,'กรอกรายการ วัสดุ'!B44,IF('กรอกรายการ วัสดุ'!B44=0,"-"))</f>
        <v>-</v>
      </c>
      <c r="C82" s="560"/>
      <c r="D82" s="560"/>
      <c r="E82" s="561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7" t="str">
        <f>IF('กรอกรายการ วัสดุ'!E44&gt;0,'กรอกรายการ วัสดุ'!E44,IF('กรอกรายการ วัสดุ'!E44=0,"-"))</f>
        <v>-</v>
      </c>
      <c r="I82" s="47" t="str">
        <f>IF('กรอกรายการ วัสดุ'!F44&gt;0,'กรอกรายการ วัสดุ'!F44,IF('กรอกรายการ วัสดุ'!F44=0,"-"))</f>
        <v>-</v>
      </c>
      <c r="J82" s="47" t="str">
        <f>IF('กรอกรายการ วัสดุ'!G44&gt;0,'กรอกรายการ วัสดุ'!G44,IF('กรอกรายการ วัสดุ'!G44=0,"-"))</f>
        <v>-</v>
      </c>
      <c r="K82" s="47" t="str">
        <f>IF('กรอกรายการ วัสดุ'!H44&gt;0,'กรอกรายการ วัสดุ'!H44,IF('กรอกรายการ วัสดุ'!H44=0,"-"))</f>
        <v>-</v>
      </c>
      <c r="L82" s="47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559" t="str">
        <f>IF('กรอกรายการ วัสดุ'!B45&gt;0,'กรอกรายการ วัสดุ'!B45,IF('กรอกรายการ วัสดุ'!B45=0,"-"))</f>
        <v>-</v>
      </c>
      <c r="C83" s="560"/>
      <c r="D83" s="560"/>
      <c r="E83" s="561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7" t="str">
        <f>IF('กรอกรายการ วัสดุ'!E45&gt;0,'กรอกรายการ วัสดุ'!E45,IF('กรอกรายการ วัสดุ'!E45=0,"-"))</f>
        <v>-</v>
      </c>
      <c r="I83" s="47" t="str">
        <f>IF('กรอกรายการ วัสดุ'!F45&gt;0,'กรอกรายการ วัสดุ'!F45,IF('กรอกรายการ วัสดุ'!F45=0,"-"))</f>
        <v>-</v>
      </c>
      <c r="J83" s="47" t="str">
        <f>IF('กรอกรายการ วัสดุ'!G45&gt;0,'กรอกรายการ วัสดุ'!G45,IF('กรอกรายการ วัสดุ'!G45=0,"-"))</f>
        <v>-</v>
      </c>
      <c r="K83" s="47" t="str">
        <f>IF('กรอกรายการ วัสดุ'!H45&gt;0,'กรอกรายการ วัสดุ'!H45,IF('กรอกรายการ วัสดุ'!H45=0,"-"))</f>
        <v>-</v>
      </c>
      <c r="L83" s="47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559" t="str">
        <f>IF('กรอกรายการ วัสดุ'!B46&gt;0,'กรอกรายการ วัสดุ'!B46,IF('กรอกรายการ วัสดุ'!B46=0,"-"))</f>
        <v>-</v>
      </c>
      <c r="C84" s="560"/>
      <c r="D84" s="560"/>
      <c r="E84" s="561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7" t="str">
        <f>IF('กรอกรายการ วัสดุ'!E46&gt;0,'กรอกรายการ วัสดุ'!E46,IF('กรอกรายการ วัสดุ'!E46=0,"-"))</f>
        <v>-</v>
      </c>
      <c r="I84" s="47" t="str">
        <f>IF('กรอกรายการ วัสดุ'!F46&gt;0,'กรอกรายการ วัสดุ'!F46,IF('กรอกรายการ วัสดุ'!F46=0,"-"))</f>
        <v>-</v>
      </c>
      <c r="J84" s="47" t="str">
        <f>IF('กรอกรายการ วัสดุ'!G46&gt;0,'กรอกรายการ วัสดุ'!G46,IF('กรอกรายการ วัสดุ'!G46=0,"-"))</f>
        <v>-</v>
      </c>
      <c r="K84" s="47" t="str">
        <f>IF('กรอกรายการ วัสดุ'!H46&gt;0,'กรอกรายการ วัสดุ'!H46,IF('กรอกรายการ วัสดุ'!H46=0,"-"))</f>
        <v>-</v>
      </c>
      <c r="L84" s="47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559" t="str">
        <f>IF('กรอกรายการ วัสดุ'!B47&gt;0,'กรอกรายการ วัสดุ'!B47,IF('กรอกรายการ วัสดุ'!B47=0,"-"))</f>
        <v>-</v>
      </c>
      <c r="C85" s="560"/>
      <c r="D85" s="560"/>
      <c r="E85" s="561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7" t="str">
        <f>IF('กรอกรายการ วัสดุ'!E47&gt;0,'กรอกรายการ วัสดุ'!E47,IF('กรอกรายการ วัสดุ'!E47=0,"-"))</f>
        <v>-</v>
      </c>
      <c r="I85" s="47" t="str">
        <f>IF('กรอกรายการ วัสดุ'!F47&gt;0,'กรอกรายการ วัสดุ'!F47,IF('กรอกรายการ วัสดุ'!F47=0,"-"))</f>
        <v>-</v>
      </c>
      <c r="J85" s="47" t="str">
        <f>IF('กรอกรายการ วัสดุ'!G47&gt;0,'กรอกรายการ วัสดุ'!G47,IF('กรอกรายการ วัสดุ'!G47=0,"-"))</f>
        <v>-</v>
      </c>
      <c r="K85" s="47" t="str">
        <f>IF('กรอกรายการ วัสดุ'!H47&gt;0,'กรอกรายการ วัสดุ'!H47,IF('กรอกรายการ วัสดุ'!H47=0,"-"))</f>
        <v>-</v>
      </c>
      <c r="L85" s="47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559" t="str">
        <f>IF('กรอกรายการ วัสดุ'!B48&gt;0,'กรอกรายการ วัสดุ'!B48,IF('กรอกรายการ วัสดุ'!B48=0,"-"))</f>
        <v>-</v>
      </c>
      <c r="C86" s="560"/>
      <c r="D86" s="560"/>
      <c r="E86" s="561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7" t="str">
        <f>IF('กรอกรายการ วัสดุ'!E48&gt;0,'กรอกรายการ วัสดุ'!E48,IF('กรอกรายการ วัสดุ'!E48=0,"-"))</f>
        <v>-</v>
      </c>
      <c r="I86" s="47" t="str">
        <f>IF('กรอกรายการ วัสดุ'!F48&gt;0,'กรอกรายการ วัสดุ'!F48,IF('กรอกรายการ วัสดุ'!F48=0,"-"))</f>
        <v>-</v>
      </c>
      <c r="J86" s="47" t="str">
        <f>IF('กรอกรายการ วัสดุ'!G48&gt;0,'กรอกรายการ วัสดุ'!G48,IF('กรอกรายการ วัสดุ'!G48=0,"-"))</f>
        <v>-</v>
      </c>
      <c r="K86" s="47" t="str">
        <f>IF('กรอกรายการ วัสดุ'!H48&gt;0,'กรอกรายการ วัสดุ'!H48,IF('กรอกรายการ วัสดุ'!H48=0,"-"))</f>
        <v>-</v>
      </c>
      <c r="L86" s="47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 t="str">
        <f>IF('กรอกรายการ วัสดุ'!A49&gt;0,'กรอกรายการ วัสดุ'!A49,IF('กรอกรายการ วัสดุ'!A49=0," "))</f>
        <v xml:space="preserve"> </v>
      </c>
      <c r="B87" s="559" t="str">
        <f>IF('กรอกรายการ วัสดุ'!B49&gt;0,'กรอกรายการ วัสดุ'!B49,IF('กรอกรายการ วัสดุ'!B49=0,"-"))</f>
        <v>-</v>
      </c>
      <c r="C87" s="560"/>
      <c r="D87" s="560"/>
      <c r="E87" s="561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7" t="str">
        <f>IF('กรอกรายการ วัสดุ'!E49&gt;0,'กรอกรายการ วัสดุ'!E49,IF('กรอกรายการ วัสดุ'!E49=0,"-"))</f>
        <v>-</v>
      </c>
      <c r="I87" s="47" t="str">
        <f>IF('กรอกรายการ วัสดุ'!F49&gt;0,'กรอกรายการ วัสดุ'!F49,IF('กรอกรายการ วัสดุ'!F49=0,"-"))</f>
        <v>-</v>
      </c>
      <c r="J87" s="47" t="str">
        <f>IF('กรอกรายการ วัสดุ'!G49&gt;0,'กรอกรายการ วัสดุ'!G49,IF('กรอกรายการ วัสดุ'!G49=0,"-"))</f>
        <v>-</v>
      </c>
      <c r="K87" s="47" t="str">
        <f>IF('กรอกรายการ วัสดุ'!H49&gt;0,'กรอกรายการ วัสดุ'!H49,IF('กรอกรายการ วัสดุ'!H49=0,"-"))</f>
        <v>-</v>
      </c>
      <c r="L87" s="47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559" t="str">
        <f>IF('กรอกรายการ วัสดุ'!B50&gt;0,'กรอกรายการ วัสดุ'!B50,IF('กรอกรายการ วัสดุ'!B50=0,"-"))</f>
        <v>-</v>
      </c>
      <c r="C88" s="560"/>
      <c r="D88" s="560"/>
      <c r="E88" s="561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7" t="str">
        <f>IF('กรอกรายการ วัสดุ'!E50&gt;0,'กรอกรายการ วัสดุ'!E50,IF('กรอกรายการ วัสดุ'!E50=0,"-"))</f>
        <v>-</v>
      </c>
      <c r="I88" s="47" t="str">
        <f>IF('กรอกรายการ วัสดุ'!F50&gt;0,'กรอกรายการ วัสดุ'!F50,IF('กรอกรายการ วัสดุ'!F50=0,"-"))</f>
        <v>-</v>
      </c>
      <c r="J88" s="47" t="str">
        <f>IF('กรอกรายการ วัสดุ'!G50&gt;0,'กรอกรายการ วัสดุ'!G50,IF('กรอกรายการ วัสดุ'!G50=0,"-"))</f>
        <v>-</v>
      </c>
      <c r="K88" s="47" t="str">
        <f>IF('กรอกรายการ วัสดุ'!H50&gt;0,'กรอกรายการ วัสดุ'!H50,IF('กรอกรายการ วัสดุ'!H50=0,"-"))</f>
        <v>-</v>
      </c>
      <c r="L88" s="47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533" t="s">
        <v>49</v>
      </c>
      <c r="B89" s="534"/>
      <c r="C89" s="534"/>
      <c r="D89" s="534"/>
      <c r="E89" s="534"/>
      <c r="F89" s="534"/>
      <c r="G89" s="534"/>
      <c r="H89" s="535"/>
      <c r="I89" s="157">
        <f>SUM(I79:I88)</f>
        <v>0</v>
      </c>
      <c r="J89" s="19"/>
      <c r="K89" s="48">
        <f t="shared" ref="K89:L89" si="2">SUM(K79:K88)</f>
        <v>0</v>
      </c>
      <c r="L89" s="48">
        <f t="shared" si="2"/>
        <v>0</v>
      </c>
      <c r="M89" s="14"/>
    </row>
    <row r="90" spans="1:13" ht="24.75" thickBot="1" x14ac:dyDescent="0.6">
      <c r="A90" s="533" t="s">
        <v>50</v>
      </c>
      <c r="B90" s="534"/>
      <c r="C90" s="534"/>
      <c r="D90" s="534"/>
      <c r="E90" s="534"/>
      <c r="F90" s="534"/>
      <c r="G90" s="534"/>
      <c r="H90" s="535"/>
      <c r="I90" s="157">
        <f>I89+I78</f>
        <v>1989648</v>
      </c>
      <c r="J90" s="19"/>
      <c r="K90" s="48">
        <f t="shared" ref="K90:L90" si="3">K89+K78</f>
        <v>77920</v>
      </c>
      <c r="L90" s="48">
        <f t="shared" si="3"/>
        <v>2067568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283"/>
      <c r="C92" s="122"/>
      <c r="D92" s="122" t="s">
        <v>28</v>
      </c>
      <c r="E92" s="122" t="s">
        <v>29</v>
      </c>
      <c r="F92" s="2" t="s">
        <v>30</v>
      </c>
      <c r="H92" s="123" t="s">
        <v>28</v>
      </c>
      <c r="I92" s="122" t="s">
        <v>33</v>
      </c>
    </row>
    <row r="93" spans="1:13" s="2" customFormat="1" x14ac:dyDescent="0.55000000000000004">
      <c r="A93" s="283"/>
      <c r="B93" s="122"/>
      <c r="C93" s="122"/>
      <c r="D93" s="123"/>
      <c r="E93" s="283" t="str">
        <f>'กรอกข้อมูล รร.'!C28</f>
        <v>(นายอำพร จานเก่า)</v>
      </c>
      <c r="H93" s="123"/>
      <c r="I93" s="536" t="str">
        <f>'กรอกข้อมูล รร.'!C29</f>
        <v>(นางสาวจริยา ขัดแก้ว)</v>
      </c>
      <c r="J93" s="536"/>
    </row>
    <row r="94" spans="1:13" s="2" customFormat="1" x14ac:dyDescent="0.55000000000000004">
      <c r="A94" s="283"/>
      <c r="C94" s="122"/>
      <c r="D94" s="536" t="str">
        <f>D72</f>
        <v>ช่าง ระดับ 4</v>
      </c>
      <c r="E94" s="536"/>
      <c r="F94" s="536"/>
      <c r="H94" s="536" t="str">
        <f>H72</f>
        <v>ผู้อำนวยการกลุ่มอำนวยการ</v>
      </c>
      <c r="I94" s="536"/>
      <c r="J94" s="536"/>
      <c r="K94" s="536"/>
    </row>
    <row r="95" spans="1:13" s="2" customFormat="1" ht="9.75" customHeight="1" x14ac:dyDescent="0.55000000000000004">
      <c r="A95" s="283"/>
      <c r="C95" s="122"/>
      <c r="D95" s="283"/>
      <c r="E95" s="283"/>
      <c r="F95" s="283"/>
      <c r="H95" s="283"/>
      <c r="I95" s="283"/>
      <c r="J95" s="283"/>
      <c r="K95" s="283"/>
    </row>
    <row r="96" spans="1:13" s="2" customFormat="1" ht="27.75" x14ac:dyDescent="0.65">
      <c r="C96" s="556" t="s">
        <v>23</v>
      </c>
      <c r="D96" s="556"/>
      <c r="E96" s="556"/>
      <c r="F96" s="556"/>
      <c r="G96" s="556"/>
      <c r="H96" s="556"/>
      <c r="I96" s="556"/>
      <c r="J96" s="556"/>
      <c r="K96" s="556"/>
      <c r="L96" s="139" t="s">
        <v>25</v>
      </c>
      <c r="M96" s="140"/>
    </row>
    <row r="97" spans="1:13" s="2" customFormat="1" x14ac:dyDescent="0.55000000000000004">
      <c r="A97" s="543" t="str">
        <f>A74</f>
        <v>ซ่อมแซมสำนักงาน สพป.ลำปาง เขต 3</v>
      </c>
      <c r="B97" s="543"/>
      <c r="C97" s="543"/>
      <c r="D97" s="563" t="str">
        <f>D74</f>
        <v>อาคารอาคารสำนักงาน สพป.ลำปาง เขต 3</v>
      </c>
      <c r="E97" s="563"/>
      <c r="F97" s="563"/>
      <c r="G97" s="563"/>
      <c r="H97" s="563"/>
      <c r="I97" s="2" t="s">
        <v>26</v>
      </c>
      <c r="J97" s="287">
        <f>J72</f>
        <v>0</v>
      </c>
      <c r="M97" s="2" t="s">
        <v>86</v>
      </c>
    </row>
    <row r="98" spans="1:13" ht="24.75" thickBot="1" x14ac:dyDescent="0.6">
      <c r="A98" s="281" t="s">
        <v>0</v>
      </c>
      <c r="D98" s="544" t="str">
        <f>D75</f>
        <v>สพป.ลำปาง เขต 3</v>
      </c>
      <c r="E98" s="544"/>
      <c r="F98" s="544"/>
      <c r="G98" s="544"/>
      <c r="H98" s="544"/>
      <c r="K98" s="545"/>
      <c r="L98" s="545"/>
    </row>
    <row r="99" spans="1:13" x14ac:dyDescent="0.55000000000000004">
      <c r="A99" s="546" t="s">
        <v>2</v>
      </c>
      <c r="B99" s="548" t="s">
        <v>3</v>
      </c>
      <c r="C99" s="549"/>
      <c r="D99" s="549"/>
      <c r="E99" s="550"/>
      <c r="F99" s="554" t="s">
        <v>4</v>
      </c>
      <c r="G99" s="554" t="s">
        <v>5</v>
      </c>
      <c r="H99" s="554" t="s">
        <v>6</v>
      </c>
      <c r="I99" s="554"/>
      <c r="J99" s="554" t="s">
        <v>7</v>
      </c>
      <c r="K99" s="554"/>
      <c r="L99" s="554" t="s">
        <v>24</v>
      </c>
      <c r="M99" s="537" t="s">
        <v>9</v>
      </c>
    </row>
    <row r="100" spans="1:13" x14ac:dyDescent="0.55000000000000004">
      <c r="A100" s="547"/>
      <c r="B100" s="551"/>
      <c r="C100" s="552"/>
      <c r="D100" s="552"/>
      <c r="E100" s="553"/>
      <c r="F100" s="555"/>
      <c r="G100" s="555"/>
      <c r="H100" s="282" t="s">
        <v>10</v>
      </c>
      <c r="I100" s="282" t="s">
        <v>11</v>
      </c>
      <c r="J100" s="282" t="s">
        <v>10</v>
      </c>
      <c r="K100" s="282" t="s">
        <v>11</v>
      </c>
      <c r="L100" s="555"/>
      <c r="M100" s="538"/>
    </row>
    <row r="101" spans="1:13" x14ac:dyDescent="0.55000000000000004">
      <c r="A101" s="539" t="s">
        <v>51</v>
      </c>
      <c r="B101" s="540"/>
      <c r="C101" s="540"/>
      <c r="D101" s="540"/>
      <c r="E101" s="540"/>
      <c r="F101" s="540"/>
      <c r="G101" s="540"/>
      <c r="H101" s="541"/>
      <c r="I101" s="156">
        <f>I90</f>
        <v>1989648</v>
      </c>
      <c r="J101" s="18"/>
      <c r="K101" s="50">
        <f>K90</f>
        <v>77920</v>
      </c>
      <c r="L101" s="50">
        <f>L90</f>
        <v>2067568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562" t="str">
        <f>IF('กรอกรายการ วัสดุ'!B51&gt;0,'กรอกรายการ วัสดุ'!B51,IF('กรอกรายการ วัสดุ'!B51=0,"-"))</f>
        <v>-</v>
      </c>
      <c r="C102" s="562"/>
      <c r="D102" s="562"/>
      <c r="E102" s="562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7" t="str">
        <f>IF('กรอกรายการ วัสดุ'!E51&gt;0,'กรอกรายการ วัสดุ'!E51,IF('กรอกรายการ วัสดุ'!E51=0,"-"))</f>
        <v>-</v>
      </c>
      <c r="I102" s="47" t="str">
        <f>IF('กรอกรายการ วัสดุ'!F51&gt;0,'กรอกรายการ วัสดุ'!F51,IF('กรอกรายการ วัสดุ'!F51=0,"-"))</f>
        <v>-</v>
      </c>
      <c r="J102" s="47" t="str">
        <f>IF('กรอกรายการ วัสดุ'!G51&gt;0,'กรอกรายการ วัสดุ'!G51,IF('กรอกรายการ วัสดุ'!G51=0,"-"))</f>
        <v>-</v>
      </c>
      <c r="K102" s="47" t="str">
        <f>IF('กรอกรายการ วัสดุ'!H51&gt;0,'กรอกรายการ วัสดุ'!H51,IF('กรอกรายการ วัสดุ'!H51=0,"-"))</f>
        <v>-</v>
      </c>
      <c r="L102" s="47" t="str">
        <f>IF('กรอกรายการ วัสดุ'!I51&gt;0,'กรอกรายการ วัสดุ'!I51,IF('กรอกรายการ วัสดุ'!I51=0,"-"))</f>
        <v>-</v>
      </c>
      <c r="M102" s="78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531" t="str">
        <f>IF('กรอกรายการ วัสดุ'!B52&gt;0,'กรอกรายการ วัสดุ'!B52,IF('กรอกรายการ วัสดุ'!B52=0,"-"))</f>
        <v>-</v>
      </c>
      <c r="C103" s="531"/>
      <c r="D103" s="531"/>
      <c r="E103" s="531"/>
      <c r="F103" s="79" t="str">
        <f>IF('กรอกรายการ วัสดุ'!C52&gt;0,'กรอกรายการ วัสดุ'!C52,IF('กรอกรายการ วัสดุ'!C52=0,"-"))</f>
        <v>-</v>
      </c>
      <c r="G103" s="79" t="str">
        <f>IF('กรอกรายการ วัสดุ'!D52&gt;0,'กรอกรายการ วัสดุ'!D52,IF('กรอกรายการ วัสดุ'!D52=0,"-"))</f>
        <v>-</v>
      </c>
      <c r="H103" s="80" t="str">
        <f>IF('กรอกรายการ วัสดุ'!E52&gt;0,'กรอกรายการ วัสดุ'!E52,IF('กรอกรายการ วัสดุ'!E52=0,"-"))</f>
        <v>-</v>
      </c>
      <c r="I103" s="80" t="str">
        <f>IF('กรอกรายการ วัสดุ'!F52&gt;0,'กรอกรายการ วัสดุ'!F52,IF('กรอกรายการ วัสดุ'!F52=0,"-"))</f>
        <v>-</v>
      </c>
      <c r="J103" s="80" t="str">
        <f>IF('กรอกรายการ วัสดุ'!G52&gt;0,'กรอกรายการ วัสดุ'!G52,IF('กรอกรายการ วัสดุ'!G52=0,"-"))</f>
        <v>-</v>
      </c>
      <c r="K103" s="80" t="str">
        <f>IF('กรอกรายการ วัสดุ'!H52&gt;0,'กรอกรายการ วัสดุ'!H52,IF('กรอกรายการ วัสดุ'!H52=0,"-"))</f>
        <v>-</v>
      </c>
      <c r="L103" s="80" t="str">
        <f>IF('กรอกรายการ วัสดุ'!I52&gt;0,'กรอกรายการ วัสดุ'!I52,IF('กรอกรายการ วัสดุ'!I52=0,"-"))</f>
        <v>-</v>
      </c>
      <c r="M103" s="78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531" t="str">
        <f>IF('กรอกรายการ วัสดุ'!B53&gt;0,'กรอกรายการ วัสดุ'!B53,IF('กรอกรายการ วัสดุ'!B53=0,"-"))</f>
        <v>-</v>
      </c>
      <c r="C104" s="531"/>
      <c r="D104" s="531"/>
      <c r="E104" s="531"/>
      <c r="F104" s="79" t="str">
        <f>IF('กรอกรายการ วัสดุ'!C53&gt;0,'กรอกรายการ วัสดุ'!C53,IF('กรอกรายการ วัสดุ'!C53=0,"-"))</f>
        <v>-</v>
      </c>
      <c r="G104" s="79" t="str">
        <f>IF('กรอกรายการ วัสดุ'!D53&gt;0,'กรอกรายการ วัสดุ'!D53,IF('กรอกรายการ วัสดุ'!D53=0,"-"))</f>
        <v>-</v>
      </c>
      <c r="H104" s="80" t="str">
        <f>IF('กรอกรายการ วัสดุ'!E53&gt;0,'กรอกรายการ วัสดุ'!E53,IF('กรอกรายการ วัสดุ'!E53=0,"-"))</f>
        <v>-</v>
      </c>
      <c r="I104" s="80" t="str">
        <f>IF('กรอกรายการ วัสดุ'!F53&gt;0,'กรอกรายการ วัสดุ'!F53,IF('กรอกรายการ วัสดุ'!F53=0,"-"))</f>
        <v>-</v>
      </c>
      <c r="J104" s="80" t="str">
        <f>IF('กรอกรายการ วัสดุ'!G53&gt;0,'กรอกรายการ วัสดุ'!G53,IF('กรอกรายการ วัสดุ'!G53=0,"-"))</f>
        <v>-</v>
      </c>
      <c r="K104" s="80" t="str">
        <f>IF('กรอกรายการ วัสดุ'!H53&gt;0,'กรอกรายการ วัสดุ'!H53,IF('กรอกรายการ วัสดุ'!H53=0,"-"))</f>
        <v>-</v>
      </c>
      <c r="L104" s="80" t="str">
        <f>IF('กรอกรายการ วัสดุ'!I53&gt;0,'กรอกรายการ วัสดุ'!I53,IF('กรอกรายการ วัสดุ'!I53=0,"-"))</f>
        <v>-</v>
      </c>
      <c r="M104" s="78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531" t="str">
        <f>IF('กรอกรายการ วัสดุ'!B54&gt;0,'กรอกรายการ วัสดุ'!B54,IF('กรอกรายการ วัสดุ'!B54=0,"-"))</f>
        <v>-</v>
      </c>
      <c r="C105" s="531"/>
      <c r="D105" s="531"/>
      <c r="E105" s="531"/>
      <c r="F105" s="79" t="str">
        <f>IF('กรอกรายการ วัสดุ'!C54&gt;0,'กรอกรายการ วัสดุ'!C54,IF('กรอกรายการ วัสดุ'!C54=0,"-"))</f>
        <v>-</v>
      </c>
      <c r="G105" s="79" t="str">
        <f>IF('กรอกรายการ วัสดุ'!D54&gt;0,'กรอกรายการ วัสดุ'!D54,IF('กรอกรายการ วัสดุ'!D54=0,"-"))</f>
        <v>-</v>
      </c>
      <c r="H105" s="80" t="str">
        <f>IF('กรอกรายการ วัสดุ'!E54&gt;0,'กรอกรายการ วัสดุ'!E54,IF('กรอกรายการ วัสดุ'!E54=0,"-"))</f>
        <v>-</v>
      </c>
      <c r="I105" s="80" t="str">
        <f>IF('กรอกรายการ วัสดุ'!F54&gt;0,'กรอกรายการ วัสดุ'!F54,IF('กรอกรายการ วัสดุ'!F54=0,"-"))</f>
        <v>-</v>
      </c>
      <c r="J105" s="80" t="str">
        <f>IF('กรอกรายการ วัสดุ'!G54&gt;0,'กรอกรายการ วัสดุ'!G54,IF('กรอกรายการ วัสดุ'!G54=0,"-"))</f>
        <v>-</v>
      </c>
      <c r="K105" s="80" t="str">
        <f>IF('กรอกรายการ วัสดุ'!H54&gt;0,'กรอกรายการ วัสดุ'!H54,IF('กรอกรายการ วัสดุ'!H54=0,"-"))</f>
        <v>-</v>
      </c>
      <c r="L105" s="80" t="str">
        <f>IF('กรอกรายการ วัสดุ'!I54&gt;0,'กรอกรายการ วัสดุ'!I54,IF('กรอกรายการ วัสดุ'!I54=0,"-"))</f>
        <v>-</v>
      </c>
      <c r="M105" s="78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531" t="str">
        <f>IF('กรอกรายการ วัสดุ'!B55&gt;0,'กรอกรายการ วัสดุ'!B55,IF('กรอกรายการ วัสดุ'!B55=0,"-"))</f>
        <v>-</v>
      </c>
      <c r="C106" s="531"/>
      <c r="D106" s="531"/>
      <c r="E106" s="531"/>
      <c r="F106" s="79" t="str">
        <f>IF('กรอกรายการ วัสดุ'!C55&gt;0,'กรอกรายการ วัสดุ'!C55,IF('กรอกรายการ วัสดุ'!C55=0,"-"))</f>
        <v>-</v>
      </c>
      <c r="G106" s="79" t="str">
        <f>IF('กรอกรายการ วัสดุ'!D55&gt;0,'กรอกรายการ วัสดุ'!D55,IF('กรอกรายการ วัสดุ'!D55=0,"-"))</f>
        <v>-</v>
      </c>
      <c r="H106" s="80" t="str">
        <f>IF('กรอกรายการ วัสดุ'!E55&gt;0,'กรอกรายการ วัสดุ'!E55,IF('กรอกรายการ วัสดุ'!E55=0,"-"))</f>
        <v>-</v>
      </c>
      <c r="I106" s="80" t="str">
        <f>IF('กรอกรายการ วัสดุ'!F55&gt;0,'กรอกรายการ วัสดุ'!F55,IF('กรอกรายการ วัสดุ'!F55=0,"-"))</f>
        <v>-</v>
      </c>
      <c r="J106" s="80" t="str">
        <f>IF('กรอกรายการ วัสดุ'!G55&gt;0,'กรอกรายการ วัสดุ'!G55,IF('กรอกรายการ วัสดุ'!G55=0,"-"))</f>
        <v>-</v>
      </c>
      <c r="K106" s="80" t="str">
        <f>IF('กรอกรายการ วัสดุ'!H55&gt;0,'กรอกรายการ วัสดุ'!H55,IF('กรอกรายการ วัสดุ'!H55=0,"-"))</f>
        <v>-</v>
      </c>
      <c r="L106" s="80" t="str">
        <f>IF('กรอกรายการ วัสดุ'!I55&gt;0,'กรอกรายการ วัสดุ'!I55,IF('กรอกรายการ วัสดุ'!I55=0,"-"))</f>
        <v>-</v>
      </c>
      <c r="M106" s="78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531" t="str">
        <f>IF('กรอกรายการ วัสดุ'!B56&gt;0,'กรอกรายการ วัสดุ'!B56,IF('กรอกรายการ วัสดุ'!B56=0,"-"))</f>
        <v>-</v>
      </c>
      <c r="C107" s="531"/>
      <c r="D107" s="531"/>
      <c r="E107" s="531"/>
      <c r="F107" s="79" t="str">
        <f>IF('กรอกรายการ วัสดุ'!C56&gt;0,'กรอกรายการ วัสดุ'!C56,IF('กรอกรายการ วัสดุ'!C56=0,"-"))</f>
        <v>-</v>
      </c>
      <c r="G107" s="79" t="str">
        <f>IF('กรอกรายการ วัสดุ'!D56&gt;0,'กรอกรายการ วัสดุ'!D56,IF('กรอกรายการ วัสดุ'!D56=0,"-"))</f>
        <v>-</v>
      </c>
      <c r="H107" s="80" t="str">
        <f>IF('กรอกรายการ วัสดุ'!E56&gt;0,'กรอกรายการ วัสดุ'!E56,IF('กรอกรายการ วัสดุ'!E56=0,"-"))</f>
        <v>-</v>
      </c>
      <c r="I107" s="80" t="str">
        <f>IF('กรอกรายการ วัสดุ'!F56&gt;0,'กรอกรายการ วัสดุ'!F56,IF('กรอกรายการ วัสดุ'!F56=0,"-"))</f>
        <v>-</v>
      </c>
      <c r="J107" s="80" t="str">
        <f>IF('กรอกรายการ วัสดุ'!G56&gt;0,'กรอกรายการ วัสดุ'!G56,IF('กรอกรายการ วัสดุ'!G56=0,"-"))</f>
        <v>-</v>
      </c>
      <c r="K107" s="80" t="str">
        <f>IF('กรอกรายการ วัสดุ'!H56&gt;0,'กรอกรายการ วัสดุ'!H56,IF('กรอกรายการ วัสดุ'!H56=0,"-"))</f>
        <v>-</v>
      </c>
      <c r="L107" s="80" t="str">
        <f>IF('กรอกรายการ วัสดุ'!I56&gt;0,'กรอกรายการ วัสดุ'!I56,IF('กรอกรายการ วัสดุ'!I56=0,"-"))</f>
        <v>-</v>
      </c>
      <c r="M107" s="78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531" t="str">
        <f>IF('กรอกรายการ วัสดุ'!B57&gt;0,'กรอกรายการ วัสดุ'!B57,IF('กรอกรายการ วัสดุ'!B57=0,"-"))</f>
        <v>-</v>
      </c>
      <c r="C108" s="531"/>
      <c r="D108" s="531"/>
      <c r="E108" s="531"/>
      <c r="F108" s="79" t="str">
        <f>IF('กรอกรายการ วัสดุ'!C57&gt;0,'กรอกรายการ วัสดุ'!C57,IF('กรอกรายการ วัสดุ'!C57=0,"-"))</f>
        <v>-</v>
      </c>
      <c r="G108" s="79" t="str">
        <f>IF('กรอกรายการ วัสดุ'!D57&gt;0,'กรอกรายการ วัสดุ'!D57,IF('กรอกรายการ วัสดุ'!D57=0,"-"))</f>
        <v>-</v>
      </c>
      <c r="H108" s="80" t="str">
        <f>IF('กรอกรายการ วัสดุ'!E57&gt;0,'กรอกรายการ วัสดุ'!E57,IF('กรอกรายการ วัสดุ'!E57=0,"-"))</f>
        <v>-</v>
      </c>
      <c r="I108" s="80" t="str">
        <f>IF('กรอกรายการ วัสดุ'!F57&gt;0,'กรอกรายการ วัสดุ'!F57,IF('กรอกรายการ วัสดุ'!F57=0,"-"))</f>
        <v>-</v>
      </c>
      <c r="J108" s="80" t="str">
        <f>IF('กรอกรายการ วัสดุ'!G57&gt;0,'กรอกรายการ วัสดุ'!G57,IF('กรอกรายการ วัสดุ'!G57=0,"-"))</f>
        <v>-</v>
      </c>
      <c r="K108" s="80" t="str">
        <f>IF('กรอกรายการ วัสดุ'!H57&gt;0,'กรอกรายการ วัสดุ'!H57,IF('กรอกรายการ วัสดุ'!H57=0,"-"))</f>
        <v>-</v>
      </c>
      <c r="L108" s="80" t="str">
        <f>IF('กรอกรายการ วัสดุ'!I57&gt;0,'กรอกรายการ วัสดุ'!I57,IF('กรอกรายการ วัสดุ'!I57=0,"-"))</f>
        <v>-</v>
      </c>
      <c r="M108" s="78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531" t="str">
        <f>IF('กรอกรายการ วัสดุ'!B58&gt;0,'กรอกรายการ วัสดุ'!B58,IF('กรอกรายการ วัสดุ'!B58=0,"-"))</f>
        <v>-</v>
      </c>
      <c r="C109" s="531"/>
      <c r="D109" s="531"/>
      <c r="E109" s="531"/>
      <c r="F109" s="79" t="str">
        <f>IF('กรอกรายการ วัสดุ'!C58&gt;0,'กรอกรายการ วัสดุ'!C58,IF('กรอกรายการ วัสดุ'!C58=0,"-"))</f>
        <v>-</v>
      </c>
      <c r="G109" s="79" t="str">
        <f>IF('กรอกรายการ วัสดุ'!D58&gt;0,'กรอกรายการ วัสดุ'!D58,IF('กรอกรายการ วัสดุ'!D58=0,"-"))</f>
        <v>-</v>
      </c>
      <c r="H109" s="80" t="str">
        <f>IF('กรอกรายการ วัสดุ'!E58&gt;0,'กรอกรายการ วัสดุ'!E58,IF('กรอกรายการ วัสดุ'!E58=0,"-"))</f>
        <v>-</v>
      </c>
      <c r="I109" s="80" t="str">
        <f>IF('กรอกรายการ วัสดุ'!F58&gt;0,'กรอกรายการ วัสดุ'!F58,IF('กรอกรายการ วัสดุ'!F58=0,"-"))</f>
        <v>-</v>
      </c>
      <c r="J109" s="80" t="str">
        <f>IF('กรอกรายการ วัสดุ'!G58&gt;0,'กรอกรายการ วัสดุ'!G58,IF('กรอกรายการ วัสดุ'!G58=0,"-"))</f>
        <v>-</v>
      </c>
      <c r="K109" s="80" t="str">
        <f>IF('กรอกรายการ วัสดุ'!H58&gt;0,'กรอกรายการ วัสดุ'!H58,IF('กรอกรายการ วัสดุ'!H58=0,"-"))</f>
        <v>-</v>
      </c>
      <c r="L109" s="80" t="str">
        <f>IF('กรอกรายการ วัสดุ'!I58&gt;0,'กรอกรายการ วัสดุ'!I58,IF('กรอกรายการ วัสดุ'!I58=0,"-"))</f>
        <v>-</v>
      </c>
      <c r="M109" s="78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559" t="str">
        <f>IF('กรอกรายการ วัสดุ'!B59&gt;0,'กรอกรายการ วัสดุ'!B59,IF('กรอกรายการ วัสดุ'!B59=0,"-"))</f>
        <v>-</v>
      </c>
      <c r="C110" s="560"/>
      <c r="D110" s="560"/>
      <c r="E110" s="561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7" t="str">
        <f>IF('กรอกรายการ วัสดุ'!E59&gt;0,'กรอกรายการ วัสดุ'!E59,IF('กรอกรายการ วัสดุ'!E59=0,"-"))</f>
        <v>-</v>
      </c>
      <c r="I110" s="47" t="str">
        <f>IF('กรอกรายการ วัสดุ'!F59&gt;0,'กรอกรายการ วัสดุ'!F59,IF('กรอกรายการ วัสดุ'!F59=0,"-"))</f>
        <v>-</v>
      </c>
      <c r="J110" s="47" t="str">
        <f>IF('กรอกรายการ วัสดุ'!G59&gt;0,'กรอกรายการ วัสดุ'!G59,IF('กรอกรายการ วัสดุ'!G59=0,"-"))</f>
        <v>-</v>
      </c>
      <c r="K110" s="47" t="str">
        <f>IF('กรอกรายการ วัสดุ'!H59&gt;0,'กรอกรายการ วัสดุ'!H59,IF('กรอกรายการ วัสดุ'!H59=0,"-"))</f>
        <v>-</v>
      </c>
      <c r="L110" s="47" t="str">
        <f>IF('กรอกรายการ วัสดุ'!I59&gt;0,'กรอกรายการ วัสดุ'!I59,IF('กรอกรายการ วัสดุ'!I59=0,"-"))</f>
        <v>-</v>
      </c>
      <c r="M110" s="77"/>
    </row>
    <row r="111" spans="1:13" ht="28.5" customHeight="1" thickBot="1" x14ac:dyDescent="0.6">
      <c r="A111" s="533" t="s">
        <v>52</v>
      </c>
      <c r="B111" s="534"/>
      <c r="C111" s="534"/>
      <c r="D111" s="534"/>
      <c r="E111" s="534"/>
      <c r="F111" s="534"/>
      <c r="G111" s="534"/>
      <c r="H111" s="535"/>
      <c r="I111" s="157">
        <f>SUM(I102:I110)</f>
        <v>0</v>
      </c>
      <c r="J111" s="19"/>
      <c r="K111" s="48">
        <f>SUM(K102:K110)</f>
        <v>0</v>
      </c>
      <c r="L111" s="48">
        <f>SUM(L102:L110)</f>
        <v>0</v>
      </c>
      <c r="M111" s="14"/>
    </row>
    <row r="112" spans="1:13" ht="28.5" customHeight="1" thickBot="1" x14ac:dyDescent="0.6">
      <c r="A112" s="533" t="s">
        <v>53</v>
      </c>
      <c r="B112" s="534"/>
      <c r="C112" s="534"/>
      <c r="D112" s="534"/>
      <c r="E112" s="534"/>
      <c r="F112" s="534"/>
      <c r="G112" s="534"/>
      <c r="H112" s="535"/>
      <c r="I112" s="157">
        <f>I111+I101</f>
        <v>1989648</v>
      </c>
      <c r="J112" s="19"/>
      <c r="K112" s="48">
        <f>K111+K101</f>
        <v>77920</v>
      </c>
      <c r="L112" s="48">
        <f>L111+L101</f>
        <v>2067568</v>
      </c>
      <c r="M112" s="14"/>
    </row>
    <row r="113" spans="1:13" s="2" customFormat="1" x14ac:dyDescent="0.55000000000000004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55000000000000004">
      <c r="A114" s="283"/>
      <c r="C114" s="122"/>
      <c r="D114" s="122" t="s">
        <v>28</v>
      </c>
      <c r="E114" s="122" t="s">
        <v>29</v>
      </c>
      <c r="F114" s="2" t="s">
        <v>30</v>
      </c>
      <c r="H114" s="123" t="s">
        <v>28</v>
      </c>
      <c r="I114" s="122" t="s">
        <v>33</v>
      </c>
    </row>
    <row r="115" spans="1:13" s="2" customFormat="1" x14ac:dyDescent="0.55000000000000004">
      <c r="A115" s="283"/>
      <c r="B115" s="122"/>
      <c r="C115" s="122"/>
      <c r="D115" s="123"/>
      <c r="E115" s="283" t="str">
        <f>E93</f>
        <v>(นายอำพร จานเก่า)</v>
      </c>
      <c r="H115" s="123"/>
      <c r="I115" s="536" t="str">
        <f>I93</f>
        <v>(นางสาวจริยา ขัดแก้ว)</v>
      </c>
      <c r="J115" s="536"/>
    </row>
    <row r="116" spans="1:13" s="2" customFormat="1" x14ac:dyDescent="0.55000000000000004">
      <c r="A116" s="283"/>
      <c r="C116" s="122"/>
      <c r="D116" s="536" t="str">
        <f>D94</f>
        <v>ช่าง ระดับ 4</v>
      </c>
      <c r="E116" s="536"/>
      <c r="F116" s="536"/>
      <c r="H116" s="536" t="str">
        <f>H94</f>
        <v>ผู้อำนวยการกลุ่มอำนวยการ</v>
      </c>
      <c r="I116" s="536"/>
      <c r="J116" s="536"/>
      <c r="K116" s="536"/>
    </row>
    <row r="117" spans="1:13" s="2" customFormat="1" ht="12.75" customHeight="1" x14ac:dyDescent="0.55000000000000004">
      <c r="A117" s="283"/>
      <c r="C117" s="122"/>
      <c r="D117" s="283"/>
      <c r="E117" s="283"/>
      <c r="F117" s="283"/>
      <c r="H117" s="283"/>
      <c r="I117" s="283"/>
      <c r="J117" s="283"/>
      <c r="K117" s="283"/>
    </row>
    <row r="118" spans="1:13" s="2" customFormat="1" ht="27.75" x14ac:dyDescent="0.65">
      <c r="C118" s="556" t="s">
        <v>23</v>
      </c>
      <c r="D118" s="556"/>
      <c r="E118" s="556"/>
      <c r="F118" s="556"/>
      <c r="G118" s="556"/>
      <c r="H118" s="556"/>
      <c r="I118" s="556"/>
      <c r="J118" s="556"/>
      <c r="K118" s="556"/>
      <c r="L118" s="139" t="s">
        <v>25</v>
      </c>
      <c r="M118" s="140"/>
    </row>
    <row r="119" spans="1:13" x14ac:dyDescent="0.55000000000000004">
      <c r="A119" s="543" t="str">
        <f>A97</f>
        <v>ซ่อมแซมสำนักงาน สพป.ลำปาง เขต 3</v>
      </c>
      <c r="B119" s="543"/>
      <c r="C119" s="543"/>
      <c r="D119" s="544" t="str">
        <f>D74</f>
        <v>อาคารอาคารสำนักงาน สพป.ลำปาง เขต 3</v>
      </c>
      <c r="E119" s="544"/>
      <c r="F119" s="544"/>
      <c r="G119" s="544"/>
      <c r="H119" s="544"/>
      <c r="I119" s="1" t="s">
        <v>26</v>
      </c>
      <c r="J119" s="281" t="str">
        <f>J74</f>
        <v>ลำปาง เขต  3</v>
      </c>
      <c r="M119" s="1" t="s">
        <v>37</v>
      </c>
    </row>
    <row r="120" spans="1:13" ht="24.75" thickBot="1" x14ac:dyDescent="0.6">
      <c r="A120" s="281" t="s">
        <v>0</v>
      </c>
      <c r="D120" s="544" t="str">
        <f>D75</f>
        <v>สพป.ลำปาง เขต 3</v>
      </c>
      <c r="E120" s="544"/>
      <c r="F120" s="544"/>
      <c r="G120" s="544"/>
      <c r="H120" s="544"/>
      <c r="K120" s="545"/>
      <c r="L120" s="545"/>
    </row>
    <row r="121" spans="1:13" x14ac:dyDescent="0.55000000000000004">
      <c r="A121" s="546" t="s">
        <v>2</v>
      </c>
      <c r="B121" s="548" t="s">
        <v>3</v>
      </c>
      <c r="C121" s="549"/>
      <c r="D121" s="549"/>
      <c r="E121" s="550"/>
      <c r="F121" s="554" t="s">
        <v>4</v>
      </c>
      <c r="G121" s="554" t="s">
        <v>5</v>
      </c>
      <c r="H121" s="554" t="s">
        <v>6</v>
      </c>
      <c r="I121" s="554"/>
      <c r="J121" s="554" t="s">
        <v>7</v>
      </c>
      <c r="K121" s="554"/>
      <c r="L121" s="554" t="s">
        <v>24</v>
      </c>
      <c r="M121" s="537" t="s">
        <v>9</v>
      </c>
    </row>
    <row r="122" spans="1:13" x14ac:dyDescent="0.55000000000000004">
      <c r="A122" s="547"/>
      <c r="B122" s="551"/>
      <c r="C122" s="552"/>
      <c r="D122" s="552"/>
      <c r="E122" s="553"/>
      <c r="F122" s="555"/>
      <c r="G122" s="555"/>
      <c r="H122" s="282" t="s">
        <v>10</v>
      </c>
      <c r="I122" s="282" t="s">
        <v>11</v>
      </c>
      <c r="J122" s="282" t="s">
        <v>10</v>
      </c>
      <c r="K122" s="282" t="s">
        <v>11</v>
      </c>
      <c r="L122" s="555"/>
      <c r="M122" s="538"/>
    </row>
    <row r="123" spans="1:13" x14ac:dyDescent="0.55000000000000004">
      <c r="A123" s="539" t="s">
        <v>54</v>
      </c>
      <c r="B123" s="540"/>
      <c r="C123" s="540"/>
      <c r="D123" s="540"/>
      <c r="E123" s="540"/>
      <c r="F123" s="540"/>
      <c r="G123" s="540"/>
      <c r="H123" s="541"/>
      <c r="I123" s="156">
        <f>I112</f>
        <v>1989648</v>
      </c>
      <c r="J123" s="51"/>
      <c r="K123" s="50">
        <f>K112</f>
        <v>77920</v>
      </c>
      <c r="L123" s="50">
        <f>L112</f>
        <v>2067568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562" t="str">
        <f>IF('กรอกรายการ วัสดุ'!B60&gt;0,'กรอกรายการ วัสดุ'!B60,IF('กรอกรายการ วัสดุ'!B60=0,"-"))</f>
        <v>-</v>
      </c>
      <c r="C124" s="562"/>
      <c r="D124" s="562"/>
      <c r="E124" s="562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7" t="str">
        <f>IF('กรอกรายการ วัสดุ'!E60&gt;0,'กรอกรายการ วัสดุ'!E60,IF('กรอกรายการ วัสดุ'!E60=0,"-"))</f>
        <v>-</v>
      </c>
      <c r="I124" s="47" t="str">
        <f>IF('กรอกรายการ วัสดุ'!F60&gt;0,'กรอกรายการ วัสดุ'!F60,IF('กรอกรายการ วัสดุ'!F60=0,"-"))</f>
        <v>-</v>
      </c>
      <c r="J124" s="47" t="str">
        <f>IF('กรอกรายการ วัสดุ'!G60&gt;0,'กรอกรายการ วัสดุ'!G60,IF('กรอกรายการ วัสดุ'!G60=0,"-"))</f>
        <v>-</v>
      </c>
      <c r="K124" s="47" t="str">
        <f>IF('กรอกรายการ วัสดุ'!H60&gt;0,'กรอกรายการ วัสดุ'!H60,IF('กรอกรายการ วัสดุ'!H60=0,"-"))</f>
        <v>-</v>
      </c>
      <c r="L124" s="47" t="str">
        <f>IF('กรอกรายการ วัสดุ'!I60&gt;0,'กรอกรายการ วัสดุ'!I60,IF('กรอกรายการ วัสดุ'!I60=0,"-"))</f>
        <v>-</v>
      </c>
      <c r="M124" s="78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531" t="str">
        <f>IF('กรอกรายการ วัสดุ'!B61&gt;0,'กรอกรายการ วัสดุ'!B61,IF('กรอกรายการ วัสดุ'!B61=0,"-"))</f>
        <v>-</v>
      </c>
      <c r="C125" s="531"/>
      <c r="D125" s="531"/>
      <c r="E125" s="531"/>
      <c r="F125" s="79" t="str">
        <f>IF('กรอกรายการ วัสดุ'!C61&gt;0,'กรอกรายการ วัสดุ'!C61,IF('กรอกรายการ วัสดุ'!C61=0,"-"))</f>
        <v>-</v>
      </c>
      <c r="G125" s="79" t="str">
        <f>IF('กรอกรายการ วัสดุ'!D61&gt;0,'กรอกรายการ วัสดุ'!D61,IF('กรอกรายการ วัสดุ'!D61=0,"-"))</f>
        <v>-</v>
      </c>
      <c r="H125" s="80" t="str">
        <f>IF('กรอกรายการ วัสดุ'!E61&gt;0,'กรอกรายการ วัสดุ'!E61,IF('กรอกรายการ วัสดุ'!E61=0,"-"))</f>
        <v>-</v>
      </c>
      <c r="I125" s="80" t="str">
        <f>IF('กรอกรายการ วัสดุ'!F61&gt;0,'กรอกรายการ วัสดุ'!F61,IF('กรอกรายการ วัสดุ'!F61=0,"-"))</f>
        <v>-</v>
      </c>
      <c r="J125" s="80" t="str">
        <f>IF('กรอกรายการ วัสดุ'!G61&gt;0,'กรอกรายการ วัสดุ'!G61,IF('กรอกรายการ วัสดุ'!G61=0,"-"))</f>
        <v>-</v>
      </c>
      <c r="K125" s="80" t="str">
        <f>IF('กรอกรายการ วัสดุ'!H61&gt;0,'กรอกรายการ วัสดุ'!H61,IF('กรอกรายการ วัสดุ'!H61=0,"-"))</f>
        <v>-</v>
      </c>
      <c r="L125" s="80" t="str">
        <f>IF('กรอกรายการ วัสดุ'!I61&gt;0,'กรอกรายการ วัสดุ'!I61,IF('กรอกรายการ วัสดุ'!I61=0,"-"))</f>
        <v>-</v>
      </c>
      <c r="M125" s="78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531" t="str">
        <f>IF('กรอกรายการ วัสดุ'!B62&gt;0,'กรอกรายการ วัสดุ'!B62,IF('กรอกรายการ วัสดุ'!B62=0,"-"))</f>
        <v>-</v>
      </c>
      <c r="C126" s="531"/>
      <c r="D126" s="531"/>
      <c r="E126" s="531"/>
      <c r="F126" s="79" t="str">
        <f>IF('กรอกรายการ วัสดุ'!C62&gt;0,'กรอกรายการ วัสดุ'!C62,IF('กรอกรายการ วัสดุ'!C62=0,"-"))</f>
        <v>-</v>
      </c>
      <c r="G126" s="79" t="str">
        <f>IF('กรอกรายการ วัสดุ'!D62&gt;0,'กรอกรายการ วัสดุ'!D62,IF('กรอกรายการ วัสดุ'!D62=0,"-"))</f>
        <v>-</v>
      </c>
      <c r="H126" s="80" t="str">
        <f>IF('กรอกรายการ วัสดุ'!E62&gt;0,'กรอกรายการ วัสดุ'!E62,IF('กรอกรายการ วัสดุ'!E62=0,"-"))</f>
        <v>-</v>
      </c>
      <c r="I126" s="80" t="str">
        <f>IF('กรอกรายการ วัสดุ'!F62&gt;0,'กรอกรายการ วัสดุ'!F62,IF('กรอกรายการ วัสดุ'!F62=0,"-"))</f>
        <v>-</v>
      </c>
      <c r="J126" s="80" t="str">
        <f>IF('กรอกรายการ วัสดุ'!G62&gt;0,'กรอกรายการ วัสดุ'!G62,IF('กรอกรายการ วัสดุ'!G62=0,"-"))</f>
        <v>-</v>
      </c>
      <c r="K126" s="80" t="str">
        <f>IF('กรอกรายการ วัสดุ'!H62&gt;0,'กรอกรายการ วัสดุ'!H62,IF('กรอกรายการ วัสดุ'!H62=0,"-"))</f>
        <v>-</v>
      </c>
      <c r="L126" s="80" t="str">
        <f>IF('กรอกรายการ วัสดุ'!I62&gt;0,'กรอกรายการ วัสดุ'!I62,IF('กรอกรายการ วัสดุ'!I62=0,"-"))</f>
        <v>-</v>
      </c>
      <c r="M126" s="78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531" t="str">
        <f>IF('กรอกรายการ วัสดุ'!B63&gt;0,'กรอกรายการ วัสดุ'!B63,IF('กรอกรายการ วัสดุ'!B63=0,"-"))</f>
        <v>-</v>
      </c>
      <c r="C127" s="531"/>
      <c r="D127" s="531"/>
      <c r="E127" s="531"/>
      <c r="F127" s="79" t="str">
        <f>IF('กรอกรายการ วัสดุ'!C63&gt;0,'กรอกรายการ วัสดุ'!C63,IF('กรอกรายการ วัสดุ'!C63=0,"-"))</f>
        <v>-</v>
      </c>
      <c r="G127" s="79" t="str">
        <f>IF('กรอกรายการ วัสดุ'!D63&gt;0,'กรอกรายการ วัสดุ'!D63,IF('กรอกรายการ วัสดุ'!D63=0,"-"))</f>
        <v>-</v>
      </c>
      <c r="H127" s="80" t="str">
        <f>IF('กรอกรายการ วัสดุ'!E63&gt;0,'กรอกรายการ วัสดุ'!E63,IF('กรอกรายการ วัสดุ'!E63=0,"-"))</f>
        <v>-</v>
      </c>
      <c r="I127" s="80" t="str">
        <f>IF('กรอกรายการ วัสดุ'!F63&gt;0,'กรอกรายการ วัสดุ'!F63,IF('กรอกรายการ วัสดุ'!F63=0,"-"))</f>
        <v>-</v>
      </c>
      <c r="J127" s="80" t="str">
        <f>IF('กรอกรายการ วัสดุ'!G63&gt;0,'กรอกรายการ วัสดุ'!G63,IF('กรอกรายการ วัสดุ'!G63=0,"-"))</f>
        <v>-</v>
      </c>
      <c r="K127" s="80" t="str">
        <f>IF('กรอกรายการ วัสดุ'!H63&gt;0,'กรอกรายการ วัสดุ'!H63,IF('กรอกรายการ วัสดุ'!H63=0,"-"))</f>
        <v>-</v>
      </c>
      <c r="L127" s="80" t="str">
        <f>IF('กรอกรายการ วัสดุ'!I63&gt;0,'กรอกรายการ วัสดุ'!I63,IF('กรอกรายการ วัสดุ'!I63=0,"-"))</f>
        <v>-</v>
      </c>
      <c r="M127" s="78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531" t="str">
        <f>IF('กรอกรายการ วัสดุ'!B64&gt;0,'กรอกรายการ วัสดุ'!B64,IF('กรอกรายการ วัสดุ'!B64=0,"-"))</f>
        <v>-</v>
      </c>
      <c r="C128" s="531"/>
      <c r="D128" s="531"/>
      <c r="E128" s="531"/>
      <c r="F128" s="79" t="str">
        <f>IF('กรอกรายการ วัสดุ'!C64&gt;0,'กรอกรายการ วัสดุ'!C64,IF('กรอกรายการ วัสดุ'!C64=0,"-"))</f>
        <v>-</v>
      </c>
      <c r="G128" s="79" t="str">
        <f>IF('กรอกรายการ วัสดุ'!D64&gt;0,'กรอกรายการ วัสดุ'!D64,IF('กรอกรายการ วัสดุ'!D64=0,"-"))</f>
        <v>-</v>
      </c>
      <c r="H128" s="80" t="str">
        <f>IF('กรอกรายการ วัสดุ'!E64&gt;0,'กรอกรายการ วัสดุ'!E64,IF('กรอกรายการ วัสดุ'!E64=0,"-"))</f>
        <v>-</v>
      </c>
      <c r="I128" s="80" t="str">
        <f>IF('กรอกรายการ วัสดุ'!F64&gt;0,'กรอกรายการ วัสดุ'!F64,IF('กรอกรายการ วัสดุ'!F64=0,"-"))</f>
        <v>-</v>
      </c>
      <c r="J128" s="80" t="str">
        <f>IF('กรอกรายการ วัสดุ'!G64&gt;0,'กรอกรายการ วัสดุ'!G64,IF('กรอกรายการ วัสดุ'!G64=0,"-"))</f>
        <v>-</v>
      </c>
      <c r="K128" s="80" t="str">
        <f>IF('กรอกรายการ วัสดุ'!H64&gt;0,'กรอกรายการ วัสดุ'!H64,IF('กรอกรายการ วัสดุ'!H64=0,"-"))</f>
        <v>-</v>
      </c>
      <c r="L128" s="80" t="str">
        <f>IF('กรอกรายการ วัสดุ'!I64&gt;0,'กรอกรายการ วัสดุ'!I64,IF('กรอกรายการ วัสดุ'!I64=0,"-"))</f>
        <v>-</v>
      </c>
      <c r="M128" s="78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531" t="str">
        <f>IF('กรอกรายการ วัสดุ'!B65&gt;0,'กรอกรายการ วัสดุ'!B65,IF('กรอกรายการ วัสดุ'!B65=0,"-"))</f>
        <v>-</v>
      </c>
      <c r="C129" s="531"/>
      <c r="D129" s="531"/>
      <c r="E129" s="531"/>
      <c r="F129" s="79" t="str">
        <f>IF('กรอกรายการ วัสดุ'!C65&gt;0,'กรอกรายการ วัสดุ'!C65,IF('กรอกรายการ วัสดุ'!C65=0,"-"))</f>
        <v>-</v>
      </c>
      <c r="G129" s="79" t="str">
        <f>IF('กรอกรายการ วัสดุ'!D65&gt;0,'กรอกรายการ วัสดุ'!D65,IF('กรอกรายการ วัสดุ'!D65=0,"-"))</f>
        <v>-</v>
      </c>
      <c r="H129" s="80" t="str">
        <f>IF('กรอกรายการ วัสดุ'!E65&gt;0,'กรอกรายการ วัสดุ'!E65,IF('กรอกรายการ วัสดุ'!E65=0,"-"))</f>
        <v>-</v>
      </c>
      <c r="I129" s="80" t="str">
        <f>IF('กรอกรายการ วัสดุ'!F65&gt;0,'กรอกรายการ วัสดุ'!F65,IF('กรอกรายการ วัสดุ'!F65=0,"-"))</f>
        <v>-</v>
      </c>
      <c r="J129" s="80" t="str">
        <f>IF('กรอกรายการ วัสดุ'!G65&gt;0,'กรอกรายการ วัสดุ'!G65,IF('กรอกรายการ วัสดุ'!G65=0,"-"))</f>
        <v>-</v>
      </c>
      <c r="K129" s="80" t="str">
        <f>IF('กรอกรายการ วัสดุ'!H65&gt;0,'กรอกรายการ วัสดุ'!H65,IF('กรอกรายการ วัสดุ'!H65=0,"-"))</f>
        <v>-</v>
      </c>
      <c r="L129" s="80" t="str">
        <f>IF('กรอกรายการ วัสดุ'!I65&gt;0,'กรอกรายการ วัสดุ'!I65,IF('กรอกรายการ วัสดุ'!I65=0,"-"))</f>
        <v>-</v>
      </c>
      <c r="M129" s="78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531" t="str">
        <f>IF('กรอกรายการ วัสดุ'!B66&gt;0,'กรอกรายการ วัสดุ'!B66,IF('กรอกรายการ วัสดุ'!B66=0,"-"))</f>
        <v>-</v>
      </c>
      <c r="C130" s="531"/>
      <c r="D130" s="531"/>
      <c r="E130" s="531"/>
      <c r="F130" s="79" t="str">
        <f>IF('กรอกรายการ วัสดุ'!C66&gt;0,'กรอกรายการ วัสดุ'!C66,IF('กรอกรายการ วัสดุ'!C66=0,"-"))</f>
        <v>-</v>
      </c>
      <c r="G130" s="79" t="str">
        <f>IF('กรอกรายการ วัสดุ'!D66&gt;0,'กรอกรายการ วัสดุ'!D66,IF('กรอกรายการ วัสดุ'!D66=0,"-"))</f>
        <v>-</v>
      </c>
      <c r="H130" s="80" t="str">
        <f>IF('กรอกรายการ วัสดุ'!E66&gt;0,'กรอกรายการ วัสดุ'!E66,IF('กรอกรายการ วัสดุ'!E66=0,"-"))</f>
        <v>-</v>
      </c>
      <c r="I130" s="80" t="str">
        <f>IF('กรอกรายการ วัสดุ'!F66&gt;0,'กรอกรายการ วัสดุ'!F66,IF('กรอกรายการ วัสดุ'!F66=0,"-"))</f>
        <v>-</v>
      </c>
      <c r="J130" s="80" t="str">
        <f>IF('กรอกรายการ วัสดุ'!G66&gt;0,'กรอกรายการ วัสดุ'!G66,IF('กรอกรายการ วัสดุ'!G66=0,"-"))</f>
        <v>-</v>
      </c>
      <c r="K130" s="80" t="str">
        <f>IF('กรอกรายการ วัสดุ'!H66&gt;0,'กรอกรายการ วัสดุ'!H66,IF('กรอกรายการ วัสดุ'!H66=0,"-"))</f>
        <v>-</v>
      </c>
      <c r="L130" s="80" t="str">
        <f>IF('กรอกรายการ วัสดุ'!I66&gt;0,'กรอกรายการ วัสดุ'!I66,IF('กรอกรายการ วัสดุ'!I66=0,"-"))</f>
        <v>-</v>
      </c>
      <c r="M130" s="78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531" t="str">
        <f>IF('กรอกรายการ วัสดุ'!B67&gt;0,'กรอกรายการ วัสดุ'!B67,IF('กรอกรายการ วัสดุ'!B67=0,"-"))</f>
        <v>-</v>
      </c>
      <c r="C131" s="531"/>
      <c r="D131" s="531"/>
      <c r="E131" s="531"/>
      <c r="F131" s="79" t="str">
        <f>IF('กรอกรายการ วัสดุ'!C67&gt;0,'กรอกรายการ วัสดุ'!C67,IF('กรอกรายการ วัสดุ'!C67=0,"-"))</f>
        <v>-</v>
      </c>
      <c r="G131" s="79" t="str">
        <f>IF('กรอกรายการ วัสดุ'!D67&gt;0,'กรอกรายการ วัสดุ'!D67,IF('กรอกรายการ วัสดุ'!D67=0,"-"))</f>
        <v>-</v>
      </c>
      <c r="H131" s="80" t="str">
        <f>IF('กรอกรายการ วัสดุ'!E67&gt;0,'กรอกรายการ วัสดุ'!E67,IF('กรอกรายการ วัสดุ'!E67=0,"-"))</f>
        <v>-</v>
      </c>
      <c r="I131" s="80" t="str">
        <f>IF('กรอกรายการ วัสดุ'!F67&gt;0,'กรอกรายการ วัสดุ'!F67,IF('กรอกรายการ วัสดุ'!F67=0,"-"))</f>
        <v>-</v>
      </c>
      <c r="J131" s="80" t="str">
        <f>IF('กรอกรายการ วัสดุ'!G67&gt;0,'กรอกรายการ วัสดุ'!G67,IF('กรอกรายการ วัสดุ'!G67=0,"-"))</f>
        <v>-</v>
      </c>
      <c r="K131" s="80" t="str">
        <f>IF('กรอกรายการ วัสดุ'!H67&gt;0,'กรอกรายการ วัสดุ'!H67,IF('กรอกรายการ วัสดุ'!H67=0,"-"))</f>
        <v>-</v>
      </c>
      <c r="L131" s="80" t="str">
        <f>IF('กรอกรายการ วัสดุ'!I67&gt;0,'กรอกรายการ วัสดุ'!I67,IF('กรอกรายการ วัสดุ'!I67=0,"-"))</f>
        <v>-</v>
      </c>
      <c r="M131" s="78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531" t="str">
        <f>IF('กรอกรายการ วัสดุ'!B68&gt;0,'กรอกรายการ วัสดุ'!B68,IF('กรอกรายการ วัสดุ'!B68=0,"-"))</f>
        <v>-</v>
      </c>
      <c r="C132" s="531"/>
      <c r="D132" s="531"/>
      <c r="E132" s="531"/>
      <c r="F132" s="79" t="str">
        <f>IF('กรอกรายการ วัสดุ'!C68&gt;0,'กรอกรายการ วัสดุ'!C68,IF('กรอกรายการ วัสดุ'!C68=0,"-"))</f>
        <v>-</v>
      </c>
      <c r="G132" s="79" t="str">
        <f>IF('กรอกรายการ วัสดุ'!D68&gt;0,'กรอกรายการ วัสดุ'!D68,IF('กรอกรายการ วัสดุ'!D68=0,"-"))</f>
        <v>-</v>
      </c>
      <c r="H132" s="80" t="str">
        <f>IF('กรอกรายการ วัสดุ'!E68&gt;0,'กรอกรายการ วัสดุ'!E68,IF('กรอกรายการ วัสดุ'!E68=0,"-"))</f>
        <v>-</v>
      </c>
      <c r="I132" s="80" t="str">
        <f>IF('กรอกรายการ วัสดุ'!F68&gt;0,'กรอกรายการ วัสดุ'!F68,IF('กรอกรายการ วัสดุ'!F68=0,"-"))</f>
        <v>-</v>
      </c>
      <c r="J132" s="80" t="str">
        <f>IF('กรอกรายการ วัสดุ'!G68&gt;0,'กรอกรายการ วัสดุ'!G68,IF('กรอกรายการ วัสดุ'!G68=0,"-"))</f>
        <v>-</v>
      </c>
      <c r="K132" s="80" t="str">
        <f>IF('กรอกรายการ วัสดุ'!H68&gt;0,'กรอกรายการ วัสดุ'!H68,IF('กรอกรายการ วัสดุ'!H68=0,"-"))</f>
        <v>-</v>
      </c>
      <c r="L132" s="80" t="str">
        <f>IF('กรอกรายการ วัสดุ'!I68&gt;0,'กรอกรายการ วัสดุ'!I68,IF('กรอกรายการ วัสดุ'!I68=0,"-"))</f>
        <v>-</v>
      </c>
      <c r="M132" s="78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559" t="str">
        <f>IF('กรอกรายการ วัสดุ'!B69&gt;0,'กรอกรายการ วัสดุ'!B69,IF('กรอกรายการ วัสดุ'!B69=0,"-"))</f>
        <v>-</v>
      </c>
      <c r="C133" s="560"/>
      <c r="D133" s="560"/>
      <c r="E133" s="561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7" t="str">
        <f>IF('กรอกรายการ วัสดุ'!E69&gt;0,'กรอกรายการ วัสดุ'!E69,IF('กรอกรายการ วัสดุ'!E69=0,"-"))</f>
        <v>-</v>
      </c>
      <c r="I133" s="47" t="str">
        <f>IF('กรอกรายการ วัสดุ'!F69&gt;0,'กรอกรายการ วัสดุ'!F69,IF('กรอกรายการ วัสดุ'!F69=0,"-"))</f>
        <v>-</v>
      </c>
      <c r="J133" s="47" t="str">
        <f>IF('กรอกรายการ วัสดุ'!G69&gt;0,'กรอกรายการ วัสดุ'!G69,IF('กรอกรายการ วัสดุ'!G69=0,"-"))</f>
        <v>-</v>
      </c>
      <c r="K133" s="47" t="str">
        <f>IF('กรอกรายการ วัสดุ'!H69&gt;0,'กรอกรายการ วัสดุ'!H69,IF('กรอกรายการ วัสดุ'!H69=0,"-"))</f>
        <v>-</v>
      </c>
      <c r="L133" s="47" t="str">
        <f>IF('กรอกรายการ วัสดุ'!I69&gt;0,'กรอกรายการ วัสดุ'!I69,IF('กรอกรายการ วัสดุ'!I69=0,"-"))</f>
        <v>-</v>
      </c>
      <c r="M133" s="77"/>
    </row>
    <row r="134" spans="1:13" ht="24.75" thickBot="1" x14ac:dyDescent="0.6">
      <c r="A134" s="533" t="s">
        <v>55</v>
      </c>
      <c r="B134" s="534"/>
      <c r="C134" s="534"/>
      <c r="D134" s="534"/>
      <c r="E134" s="534"/>
      <c r="F134" s="534"/>
      <c r="G134" s="534"/>
      <c r="H134" s="535"/>
      <c r="I134" s="157">
        <f>SUM(I124:I133)</f>
        <v>0</v>
      </c>
      <c r="J134" s="19"/>
      <c r="K134" s="48">
        <f t="shared" ref="K134:L134" si="4">SUM(K124:K133)</f>
        <v>0</v>
      </c>
      <c r="L134" s="48">
        <f t="shared" si="4"/>
        <v>0</v>
      </c>
      <c r="M134" s="14"/>
    </row>
    <row r="135" spans="1:13" ht="24.75" thickBot="1" x14ac:dyDescent="0.6">
      <c r="A135" s="533" t="s">
        <v>56</v>
      </c>
      <c r="B135" s="534"/>
      <c r="C135" s="534"/>
      <c r="D135" s="534"/>
      <c r="E135" s="534"/>
      <c r="F135" s="534"/>
      <c r="G135" s="534"/>
      <c r="H135" s="535"/>
      <c r="I135" s="157">
        <f>I134+I123</f>
        <v>1989648</v>
      </c>
      <c r="J135" s="15"/>
      <c r="K135" s="48">
        <f t="shared" ref="K135:L135" si="5">K134+K123</f>
        <v>77920</v>
      </c>
      <c r="L135" s="48">
        <f t="shared" si="5"/>
        <v>2067568</v>
      </c>
      <c r="M135" s="14"/>
    </row>
    <row r="136" spans="1:13" s="2" customFormat="1" x14ac:dyDescent="0.55000000000000004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55000000000000004">
      <c r="A137" s="283"/>
      <c r="C137" s="122"/>
      <c r="D137" s="122" t="s">
        <v>28</v>
      </c>
      <c r="E137" s="122" t="s">
        <v>29</v>
      </c>
      <c r="F137" s="2" t="s">
        <v>30</v>
      </c>
      <c r="H137" s="123" t="s">
        <v>28</v>
      </c>
      <c r="I137" s="122" t="s">
        <v>33</v>
      </c>
    </row>
    <row r="138" spans="1:13" s="2" customFormat="1" x14ac:dyDescent="0.55000000000000004">
      <c r="A138" s="283"/>
      <c r="B138" s="122"/>
      <c r="C138" s="122"/>
      <c r="D138" s="123"/>
      <c r="E138" s="283" t="str">
        <f>E115</f>
        <v>(นายอำพร จานเก่า)</v>
      </c>
      <c r="H138" s="123"/>
      <c r="I138" s="536" t="str">
        <f>I115</f>
        <v>(นางสาวจริยา ขัดแก้ว)</v>
      </c>
      <c r="J138" s="536"/>
    </row>
    <row r="139" spans="1:13" s="2" customFormat="1" x14ac:dyDescent="0.55000000000000004">
      <c r="A139" s="283"/>
      <c r="C139" s="122"/>
      <c r="D139" s="536" t="str">
        <f>D116</f>
        <v>ช่าง ระดับ 4</v>
      </c>
      <c r="E139" s="536"/>
      <c r="F139" s="536"/>
      <c r="H139" s="536" t="str">
        <f>H116</f>
        <v>ผู้อำนวยการกลุ่มอำนวยการ</v>
      </c>
      <c r="I139" s="536"/>
      <c r="J139" s="536"/>
      <c r="K139" s="536"/>
    </row>
    <row r="140" spans="1:13" s="2" customFormat="1" ht="27.75" x14ac:dyDescent="0.65">
      <c r="C140" s="556" t="s">
        <v>23</v>
      </c>
      <c r="D140" s="556"/>
      <c r="E140" s="556"/>
      <c r="F140" s="556"/>
      <c r="G140" s="556"/>
      <c r="H140" s="556"/>
      <c r="I140" s="556"/>
      <c r="J140" s="556"/>
      <c r="K140" s="556"/>
      <c r="L140" s="139" t="s">
        <v>25</v>
      </c>
      <c r="M140" s="140"/>
    </row>
    <row r="141" spans="1:13" x14ac:dyDescent="0.55000000000000004">
      <c r="A141" s="543" t="str">
        <f>A119</f>
        <v>ซ่อมแซมสำนักงาน สพป.ลำปาง เขต 3</v>
      </c>
      <c r="B141" s="543"/>
      <c r="C141" s="543"/>
      <c r="D141" s="544" t="str">
        <f>D97</f>
        <v>อาคารอาคารสำนักงาน สพป.ลำปาง เขต 3</v>
      </c>
      <c r="E141" s="544"/>
      <c r="F141" s="544"/>
      <c r="G141" s="544"/>
      <c r="H141" s="544"/>
      <c r="I141" s="1" t="s">
        <v>26</v>
      </c>
      <c r="J141" s="281" t="str">
        <f>J119</f>
        <v>ลำปาง เขต  3</v>
      </c>
      <c r="M141" s="1" t="s">
        <v>99</v>
      </c>
    </row>
    <row r="142" spans="1:13" ht="24.75" thickBot="1" x14ac:dyDescent="0.6">
      <c r="A142" s="281" t="s">
        <v>0</v>
      </c>
      <c r="D142" s="544" t="str">
        <f>D98</f>
        <v>สพป.ลำปาง เขต 3</v>
      </c>
      <c r="E142" s="544"/>
      <c r="F142" s="544"/>
      <c r="G142" s="544"/>
      <c r="H142" s="544"/>
      <c r="K142" s="545"/>
      <c r="L142" s="545"/>
    </row>
    <row r="143" spans="1:13" x14ac:dyDescent="0.55000000000000004">
      <c r="A143" s="546" t="s">
        <v>2</v>
      </c>
      <c r="B143" s="548" t="s">
        <v>3</v>
      </c>
      <c r="C143" s="549"/>
      <c r="D143" s="549"/>
      <c r="E143" s="550"/>
      <c r="F143" s="554" t="s">
        <v>4</v>
      </c>
      <c r="G143" s="554" t="s">
        <v>5</v>
      </c>
      <c r="H143" s="554" t="s">
        <v>6</v>
      </c>
      <c r="I143" s="554"/>
      <c r="J143" s="554" t="s">
        <v>7</v>
      </c>
      <c r="K143" s="554"/>
      <c r="L143" s="554" t="s">
        <v>24</v>
      </c>
      <c r="M143" s="537" t="s">
        <v>9</v>
      </c>
    </row>
    <row r="144" spans="1:13" x14ac:dyDescent="0.55000000000000004">
      <c r="A144" s="547"/>
      <c r="B144" s="551"/>
      <c r="C144" s="552"/>
      <c r="D144" s="552"/>
      <c r="E144" s="553"/>
      <c r="F144" s="555"/>
      <c r="G144" s="555"/>
      <c r="H144" s="282" t="s">
        <v>10</v>
      </c>
      <c r="I144" s="282" t="s">
        <v>11</v>
      </c>
      <c r="J144" s="282" t="s">
        <v>10</v>
      </c>
      <c r="K144" s="282" t="s">
        <v>11</v>
      </c>
      <c r="L144" s="555"/>
      <c r="M144" s="538"/>
    </row>
    <row r="145" spans="1:13" x14ac:dyDescent="0.55000000000000004">
      <c r="A145" s="539" t="s">
        <v>100</v>
      </c>
      <c r="B145" s="540"/>
      <c r="C145" s="540"/>
      <c r="D145" s="540"/>
      <c r="E145" s="540"/>
      <c r="F145" s="540"/>
      <c r="G145" s="540"/>
      <c r="H145" s="541"/>
      <c r="I145" s="156">
        <f>I135</f>
        <v>1989648</v>
      </c>
      <c r="J145" s="51"/>
      <c r="K145" s="50">
        <f>K135</f>
        <v>77920</v>
      </c>
      <c r="L145" s="50">
        <f>L135</f>
        <v>2067568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542" t="str">
        <f>IF('กรอกรายการ วัสดุ'!B70&gt;0,'กรอกรายการ วัสดุ'!B70,IF('กรอกรายการ วัสดุ'!B70=0,"-"))</f>
        <v>-</v>
      </c>
      <c r="C146" s="542"/>
      <c r="D146" s="542"/>
      <c r="E146" s="542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7" t="str">
        <f>IF('กรอกรายการ วัสดุ'!E70&gt;0,'กรอกรายการ วัสดุ'!E70,IF('กรอกรายการ วัสดุ'!E70=0,"-"))</f>
        <v>-</v>
      </c>
      <c r="I146" s="47" t="str">
        <f>IF('กรอกรายการ วัสดุ'!F70&gt;0,'กรอกรายการ วัสดุ'!F70,IF('กรอกรายการ วัสดุ'!F70=0,"-"))</f>
        <v>-</v>
      </c>
      <c r="J146" s="47" t="str">
        <f>IF('กรอกรายการ วัสดุ'!G70&gt;0,'กรอกรายการ วัสดุ'!G70,IF('กรอกรายการ วัสดุ'!G70=0,"-"))</f>
        <v>-</v>
      </c>
      <c r="K146" s="47" t="str">
        <f>IF('กรอกรายการ วัสดุ'!H70&gt;0,'กรอกรายการ วัสดุ'!H70,IF('กรอกรายการ วัสดุ'!H70=0,"-"))</f>
        <v>-</v>
      </c>
      <c r="L146" s="47" t="str">
        <f>IF('กรอกรายการ วัสดุ'!I70&gt;0,'กรอกรายการ วัสดุ'!I70,IF('กรอกรายการ วัสดุ'!I999=0,"-"))</f>
        <v>-</v>
      </c>
      <c r="M146" s="78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531" t="str">
        <f>IF('กรอกรายการ วัสดุ'!B71&gt;0,'กรอกรายการ วัสดุ'!B71,IF('กรอกรายการ วัสดุ'!B71=0,"-"))</f>
        <v>-</v>
      </c>
      <c r="C147" s="531"/>
      <c r="D147" s="531"/>
      <c r="E147" s="531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7" t="str">
        <f>IF('กรอกรายการ วัสดุ'!E71&gt;0,'กรอกรายการ วัสดุ'!E71,IF('กรอกรายการ วัสดุ'!E71=0,"-"))</f>
        <v>-</v>
      </c>
      <c r="I147" s="47" t="str">
        <f>IF('กรอกรายการ วัสดุ'!F71&gt;0,'กรอกรายการ วัสดุ'!F71,IF('กรอกรายการ วัสดุ'!F71=0,"-"))</f>
        <v>-</v>
      </c>
      <c r="J147" s="47" t="str">
        <f>IF('กรอกรายการ วัสดุ'!G71&gt;0,'กรอกรายการ วัสดุ'!G71,IF('กรอกรายการ วัสดุ'!G71=0,"-"))</f>
        <v>-</v>
      </c>
      <c r="K147" s="47" t="str">
        <f>IF('กรอกรายการ วัสดุ'!H71&gt;0,'กรอกรายการ วัสดุ'!H71,IF('กรอกรายการ วัสดุ'!H71=0,"-"))</f>
        <v>-</v>
      </c>
      <c r="L147" s="47" t="str">
        <f>IF('กรอกรายการ วัสดุ'!I71&gt;0,'กรอกรายการ วัสดุ'!I71,IF('กรอกรายการ วัสดุ'!I1000=0,"-"))</f>
        <v>-</v>
      </c>
      <c r="M147" s="78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531" t="str">
        <f>IF('กรอกรายการ วัสดุ'!B72&gt;0,'กรอกรายการ วัสดุ'!B72,IF('กรอกรายการ วัสดุ'!B72=0,"-"))</f>
        <v>-</v>
      </c>
      <c r="C148" s="531"/>
      <c r="D148" s="531"/>
      <c r="E148" s="531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7" t="str">
        <f>IF('กรอกรายการ วัสดุ'!E72&gt;0,'กรอกรายการ วัสดุ'!E72,IF('กรอกรายการ วัสดุ'!E72=0,"-"))</f>
        <v>-</v>
      </c>
      <c r="I148" s="47" t="str">
        <f>IF('กรอกรายการ วัสดุ'!F72&gt;0,'กรอกรายการ วัสดุ'!F72,IF('กรอกรายการ วัสดุ'!F72=0,"-"))</f>
        <v>-</v>
      </c>
      <c r="J148" s="47" t="str">
        <f>IF('กรอกรายการ วัสดุ'!G72&gt;0,'กรอกรายการ วัสดุ'!G72,IF('กรอกรายการ วัสดุ'!G72=0,"-"))</f>
        <v>-</v>
      </c>
      <c r="K148" s="47" t="str">
        <f>IF('กรอกรายการ วัสดุ'!H72&gt;0,'กรอกรายการ วัสดุ'!H72,IF('กรอกรายการ วัสดุ'!H72=0,"-"))</f>
        <v>-</v>
      </c>
      <c r="L148" s="47" t="str">
        <f>IF('กรอกรายการ วัสดุ'!I72&gt;0,'กรอกรายการ วัสดุ'!I72,IF('กรอกรายการ วัสดุ'!I1001=0,"-"))</f>
        <v>-</v>
      </c>
      <c r="M148" s="78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531" t="str">
        <f>IF('กรอกรายการ วัสดุ'!B73&gt;0,'กรอกรายการ วัสดุ'!B73,IF('กรอกรายการ วัสดุ'!B73=0,"-"))</f>
        <v>-</v>
      </c>
      <c r="C149" s="531"/>
      <c r="D149" s="531"/>
      <c r="E149" s="531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7" t="str">
        <f>IF('กรอกรายการ วัสดุ'!E73&gt;0,'กรอกรายการ วัสดุ'!E73,IF('กรอกรายการ วัสดุ'!E73=0,"-"))</f>
        <v>-</v>
      </c>
      <c r="I149" s="47" t="str">
        <f>IF('กรอกรายการ วัสดุ'!F73&gt;0,'กรอกรายการ วัสดุ'!F73,IF('กรอกรายการ วัสดุ'!F73=0,"-"))</f>
        <v>-</v>
      </c>
      <c r="J149" s="47" t="str">
        <f>IF('กรอกรายการ วัสดุ'!G73&gt;0,'กรอกรายการ วัสดุ'!G73,IF('กรอกรายการ วัสดุ'!G73=0,"-"))</f>
        <v>-</v>
      </c>
      <c r="K149" s="47" t="str">
        <f>IF('กรอกรายการ วัสดุ'!H73&gt;0,'กรอกรายการ วัสดุ'!H73,IF('กรอกรายการ วัสดุ'!H73=0,"-"))</f>
        <v>-</v>
      </c>
      <c r="L149" s="47" t="str">
        <f>IF('กรอกรายการ วัสดุ'!I73&gt;0,'กรอกรายการ วัสดุ'!I73,IF('กรอกรายการ วัสดุ'!I1002=0,"-"))</f>
        <v>-</v>
      </c>
      <c r="M149" s="78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531" t="str">
        <f>IF('กรอกรายการ วัสดุ'!B74&gt;0,'กรอกรายการ วัสดุ'!B74,IF('กรอกรายการ วัสดุ'!B74=0,"-"))</f>
        <v>-</v>
      </c>
      <c r="C150" s="531"/>
      <c r="D150" s="531"/>
      <c r="E150" s="531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7" t="str">
        <f>IF('กรอกรายการ วัสดุ'!E74&gt;0,'กรอกรายการ วัสดุ'!E74,IF('กรอกรายการ วัสดุ'!E74=0,"-"))</f>
        <v>-</v>
      </c>
      <c r="I150" s="47" t="str">
        <f>IF('กรอกรายการ วัสดุ'!F74&gt;0,'กรอกรายการ วัสดุ'!F74,IF('กรอกรายการ วัสดุ'!F74=0,"-"))</f>
        <v>-</v>
      </c>
      <c r="J150" s="47" t="str">
        <f>IF('กรอกรายการ วัสดุ'!G74&gt;0,'กรอกรายการ วัสดุ'!G74,IF('กรอกรายการ วัสดุ'!G74=0,"-"))</f>
        <v>-</v>
      </c>
      <c r="K150" s="47" t="str">
        <f>IF('กรอกรายการ วัสดุ'!H74&gt;0,'กรอกรายการ วัสดุ'!H74,IF('กรอกรายการ วัสดุ'!H74=0,"-"))</f>
        <v>-</v>
      </c>
      <c r="L150" s="47" t="str">
        <f>IF('กรอกรายการ วัสดุ'!I74&gt;0,'กรอกรายการ วัสดุ'!I74,IF('กรอกรายการ วัสดุ'!I1003=0,"-"))</f>
        <v>-</v>
      </c>
      <c r="M150" s="78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531" t="str">
        <f>IF('กรอกรายการ วัสดุ'!B75&gt;0,'กรอกรายการ วัสดุ'!B75,IF('กรอกรายการ วัสดุ'!B75=0,"-"))</f>
        <v>-</v>
      </c>
      <c r="C151" s="531"/>
      <c r="D151" s="531"/>
      <c r="E151" s="531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7" t="str">
        <f>IF('กรอกรายการ วัสดุ'!E75&gt;0,'กรอกรายการ วัสดุ'!E75,IF('กรอกรายการ วัสดุ'!E75=0,"-"))</f>
        <v>-</v>
      </c>
      <c r="I151" s="47" t="str">
        <f>IF('กรอกรายการ วัสดุ'!F75&gt;0,'กรอกรายการ วัสดุ'!F75,IF('กรอกรายการ วัสดุ'!F75=0,"-"))</f>
        <v>-</v>
      </c>
      <c r="J151" s="47" t="str">
        <f>IF('กรอกรายการ วัสดุ'!G75&gt;0,'กรอกรายการ วัสดุ'!G75,IF('กรอกรายการ วัสดุ'!G75=0,"-"))</f>
        <v>-</v>
      </c>
      <c r="K151" s="47" t="str">
        <f>IF('กรอกรายการ วัสดุ'!H75&gt;0,'กรอกรายการ วัสดุ'!H75,IF('กรอกรายการ วัสดุ'!H75=0,"-"))</f>
        <v>-</v>
      </c>
      <c r="L151" s="47" t="str">
        <f>IF('กรอกรายการ วัสดุ'!I75&gt;0,'กรอกรายการ วัสดุ'!I75,IF('กรอกรายการ วัสดุ'!I1004=0,"-"))</f>
        <v>-</v>
      </c>
      <c r="M151" s="78"/>
    </row>
    <row r="152" spans="1:13" x14ac:dyDescent="0.55000000000000004">
      <c r="A152" s="9"/>
      <c r="B152" s="531" t="str">
        <f>IF('กรอกรายการ วัสดุ'!B76&gt;0,'กรอกรายการ วัสดุ'!B76,IF('กรอกรายการ วัสดุ'!B76=0,"-"))</f>
        <v>-</v>
      </c>
      <c r="C152" s="531"/>
      <c r="D152" s="531"/>
      <c r="E152" s="531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7" t="str">
        <f>IF('กรอกรายการ วัสดุ'!E76&gt;0,'กรอกรายการ วัสดุ'!E76,IF('กรอกรายการ วัสดุ'!E76=0,"-"))</f>
        <v>-</v>
      </c>
      <c r="I152" s="47" t="str">
        <f>IF('กรอกรายการ วัสดุ'!F76&gt;0,'กรอกรายการ วัสดุ'!F76,IF('กรอกรายการ วัสดุ'!F76=0,"-"))</f>
        <v>-</v>
      </c>
      <c r="J152" s="47" t="str">
        <f>IF('กรอกรายการ วัสดุ'!G76&gt;0,'กรอกรายการ วัสดุ'!G76,IF('กรอกรายการ วัสดุ'!G76=0,"-"))</f>
        <v>-</v>
      </c>
      <c r="K152" s="47" t="str">
        <f>IF('กรอกรายการ วัสดุ'!H76&gt;0,'กรอกรายการ วัสดุ'!H76,IF('กรอกรายการ วัสดุ'!H76=0,"-"))</f>
        <v>-</v>
      </c>
      <c r="L152" s="47" t="str">
        <f>IF('กรอกรายการ วัสดุ'!I76&gt;0,'กรอกรายการ วัสดุ'!I76,IF('กรอกรายการ วัสดุ'!I1005=0,"-"))</f>
        <v>-</v>
      </c>
      <c r="M152" s="78"/>
    </row>
    <row r="153" spans="1:13" x14ac:dyDescent="0.55000000000000004">
      <c r="A153" s="9"/>
      <c r="B153" s="531" t="str">
        <f>IF('กรอกรายการ วัสดุ'!B77&gt;0,'กรอกรายการ วัสดุ'!B77,IF('กรอกรายการ วัสดุ'!B77=0,"-"))</f>
        <v>-</v>
      </c>
      <c r="C153" s="531"/>
      <c r="D153" s="531"/>
      <c r="E153" s="531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7" t="str">
        <f>IF('กรอกรายการ วัสดุ'!E77&gt;0,'กรอกรายการ วัสดุ'!E77,IF('กรอกรายการ วัสดุ'!E77=0,"-"))</f>
        <v>-</v>
      </c>
      <c r="I153" s="47" t="str">
        <f>IF('กรอกรายการ วัสดุ'!F77&gt;0,'กรอกรายการ วัสดุ'!F77,IF('กรอกรายการ วัสดุ'!F77=0,"-"))</f>
        <v>-</v>
      </c>
      <c r="J153" s="47" t="str">
        <f>IF('กรอกรายการ วัสดุ'!G77&gt;0,'กรอกรายการ วัสดุ'!G77,IF('กรอกรายการ วัสดุ'!G77=0,"-"))</f>
        <v>-</v>
      </c>
      <c r="K153" s="47" t="str">
        <f>IF('กรอกรายการ วัสดุ'!H77&gt;0,'กรอกรายการ วัสดุ'!H77,IF('กรอกรายการ วัสดุ'!H77=0,"-"))</f>
        <v>-</v>
      </c>
      <c r="L153" s="47" t="str">
        <f>IF('กรอกรายการ วัสดุ'!I77&gt;0,'กรอกรายการ วัสดุ'!I77,IF('กรอกรายการ วัสดุ'!I1006=0,"-"))</f>
        <v>-</v>
      </c>
      <c r="M153" s="78"/>
    </row>
    <row r="154" spans="1:13" ht="22.5" customHeight="1" x14ac:dyDescent="0.55000000000000004">
      <c r="A154" s="9"/>
      <c r="B154" s="531" t="str">
        <f>IF('กรอกรายการ วัสดุ'!B78&gt;0,'กรอกรายการ วัสดุ'!B78,IF('กรอกรายการ วัสดุ'!B78=0,"-"))</f>
        <v>-</v>
      </c>
      <c r="C154" s="531"/>
      <c r="D154" s="531"/>
      <c r="E154" s="531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7" t="str">
        <f>IF('กรอกรายการ วัสดุ'!E78&gt;0,'กรอกรายการ วัสดุ'!E78,IF('กรอกรายการ วัสดุ'!E78=0,"-"))</f>
        <v>-</v>
      </c>
      <c r="I154" s="47" t="str">
        <f>IF('กรอกรายการ วัสดุ'!F78&gt;0,'กรอกรายการ วัสดุ'!F78,IF('กรอกรายการ วัสดุ'!F78=0,"-"))</f>
        <v>-</v>
      </c>
      <c r="J154" s="47" t="str">
        <f>IF('กรอกรายการ วัสดุ'!G78&gt;0,'กรอกรายการ วัสดุ'!G78,IF('กรอกรายการ วัสดุ'!G78=0,"-"))</f>
        <v>-</v>
      </c>
      <c r="K154" s="47" t="str">
        <f>IF('กรอกรายการ วัสดุ'!H78&gt;0,'กรอกรายการ วัสดุ'!H78,IF('กรอกรายการ วัสดุ'!H78=0,"-"))</f>
        <v>-</v>
      </c>
      <c r="L154" s="47" t="str">
        <f>IF('กรอกรายการ วัสดุ'!I78&gt;0,'กรอกรายการ วัสดุ'!I78,IF('กรอกรายการ วัสดุ'!I1007=0,"-"))</f>
        <v>-</v>
      </c>
      <c r="M154" s="78"/>
    </row>
    <row r="155" spans="1:13" ht="24.75" thickBot="1" x14ac:dyDescent="0.6">
      <c r="A155" s="121"/>
      <c r="B155" s="532" t="str">
        <f>IF('กรอกรายการ วัสดุ'!B79&gt;0,'กรอกรายการ วัสดุ'!B79,IF('กรอกรายการ วัสดุ'!B79=0,"-"))</f>
        <v>-</v>
      </c>
      <c r="C155" s="532"/>
      <c r="D155" s="532"/>
      <c r="E155" s="532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7" t="str">
        <f>IF('กรอกรายการ วัสดุ'!E79&gt;0,'กรอกรายการ วัสดุ'!E79,IF('กรอกรายการ วัสดุ'!E79=0,"-"))</f>
        <v>-</v>
      </c>
      <c r="I155" s="47" t="str">
        <f>IF('กรอกรายการ วัสดุ'!F79&gt;0,'กรอกรายการ วัสดุ'!F79,IF('กรอกรายการ วัสดุ'!F79=0,"-"))</f>
        <v>-</v>
      </c>
      <c r="J155" s="47" t="str">
        <f>IF('กรอกรายการ วัสดุ'!G79&gt;0,'กรอกรายการ วัสดุ'!G79,IF('กรอกรายการ วัสดุ'!G79=0,"-"))</f>
        <v>-</v>
      </c>
      <c r="K155" s="47" t="str">
        <f>IF('กรอกรายการ วัสดุ'!H79&gt;0,'กรอกรายการ วัสดุ'!H79,IF('กรอกรายการ วัสดุ'!H79=0,"-"))</f>
        <v>-</v>
      </c>
      <c r="L155" s="47" t="str">
        <f>IF('กรอกรายการ วัสดุ'!I79&gt;0,'กรอกรายการ วัสดุ'!I79,IF('กรอกรายการ วัสดุ'!I1008=0,"-"))</f>
        <v>-</v>
      </c>
      <c r="M155" s="77"/>
    </row>
    <row r="156" spans="1:13" ht="24.75" thickBot="1" x14ac:dyDescent="0.6">
      <c r="A156" s="533" t="s">
        <v>101</v>
      </c>
      <c r="B156" s="534"/>
      <c r="C156" s="534"/>
      <c r="D156" s="534"/>
      <c r="E156" s="534"/>
      <c r="F156" s="534"/>
      <c r="G156" s="534"/>
      <c r="H156" s="535"/>
      <c r="I156" s="157">
        <f>SUM(I146:I155)</f>
        <v>0</v>
      </c>
      <c r="J156" s="19"/>
      <c r="K156" s="48">
        <f t="shared" ref="K156:L156" si="6">SUM(K146:K155)</f>
        <v>0</v>
      </c>
      <c r="L156" s="48">
        <f t="shared" si="6"/>
        <v>0</v>
      </c>
      <c r="M156" s="14"/>
    </row>
    <row r="157" spans="1:13" ht="24.75" thickBot="1" x14ac:dyDescent="0.6">
      <c r="A157" s="533" t="s">
        <v>102</v>
      </c>
      <c r="B157" s="534"/>
      <c r="C157" s="534"/>
      <c r="D157" s="534"/>
      <c r="E157" s="534"/>
      <c r="F157" s="534"/>
      <c r="G157" s="534"/>
      <c r="H157" s="535"/>
      <c r="I157" s="157">
        <f>I156+I145</f>
        <v>1989648</v>
      </c>
      <c r="J157" s="15"/>
      <c r="K157" s="48">
        <f t="shared" ref="K157:L157" si="7">K156+K145</f>
        <v>77920</v>
      </c>
      <c r="L157" s="48">
        <f t="shared" si="7"/>
        <v>2067568</v>
      </c>
      <c r="M157" s="14"/>
    </row>
    <row r="158" spans="1:13" x14ac:dyDescent="0.55000000000000004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55000000000000004">
      <c r="A159" s="283"/>
      <c r="B159" s="2"/>
      <c r="C159" s="122"/>
      <c r="D159" s="122" t="s">
        <v>28</v>
      </c>
      <c r="E159" s="122" t="s">
        <v>29</v>
      </c>
      <c r="F159" s="2" t="s">
        <v>30</v>
      </c>
      <c r="G159" s="2"/>
      <c r="H159" s="123" t="s">
        <v>28</v>
      </c>
      <c r="I159" s="122" t="s">
        <v>33</v>
      </c>
      <c r="J159" s="2"/>
      <c r="K159" s="2"/>
      <c r="L159" s="2"/>
      <c r="M159" s="2"/>
    </row>
    <row r="160" spans="1:13" x14ac:dyDescent="0.55000000000000004">
      <c r="A160" s="283"/>
      <c r="B160" s="122"/>
      <c r="C160" s="122"/>
      <c r="D160" s="123"/>
      <c r="E160" s="283" t="str">
        <f>E138</f>
        <v>(นายอำพร จานเก่า)</v>
      </c>
      <c r="F160" s="2"/>
      <c r="G160" s="2"/>
      <c r="H160" s="123"/>
      <c r="I160" s="536" t="str">
        <f>I138</f>
        <v>(นางสาวจริยา ขัดแก้ว)</v>
      </c>
      <c r="J160" s="536"/>
      <c r="K160" s="2"/>
      <c r="L160" s="2"/>
      <c r="M160" s="2"/>
    </row>
    <row r="161" spans="1:13" s="2" customFormat="1" x14ac:dyDescent="0.55000000000000004">
      <c r="A161" s="283"/>
      <c r="C161" s="122"/>
      <c r="D161" s="536" t="str">
        <f>D139</f>
        <v>ช่าง ระดับ 4</v>
      </c>
      <c r="E161" s="536"/>
      <c r="F161" s="536"/>
      <c r="H161" s="536" t="str">
        <f>H139</f>
        <v>ผู้อำนวยการกลุ่มอำนวยการ</v>
      </c>
      <c r="I161" s="536"/>
      <c r="J161" s="536"/>
      <c r="K161" s="536"/>
    </row>
    <row r="162" spans="1:13" ht="27.75" x14ac:dyDescent="0.65">
      <c r="A162" s="2"/>
      <c r="B162" s="2"/>
      <c r="C162" s="556" t="s">
        <v>23</v>
      </c>
      <c r="D162" s="556"/>
      <c r="E162" s="556"/>
      <c r="F162" s="556"/>
      <c r="G162" s="556"/>
      <c r="H162" s="556"/>
      <c r="I162" s="556"/>
      <c r="J162" s="556"/>
      <c r="K162" s="556"/>
      <c r="L162" s="139" t="s">
        <v>25</v>
      </c>
      <c r="M162" s="140"/>
    </row>
    <row r="163" spans="1:13" x14ac:dyDescent="0.55000000000000004">
      <c r="A163" s="543" t="str">
        <f>A141</f>
        <v>ซ่อมแซมสำนักงาน สพป.ลำปาง เขต 3</v>
      </c>
      <c r="B163" s="543"/>
      <c r="C163" s="543"/>
      <c r="D163" s="544" t="str">
        <f>D119</f>
        <v>อาคารอาคารสำนักงาน สพป.ลำปาง เขต 3</v>
      </c>
      <c r="E163" s="544"/>
      <c r="F163" s="544"/>
      <c r="G163" s="544"/>
      <c r="H163" s="544"/>
      <c r="I163" s="1" t="s">
        <v>26</v>
      </c>
      <c r="J163" s="281" t="str">
        <f>J141</f>
        <v>ลำปาง เขต  3</v>
      </c>
      <c r="M163" s="1" t="s">
        <v>109</v>
      </c>
    </row>
    <row r="164" spans="1:13" ht="24.75" thickBot="1" x14ac:dyDescent="0.6">
      <c r="A164" s="281" t="s">
        <v>0</v>
      </c>
      <c r="D164" s="544" t="str">
        <f>D120</f>
        <v>สพป.ลำปาง เขต 3</v>
      </c>
      <c r="E164" s="544"/>
      <c r="F164" s="544"/>
      <c r="G164" s="544"/>
      <c r="H164" s="544"/>
      <c r="K164" s="545"/>
      <c r="L164" s="545"/>
    </row>
    <row r="165" spans="1:13" x14ac:dyDescent="0.55000000000000004">
      <c r="A165" s="546" t="s">
        <v>2</v>
      </c>
      <c r="B165" s="548" t="s">
        <v>3</v>
      </c>
      <c r="C165" s="549"/>
      <c r="D165" s="549"/>
      <c r="E165" s="550"/>
      <c r="F165" s="554" t="s">
        <v>4</v>
      </c>
      <c r="G165" s="554" t="s">
        <v>5</v>
      </c>
      <c r="H165" s="554" t="s">
        <v>6</v>
      </c>
      <c r="I165" s="554"/>
      <c r="J165" s="554" t="s">
        <v>7</v>
      </c>
      <c r="K165" s="554"/>
      <c r="L165" s="554" t="s">
        <v>24</v>
      </c>
      <c r="M165" s="537" t="s">
        <v>9</v>
      </c>
    </row>
    <row r="166" spans="1:13" x14ac:dyDescent="0.55000000000000004">
      <c r="A166" s="547"/>
      <c r="B166" s="551"/>
      <c r="C166" s="552"/>
      <c r="D166" s="552"/>
      <c r="E166" s="553"/>
      <c r="F166" s="555"/>
      <c r="G166" s="555"/>
      <c r="H166" s="282" t="s">
        <v>10</v>
      </c>
      <c r="I166" s="282" t="s">
        <v>11</v>
      </c>
      <c r="J166" s="282" t="s">
        <v>10</v>
      </c>
      <c r="K166" s="282" t="s">
        <v>11</v>
      </c>
      <c r="L166" s="555"/>
      <c r="M166" s="538"/>
    </row>
    <row r="167" spans="1:13" x14ac:dyDescent="0.55000000000000004">
      <c r="A167" s="539" t="s">
        <v>110</v>
      </c>
      <c r="B167" s="540"/>
      <c r="C167" s="540"/>
      <c r="D167" s="540"/>
      <c r="E167" s="540"/>
      <c r="F167" s="540"/>
      <c r="G167" s="540"/>
      <c r="H167" s="541"/>
      <c r="I167" s="156">
        <f>I157</f>
        <v>1989648</v>
      </c>
      <c r="J167" s="51"/>
      <c r="K167" s="50">
        <f>K157</f>
        <v>77920</v>
      </c>
      <c r="L167" s="50">
        <f>L157</f>
        <v>2067568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542" t="str">
        <f>IF('กรอกรายการ วัสดุ'!B80&gt;0,'กรอกรายการ วัสดุ'!B80,IF('กรอกรายการ วัสดุ'!B80=0,"-"))</f>
        <v>-</v>
      </c>
      <c r="C168" s="542"/>
      <c r="D168" s="542"/>
      <c r="E168" s="542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7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7" t="str">
        <f>IF('กรอกรายการ วัสดุ'!I80&gt;0,'กรอกรายการ วัสดุ'!I80,IF('กรอกรายการ วัสดุ'!I80=0,"-"))</f>
        <v>-</v>
      </c>
      <c r="M168" s="78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531" t="str">
        <f>IF('กรอกรายการ วัสดุ'!B81&gt;0,'กรอกรายการ วัสดุ'!B81,IF('กรอกรายการ วัสดุ'!B81=0,"-"))</f>
        <v>-</v>
      </c>
      <c r="C169" s="531"/>
      <c r="D169" s="531"/>
      <c r="E169" s="531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7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7" t="str">
        <f>IF('กรอกรายการ วัสดุ'!I81&gt;0,'กรอกรายการ วัสดุ'!I81,IF('กรอกรายการ วัสดุ'!I81=0,"-"))</f>
        <v>-</v>
      </c>
      <c r="M169" s="78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531" t="str">
        <f>IF('กรอกรายการ วัสดุ'!B82&gt;0,'กรอกรายการ วัสดุ'!B82,IF('กรอกรายการ วัสดุ'!B82=0,"-"))</f>
        <v>-</v>
      </c>
      <c r="C170" s="531"/>
      <c r="D170" s="531"/>
      <c r="E170" s="531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7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7" t="str">
        <f>IF('กรอกรายการ วัสดุ'!I82&gt;0,'กรอกรายการ วัสดุ'!I82,IF('กรอกรายการ วัสดุ'!I82=0,"-"))</f>
        <v>-</v>
      </c>
      <c r="M170" s="78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531" t="str">
        <f>IF('กรอกรายการ วัสดุ'!B83&gt;0,'กรอกรายการ วัสดุ'!B83,IF('กรอกรายการ วัสดุ'!B83=0,"-"))</f>
        <v>-</v>
      </c>
      <c r="C171" s="531"/>
      <c r="D171" s="531"/>
      <c r="E171" s="531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7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7" t="str">
        <f>IF('กรอกรายการ วัสดุ'!I83&gt;0,'กรอกรายการ วัสดุ'!I83,IF('กรอกรายการ วัสดุ'!I83=0,"-"))</f>
        <v>-</v>
      </c>
      <c r="M171" s="78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531" t="str">
        <f>IF('กรอกรายการ วัสดุ'!B84&gt;0,'กรอกรายการ วัสดุ'!B84,IF('กรอกรายการ วัสดุ'!B84=0,"-"))</f>
        <v>-</v>
      </c>
      <c r="C172" s="531"/>
      <c r="D172" s="531"/>
      <c r="E172" s="531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7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7" t="str">
        <f>IF('กรอกรายการ วัสดุ'!I84&gt;0,'กรอกรายการ วัสดุ'!I84,IF('กรอกรายการ วัสดุ'!I84=0,"-"))</f>
        <v>-</v>
      </c>
      <c r="M172" s="78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531" t="str">
        <f>IF('กรอกรายการ วัสดุ'!B85&gt;0,'กรอกรายการ วัสดุ'!B85,IF('กรอกรายการ วัสดุ'!B85=0,"-"))</f>
        <v>-</v>
      </c>
      <c r="C173" s="531"/>
      <c r="D173" s="531"/>
      <c r="E173" s="531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7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7" t="str">
        <f>IF('กรอกรายการ วัสดุ'!I85&gt;0,'กรอกรายการ วัสดุ'!I85,IF('กรอกรายการ วัสดุ'!I85=0,"-"))</f>
        <v>-</v>
      </c>
      <c r="M173" s="78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531" t="str">
        <f>IF('กรอกรายการ วัสดุ'!B86&gt;0,'กรอกรายการ วัสดุ'!B86,IF('กรอกรายการ วัสดุ'!B86=0,"-"))</f>
        <v>-</v>
      </c>
      <c r="C174" s="531"/>
      <c r="D174" s="531"/>
      <c r="E174" s="531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7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7" t="str">
        <f>IF('กรอกรายการ วัสดุ'!I86&gt;0,'กรอกรายการ วัสดุ'!I86,IF('กรอกรายการ วัสดุ'!I86=0,"-"))</f>
        <v>-</v>
      </c>
      <c r="M174" s="78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531" t="str">
        <f>IF('กรอกรายการ วัสดุ'!B87&gt;0,'กรอกรายการ วัสดุ'!B87,IF('กรอกรายการ วัสดุ'!B87=0,"-"))</f>
        <v>-</v>
      </c>
      <c r="C175" s="531"/>
      <c r="D175" s="531"/>
      <c r="E175" s="531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7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7" t="str">
        <f>IF('กรอกรายการ วัสดุ'!I87&gt;0,'กรอกรายการ วัสดุ'!I87,IF('กรอกรายการ วัสดุ'!I87=0,"-"))</f>
        <v>-</v>
      </c>
      <c r="M175" s="78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531" t="str">
        <f>IF('กรอกรายการ วัสดุ'!B88&gt;0,'กรอกรายการ วัสดุ'!B88,IF('กรอกรายการ วัสดุ'!B88=0,"-"))</f>
        <v>-</v>
      </c>
      <c r="C176" s="531"/>
      <c r="D176" s="531"/>
      <c r="E176" s="531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7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7" t="str">
        <f>IF('กรอกรายการ วัสดุ'!I88&gt;0,'กรอกรายการ วัสดุ'!I88,IF('กรอกรายการ วัสดุ'!I88=0,"-"))</f>
        <v>-</v>
      </c>
      <c r="M176" s="78"/>
    </row>
    <row r="177" spans="1:13" ht="24.75" thickBot="1" x14ac:dyDescent="0.6">
      <c r="A177" s="121" t="str">
        <f>IF('กรอกรายการ วัสดุ'!A239&gt;0,'กรอกรายการ วัสดุ'!A251,IF('กรอกรายการ วัสดุ'!A251=0," "))</f>
        <v xml:space="preserve"> </v>
      </c>
      <c r="B177" s="532" t="str">
        <f>IF('กรอกรายการ วัสดุ'!B89&gt;0,'กรอกรายการ วัสดุ'!B89,IF('กรอกรายการ วัสดุ'!B89=0,"-"))</f>
        <v>-</v>
      </c>
      <c r="C177" s="532"/>
      <c r="D177" s="532"/>
      <c r="E177" s="532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7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7" t="str">
        <f>IF('กรอกรายการ วัสดุ'!I89&gt;0,'กรอกรายการ วัสดุ'!I89,IF('กรอกรายการ วัสดุ'!I89=0,"-"))</f>
        <v>-</v>
      </c>
      <c r="M177" s="77"/>
    </row>
    <row r="178" spans="1:13" ht="24.75" thickBot="1" x14ac:dyDescent="0.6">
      <c r="A178" s="533" t="s">
        <v>111</v>
      </c>
      <c r="B178" s="534"/>
      <c r="C178" s="534"/>
      <c r="D178" s="534"/>
      <c r="E178" s="534"/>
      <c r="F178" s="534"/>
      <c r="G178" s="534"/>
      <c r="H178" s="535"/>
      <c r="I178" s="157">
        <f>SUM(I168:I177)</f>
        <v>0</v>
      </c>
      <c r="J178" s="19"/>
      <c r="K178" s="48">
        <f t="shared" ref="K178:L178" si="8">SUM(K168:K177)</f>
        <v>0</v>
      </c>
      <c r="L178" s="48">
        <f t="shared" si="8"/>
        <v>0</v>
      </c>
      <c r="M178" s="14"/>
    </row>
    <row r="179" spans="1:13" ht="24.75" thickBot="1" x14ac:dyDescent="0.6">
      <c r="A179" s="533" t="s">
        <v>112</v>
      </c>
      <c r="B179" s="534"/>
      <c r="C179" s="534"/>
      <c r="D179" s="534"/>
      <c r="E179" s="534"/>
      <c r="F179" s="534"/>
      <c r="G179" s="534"/>
      <c r="H179" s="535"/>
      <c r="I179" s="157">
        <f>I178+I167</f>
        <v>1989648</v>
      </c>
      <c r="J179" s="15"/>
      <c r="K179" s="48">
        <f t="shared" ref="K179:L179" si="9">K178+K167</f>
        <v>77920</v>
      </c>
      <c r="L179" s="48">
        <f t="shared" si="9"/>
        <v>2067568</v>
      </c>
      <c r="M179" s="14"/>
    </row>
    <row r="180" spans="1:13" x14ac:dyDescent="0.55000000000000004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55000000000000004">
      <c r="A181" s="283"/>
      <c r="B181" s="2"/>
      <c r="C181" s="122"/>
      <c r="D181" s="122" t="s">
        <v>28</v>
      </c>
      <c r="E181" s="122" t="s">
        <v>29</v>
      </c>
      <c r="F181" s="2" t="s">
        <v>30</v>
      </c>
      <c r="G181" s="2"/>
      <c r="H181" s="123" t="s">
        <v>28</v>
      </c>
      <c r="I181" s="122" t="s">
        <v>33</v>
      </c>
      <c r="J181" s="2"/>
      <c r="K181" s="2"/>
      <c r="L181" s="2"/>
      <c r="M181" s="2"/>
    </row>
    <row r="182" spans="1:13" x14ac:dyDescent="0.55000000000000004">
      <c r="A182" s="283"/>
      <c r="B182" s="122"/>
      <c r="C182" s="122"/>
      <c r="D182" s="123"/>
      <c r="E182" s="283" t="str">
        <f>E160</f>
        <v>(นายอำพร จานเก่า)</v>
      </c>
      <c r="F182" s="2"/>
      <c r="G182" s="2"/>
      <c r="H182" s="123"/>
      <c r="I182" s="536" t="str">
        <f>I160</f>
        <v>(นางสาวจริยา ขัดแก้ว)</v>
      </c>
      <c r="J182" s="536"/>
      <c r="K182" s="2"/>
      <c r="L182" s="2"/>
      <c r="M182" s="2"/>
    </row>
    <row r="183" spans="1:13" s="2" customFormat="1" x14ac:dyDescent="0.55000000000000004">
      <c r="A183" s="283"/>
      <c r="C183" s="122"/>
      <c r="D183" s="536" t="str">
        <f>D161</f>
        <v>ช่าง ระดับ 4</v>
      </c>
      <c r="E183" s="536"/>
      <c r="F183" s="536"/>
      <c r="H183" s="536" t="str">
        <f>H161</f>
        <v>ผู้อำนวยการกลุ่มอำนวยการ</v>
      </c>
      <c r="I183" s="536"/>
      <c r="J183" s="536"/>
      <c r="K183" s="536"/>
    </row>
    <row r="184" spans="1:13" ht="27.75" x14ac:dyDescent="0.65">
      <c r="A184" s="2"/>
      <c r="B184" s="2"/>
      <c r="C184" s="556" t="s">
        <v>23</v>
      </c>
      <c r="D184" s="556"/>
      <c r="E184" s="556"/>
      <c r="F184" s="556"/>
      <c r="G184" s="556"/>
      <c r="H184" s="556"/>
      <c r="I184" s="556"/>
      <c r="J184" s="556"/>
      <c r="K184" s="556"/>
      <c r="L184" s="139" t="s">
        <v>25</v>
      </c>
      <c r="M184" s="140"/>
    </row>
    <row r="185" spans="1:13" x14ac:dyDescent="0.55000000000000004">
      <c r="A185" s="543" t="str">
        <f>A163</f>
        <v>ซ่อมแซมสำนักงาน สพป.ลำปาง เขต 3</v>
      </c>
      <c r="B185" s="543"/>
      <c r="C185" s="543"/>
      <c r="D185" s="544" t="str">
        <f>D141</f>
        <v>อาคารอาคารสำนักงาน สพป.ลำปาง เขต 3</v>
      </c>
      <c r="E185" s="544"/>
      <c r="F185" s="544"/>
      <c r="G185" s="544"/>
      <c r="H185" s="544"/>
      <c r="I185" s="1" t="s">
        <v>26</v>
      </c>
      <c r="J185" s="281" t="str">
        <f>J163</f>
        <v>ลำปาง เขต  3</v>
      </c>
      <c r="M185" s="1" t="s">
        <v>113</v>
      </c>
    </row>
    <row r="186" spans="1:13" ht="24.75" thickBot="1" x14ac:dyDescent="0.6">
      <c r="A186" s="281" t="s">
        <v>0</v>
      </c>
      <c r="D186" s="544" t="str">
        <f>D142</f>
        <v>สพป.ลำปาง เขต 3</v>
      </c>
      <c r="E186" s="544"/>
      <c r="F186" s="544"/>
      <c r="G186" s="544"/>
      <c r="H186" s="544"/>
      <c r="K186" s="545"/>
      <c r="L186" s="545"/>
    </row>
    <row r="187" spans="1:13" x14ac:dyDescent="0.55000000000000004">
      <c r="A187" s="546" t="s">
        <v>2</v>
      </c>
      <c r="B187" s="548" t="s">
        <v>3</v>
      </c>
      <c r="C187" s="549"/>
      <c r="D187" s="549"/>
      <c r="E187" s="550"/>
      <c r="F187" s="554" t="s">
        <v>4</v>
      </c>
      <c r="G187" s="554" t="s">
        <v>5</v>
      </c>
      <c r="H187" s="554" t="s">
        <v>6</v>
      </c>
      <c r="I187" s="554"/>
      <c r="J187" s="554" t="s">
        <v>7</v>
      </c>
      <c r="K187" s="554"/>
      <c r="L187" s="554" t="s">
        <v>24</v>
      </c>
      <c r="M187" s="537" t="s">
        <v>9</v>
      </c>
    </row>
    <row r="188" spans="1:13" x14ac:dyDescent="0.55000000000000004">
      <c r="A188" s="547"/>
      <c r="B188" s="551"/>
      <c r="C188" s="552"/>
      <c r="D188" s="552"/>
      <c r="E188" s="553"/>
      <c r="F188" s="555"/>
      <c r="G188" s="555"/>
      <c r="H188" s="282" t="s">
        <v>10</v>
      </c>
      <c r="I188" s="282" t="s">
        <v>11</v>
      </c>
      <c r="J188" s="282" t="s">
        <v>10</v>
      </c>
      <c r="K188" s="282" t="s">
        <v>11</v>
      </c>
      <c r="L188" s="555"/>
      <c r="M188" s="538"/>
    </row>
    <row r="189" spans="1:13" x14ac:dyDescent="0.55000000000000004">
      <c r="A189" s="539" t="s">
        <v>114</v>
      </c>
      <c r="B189" s="540"/>
      <c r="C189" s="540"/>
      <c r="D189" s="540"/>
      <c r="E189" s="540"/>
      <c r="F189" s="540"/>
      <c r="G189" s="540"/>
      <c r="H189" s="541"/>
      <c r="I189" s="156">
        <f>I179</f>
        <v>1989648</v>
      </c>
      <c r="J189" s="51"/>
      <c r="K189" s="50">
        <f>K179</f>
        <v>77920</v>
      </c>
      <c r="L189" s="50">
        <f>L179</f>
        <v>2067568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542" t="str">
        <f>IF('กรอกรายการ วัสดุ'!B90&gt;0,'กรอกรายการ วัสดุ'!B90,IF('กรอกรายการ วัสดุ'!B90=0,"-"))</f>
        <v>-</v>
      </c>
      <c r="C190" s="542"/>
      <c r="D190" s="542"/>
      <c r="E190" s="542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7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7" t="str">
        <f>IF('กรอกรายการ วัสดุ'!I90&gt;0,'กรอกรายการ วัสดุ'!I90,IF('กรอกรายการ วัสดุ'!I90=0,"-"))</f>
        <v>-</v>
      </c>
      <c r="M190" s="78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531" t="str">
        <f>IF('กรอกรายการ วัสดุ'!B91&gt;0,'กรอกรายการ วัสดุ'!B91,IF('กรอกรายการ วัสดุ'!B91=0,"-"))</f>
        <v>-</v>
      </c>
      <c r="C191" s="531"/>
      <c r="D191" s="531"/>
      <c r="E191" s="531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7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7" t="str">
        <f>IF('กรอกรายการ วัสดุ'!I91&gt;0,'กรอกรายการ วัสดุ'!I91,IF('กรอกรายการ วัสดุ'!I91=0,"-"))</f>
        <v>-</v>
      </c>
      <c r="M191" s="78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531" t="str">
        <f>IF('กรอกรายการ วัสดุ'!B92&gt;0,'กรอกรายการ วัสดุ'!B92,IF('กรอกรายการ วัสดุ'!B92=0,"-"))</f>
        <v>-</v>
      </c>
      <c r="C192" s="531"/>
      <c r="D192" s="531"/>
      <c r="E192" s="531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7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7" t="str">
        <f>IF('กรอกรายการ วัสดุ'!I92&gt;0,'กรอกรายการ วัสดุ'!I92,IF('กรอกรายการ วัสดุ'!I92=0,"-"))</f>
        <v>-</v>
      </c>
      <c r="M192" s="78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531" t="str">
        <f>IF('กรอกรายการ วัสดุ'!B93&gt;0,'กรอกรายการ วัสดุ'!B93,IF('กรอกรายการ วัสดุ'!B93=0,"-"))</f>
        <v>-</v>
      </c>
      <c r="C193" s="531"/>
      <c r="D193" s="531"/>
      <c r="E193" s="531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7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7" t="str">
        <f>IF('กรอกรายการ วัสดุ'!I93&gt;0,'กรอกรายการ วัสดุ'!I93,IF('กรอกรายการ วัสดุ'!I93=0,"-"))</f>
        <v>-</v>
      </c>
      <c r="M193" s="78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531" t="str">
        <f>IF('กรอกรายการ วัสดุ'!B94&gt;0,'กรอกรายการ วัสดุ'!B94,IF('กรอกรายการ วัสดุ'!B94=0,"-"))</f>
        <v>-</v>
      </c>
      <c r="C194" s="531"/>
      <c r="D194" s="531"/>
      <c r="E194" s="531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7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7" t="str">
        <f>IF('กรอกรายการ วัสดุ'!I94&gt;0,'กรอกรายการ วัสดุ'!I94,IF('กรอกรายการ วัสดุ'!I94=0,"-"))</f>
        <v>-</v>
      </c>
      <c r="M194" s="78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531" t="str">
        <f>IF('กรอกรายการ วัสดุ'!B95&gt;0,'กรอกรายการ วัสดุ'!B95,IF('กรอกรายการ วัสดุ'!B95=0,"-"))</f>
        <v>-</v>
      </c>
      <c r="C195" s="531"/>
      <c r="D195" s="531"/>
      <c r="E195" s="531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7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7" t="str">
        <f>IF('กรอกรายการ วัสดุ'!I95&gt;0,'กรอกรายการ วัสดุ'!I95,IF('กรอกรายการ วัสดุ'!I95=0,"-"))</f>
        <v>-</v>
      </c>
      <c r="M195" s="78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531" t="str">
        <f>IF('กรอกรายการ วัสดุ'!B96&gt;0,'กรอกรายการ วัสดุ'!B96,IF('กรอกรายการ วัสดุ'!B96=0,"-"))</f>
        <v>-</v>
      </c>
      <c r="C196" s="531"/>
      <c r="D196" s="531"/>
      <c r="E196" s="531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7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7" t="str">
        <f>IF('กรอกรายการ วัสดุ'!I96&gt;0,'กรอกรายการ วัสดุ'!I96,IF('กรอกรายการ วัสดุ'!I96=0,"-"))</f>
        <v>-</v>
      </c>
      <c r="M196" s="78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531" t="str">
        <f>IF('กรอกรายการ วัสดุ'!B97&gt;0,'กรอกรายการ วัสดุ'!B97,IF('กรอกรายการ วัสดุ'!B97=0,"-"))</f>
        <v>-</v>
      </c>
      <c r="C197" s="531"/>
      <c r="D197" s="531"/>
      <c r="E197" s="531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7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7" t="str">
        <f>IF('กรอกรายการ วัสดุ'!I97&gt;0,'กรอกรายการ วัสดุ'!I97,IF('กรอกรายการ วัสดุ'!I97=0,"-"))</f>
        <v>-</v>
      </c>
      <c r="M197" s="78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531" t="str">
        <f>IF('กรอกรายการ วัสดุ'!B98&gt;0,'กรอกรายการ วัสดุ'!B98,IF('กรอกรายการ วัสดุ'!B98=0,"-"))</f>
        <v>-</v>
      </c>
      <c r="C198" s="531"/>
      <c r="D198" s="531"/>
      <c r="E198" s="531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7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7" t="str">
        <f>IF('กรอกรายการ วัสดุ'!I98&gt;0,'กรอกรายการ วัสดุ'!I98,IF('กรอกรายการ วัสดุ'!I98=0,"-"))</f>
        <v>-</v>
      </c>
      <c r="M198" s="78"/>
    </row>
    <row r="199" spans="1:13" ht="24.75" thickBot="1" x14ac:dyDescent="0.6">
      <c r="A199" s="121" t="str">
        <f>IF('กรอกรายการ วัสดุ'!A261&gt;0,'กรอกรายการ วัสดุ'!A273,IF('กรอกรายการ วัสดุ'!A273=0," "))</f>
        <v xml:space="preserve"> </v>
      </c>
      <c r="B199" s="532" t="str">
        <f>IF('กรอกรายการ วัสดุ'!B99&gt;0,'กรอกรายการ วัสดุ'!B99,IF('กรอกรายการ วัสดุ'!B99=0,"-"))</f>
        <v>-</v>
      </c>
      <c r="C199" s="532"/>
      <c r="D199" s="532"/>
      <c r="E199" s="532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7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7" t="str">
        <f>IF('กรอกรายการ วัสดุ'!I99&gt;0,'กรอกรายการ วัสดุ'!I99,IF('กรอกรายการ วัสดุ'!I99=0,"-"))</f>
        <v>-</v>
      </c>
      <c r="M199" s="77"/>
    </row>
    <row r="200" spans="1:13" ht="24.75" thickBot="1" x14ac:dyDescent="0.6">
      <c r="A200" s="533" t="s">
        <v>115</v>
      </c>
      <c r="B200" s="534"/>
      <c r="C200" s="534"/>
      <c r="D200" s="534"/>
      <c r="E200" s="534"/>
      <c r="F200" s="534"/>
      <c r="G200" s="534"/>
      <c r="H200" s="535"/>
      <c r="I200" s="157">
        <f>SUM(I190:I199)</f>
        <v>0</v>
      </c>
      <c r="J200" s="19"/>
      <c r="K200" s="48">
        <f t="shared" ref="K200:L200" si="10">SUM(K190:K199)</f>
        <v>0</v>
      </c>
      <c r="L200" s="48">
        <f t="shared" si="10"/>
        <v>0</v>
      </c>
      <c r="M200" s="14"/>
    </row>
    <row r="201" spans="1:13" ht="24.75" thickBot="1" x14ac:dyDescent="0.6">
      <c r="A201" s="533" t="s">
        <v>116</v>
      </c>
      <c r="B201" s="534"/>
      <c r="C201" s="534"/>
      <c r="D201" s="534"/>
      <c r="E201" s="534"/>
      <c r="F201" s="534"/>
      <c r="G201" s="534"/>
      <c r="H201" s="535"/>
      <c r="I201" s="157">
        <f>I200+I189</f>
        <v>1989648</v>
      </c>
      <c r="J201" s="15"/>
      <c r="K201" s="48">
        <f t="shared" ref="K201:L201" si="11">K200+K189</f>
        <v>77920</v>
      </c>
      <c r="L201" s="48">
        <f t="shared" si="11"/>
        <v>2067568</v>
      </c>
      <c r="M201" s="14"/>
    </row>
    <row r="202" spans="1:13" x14ac:dyDescent="0.55000000000000004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55000000000000004">
      <c r="A203" s="283"/>
      <c r="B203" s="2"/>
      <c r="C203" s="122"/>
      <c r="D203" s="122" t="s">
        <v>28</v>
      </c>
      <c r="E203" s="122" t="s">
        <v>29</v>
      </c>
      <c r="F203" s="2" t="s">
        <v>30</v>
      </c>
      <c r="G203" s="2"/>
      <c r="H203" s="123" t="s">
        <v>28</v>
      </c>
      <c r="I203" s="122" t="s">
        <v>33</v>
      </c>
      <c r="J203" s="2"/>
      <c r="K203" s="2"/>
      <c r="L203" s="2"/>
      <c r="M203" s="2"/>
    </row>
    <row r="204" spans="1:13" x14ac:dyDescent="0.55000000000000004">
      <c r="A204" s="283"/>
      <c r="B204" s="122"/>
      <c r="C204" s="122"/>
      <c r="D204" s="123"/>
      <c r="E204" s="283" t="str">
        <f>E182</f>
        <v>(นายอำพร จานเก่า)</v>
      </c>
      <c r="F204" s="2"/>
      <c r="G204" s="2"/>
      <c r="H204" s="123"/>
      <c r="I204" s="536" t="str">
        <f>I182</f>
        <v>(นางสาวจริยา ขัดแก้ว)</v>
      </c>
      <c r="J204" s="536"/>
      <c r="K204" s="2"/>
      <c r="L204" s="2"/>
      <c r="M204" s="2"/>
    </row>
    <row r="205" spans="1:13" s="2" customFormat="1" x14ac:dyDescent="0.55000000000000004">
      <c r="A205" s="283"/>
      <c r="C205" s="122"/>
      <c r="D205" s="536" t="str">
        <f>D183</f>
        <v>ช่าง ระดับ 4</v>
      </c>
      <c r="E205" s="536"/>
      <c r="F205" s="536"/>
      <c r="H205" s="536" t="str">
        <f>H183</f>
        <v>ผู้อำนวยการกลุ่มอำนวยการ</v>
      </c>
      <c r="I205" s="536"/>
      <c r="J205" s="536"/>
      <c r="K205" s="536"/>
    </row>
    <row r="206" spans="1:13" ht="27.75" x14ac:dyDescent="0.65">
      <c r="A206" s="2"/>
      <c r="B206" s="2"/>
      <c r="C206" s="556" t="s">
        <v>23</v>
      </c>
      <c r="D206" s="556"/>
      <c r="E206" s="556"/>
      <c r="F206" s="556"/>
      <c r="G206" s="556"/>
      <c r="H206" s="556"/>
      <c r="I206" s="556"/>
      <c r="J206" s="556"/>
      <c r="K206" s="556"/>
      <c r="L206" s="139" t="s">
        <v>25</v>
      </c>
      <c r="M206" s="140"/>
    </row>
    <row r="207" spans="1:13" s="154" customFormat="1" x14ac:dyDescent="0.55000000000000004">
      <c r="A207" s="557" t="str">
        <f>A185</f>
        <v>ซ่อมแซมสำนักงาน สพป.ลำปาง เขต 3</v>
      </c>
      <c r="B207" s="557"/>
      <c r="C207" s="557"/>
      <c r="D207" s="558" t="str">
        <f>D163</f>
        <v>อาคารอาคารสำนักงาน สพป.ลำปาง เขต 3</v>
      </c>
      <c r="E207" s="558"/>
      <c r="F207" s="558"/>
      <c r="G207" s="558"/>
      <c r="H207" s="558"/>
      <c r="I207" s="154" t="s">
        <v>26</v>
      </c>
      <c r="J207" s="288" t="str">
        <f>J185</f>
        <v>ลำปาง เขต  3</v>
      </c>
      <c r="M207" s="154" t="s">
        <v>117</v>
      </c>
    </row>
    <row r="208" spans="1:13" ht="24.75" thickBot="1" x14ac:dyDescent="0.6">
      <c r="A208" s="281" t="s">
        <v>0</v>
      </c>
      <c r="D208" s="544" t="str">
        <f>D164</f>
        <v>สพป.ลำปาง เขต 3</v>
      </c>
      <c r="E208" s="544"/>
      <c r="F208" s="544"/>
      <c r="G208" s="544"/>
      <c r="H208" s="544"/>
      <c r="K208" s="545"/>
      <c r="L208" s="545"/>
    </row>
    <row r="209" spans="1:13" x14ac:dyDescent="0.55000000000000004">
      <c r="A209" s="546" t="s">
        <v>2</v>
      </c>
      <c r="B209" s="548" t="s">
        <v>3</v>
      </c>
      <c r="C209" s="549"/>
      <c r="D209" s="549"/>
      <c r="E209" s="550"/>
      <c r="F209" s="554" t="s">
        <v>4</v>
      </c>
      <c r="G209" s="554" t="s">
        <v>5</v>
      </c>
      <c r="H209" s="554" t="s">
        <v>6</v>
      </c>
      <c r="I209" s="554"/>
      <c r="J209" s="554" t="s">
        <v>7</v>
      </c>
      <c r="K209" s="554"/>
      <c r="L209" s="554" t="s">
        <v>24</v>
      </c>
      <c r="M209" s="537" t="s">
        <v>9</v>
      </c>
    </row>
    <row r="210" spans="1:13" x14ac:dyDescent="0.55000000000000004">
      <c r="A210" s="547"/>
      <c r="B210" s="551"/>
      <c r="C210" s="552"/>
      <c r="D210" s="552"/>
      <c r="E210" s="553"/>
      <c r="F210" s="555"/>
      <c r="G210" s="555"/>
      <c r="H210" s="282" t="s">
        <v>10</v>
      </c>
      <c r="I210" s="282" t="s">
        <v>11</v>
      </c>
      <c r="J210" s="282" t="s">
        <v>10</v>
      </c>
      <c r="K210" s="282" t="s">
        <v>11</v>
      </c>
      <c r="L210" s="555"/>
      <c r="M210" s="538"/>
    </row>
    <row r="211" spans="1:13" x14ac:dyDescent="0.55000000000000004">
      <c r="A211" s="539" t="s">
        <v>118</v>
      </c>
      <c r="B211" s="540"/>
      <c r="C211" s="540"/>
      <c r="D211" s="540"/>
      <c r="E211" s="540"/>
      <c r="F211" s="540"/>
      <c r="G211" s="540"/>
      <c r="H211" s="541"/>
      <c r="I211" s="156">
        <f>I201</f>
        <v>1989648</v>
      </c>
      <c r="J211" s="51"/>
      <c r="K211" s="50">
        <f>K201</f>
        <v>77920</v>
      </c>
      <c r="L211" s="50">
        <f>L201</f>
        <v>2067568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542" t="str">
        <f>IF('กรอกรายการ วัสดุ'!B100&gt;0,'กรอกรายการ วัสดุ'!B100,IF('กรอกรายการ วัสดุ'!B100=0,"-"))</f>
        <v>-</v>
      </c>
      <c r="C212" s="542"/>
      <c r="D212" s="542"/>
      <c r="E212" s="542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7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7" t="str">
        <f>IF('กรอกรายการ วัสดุ'!I100&gt;0,'กรอกรายการ วัสดุ'!I100,IF('กรอกรายการ วัสดุ'!I100=0,"-"))</f>
        <v>-</v>
      </c>
      <c r="M212" s="78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531" t="str">
        <f>IF('กรอกรายการ วัสดุ'!B101&gt;0,'กรอกรายการ วัสดุ'!B101,IF('กรอกรายการ วัสดุ'!B101=0,"-"))</f>
        <v>งานทาสี</v>
      </c>
      <c r="C213" s="531"/>
      <c r="D213" s="531"/>
      <c r="E213" s="531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7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7" t="str">
        <f>IF('กรอกรายการ วัสดุ'!I101&gt;0,'กรอกรายการ วัสดุ'!I101,IF('กรอกรายการ วัสดุ'!I101=0,"-"))</f>
        <v>-</v>
      </c>
      <c r="M213" s="78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531" t="str">
        <f>IF('กรอกรายการ วัสดุ'!B102&gt;0,'กรอกรายการ วัสดุ'!B102,IF('กรอกรายการ วัสดุ'!B102=0,"-"))</f>
        <v>-</v>
      </c>
      <c r="C214" s="531"/>
      <c r="D214" s="531"/>
      <c r="E214" s="531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7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7" t="str">
        <f>IF('กรอกรายการ วัสดุ'!I102&gt;0,'กรอกรายการ วัสดุ'!I102,IF('กรอกรายการ วัสดุ'!I102=0,"-"))</f>
        <v>-</v>
      </c>
      <c r="M214" s="78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531" t="str">
        <f>IF('กรอกรายการ วัสดุ'!B103&gt;0,'กรอกรายการ วัสดุ'!B103,IF('กรอกรายการ วัสดุ'!B103=0,"-"))</f>
        <v>-</v>
      </c>
      <c r="C215" s="531"/>
      <c r="D215" s="531"/>
      <c r="E215" s="531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7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7" t="str">
        <f>IF('กรอกรายการ วัสดุ'!I103&gt;0,'กรอกรายการ วัสดุ'!I103,IF('กรอกรายการ วัสดุ'!I103=0,"-"))</f>
        <v>-</v>
      </c>
      <c r="M215" s="78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531" t="str">
        <f>IF('กรอกรายการ วัสดุ'!B104&gt;0,'กรอกรายการ วัสดุ'!B104,IF('กรอกรายการ วัสดุ'!B104=0,"-"))</f>
        <v>-</v>
      </c>
      <c r="C216" s="531"/>
      <c r="D216" s="531"/>
      <c r="E216" s="531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7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7" t="str">
        <f>IF('กรอกรายการ วัสดุ'!I104&gt;0,'กรอกรายการ วัสดุ'!I104,IF('กรอกรายการ วัสดุ'!I104=0,"-"))</f>
        <v>-</v>
      </c>
      <c r="M216" s="78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531" t="str">
        <f>IF(Sheet2!L39&gt;0,Sheet2!L39,IF(Sheet2!L39=0,"-"))</f>
        <v>2.3 ทาสีภายนอก ฝ้าเพดาน</v>
      </c>
      <c r="C217" s="531"/>
      <c r="D217" s="531"/>
      <c r="E217" s="531"/>
      <c r="F217" s="12">
        <f>IF(Sheet2!M39&gt;0,Sheet2!M39,IF(Sheet2!M39=0,"-"))</f>
        <v>120</v>
      </c>
      <c r="G217" s="12" t="str">
        <f>IF(Sheet2!N39&gt;0,Sheet2!N39,IF(Sheet2!N39=0,"-"))</f>
        <v>ตร.ม.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7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7" t="str">
        <f>IF('กรอกรายการ วัสดุ'!I105&gt;0,'กรอกรายการ วัสดุ'!I105,IF('กรอกรายการ วัสดุ'!I105=0,"-"))</f>
        <v>-</v>
      </c>
      <c r="M217" s="78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531" t="str">
        <f>IF(Sheet2!L40&gt;0,Sheet2!L40,IF(Sheet2!L40=0,"-"))</f>
        <v>งานทาสีเก่า</v>
      </c>
      <c r="C218" s="531"/>
      <c r="D218" s="531"/>
      <c r="E218" s="531"/>
      <c r="F218" s="12" t="str">
        <f>IF(Sheet2!M40&gt;0,Sheet2!M40,IF(Sheet2!M40=0,"-"))</f>
        <v>-</v>
      </c>
      <c r="G218" s="12" t="str">
        <f>IF(Sheet2!N40&gt;0,Sheet2!N40,IF(Sheet2!N40=0,"-"))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7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7" t="str">
        <f>IF('กรอกรายการ วัสดุ'!I106&gt;0,'กรอกรายการ วัสดุ'!I106,IF('กรอกรายการ วัสดุ'!I106=0,"-"))</f>
        <v>-</v>
      </c>
      <c r="M218" s="78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531" t="str">
        <f>IF(Sheet2!L41&gt;0,Sheet2!L41,IF(Sheet2!L41=0,"-"))</f>
        <v xml:space="preserve"> -  สีน้ำอครีลิค 100% ทาภายนอก มอก.2321-2549 (ทาน้ำยารองพื้น</v>
      </c>
      <c r="C219" s="531"/>
      <c r="D219" s="531"/>
      <c r="E219" s="531"/>
      <c r="F219" s="12" t="str">
        <f>IF(Sheet2!M41&gt;0,Sheet2!M41,IF(Sheet2!M41=0,"-"))</f>
        <v>-</v>
      </c>
      <c r="G219" s="12" t="str">
        <f>IF(Sheet2!N41&gt;0,Sheet2!N41,IF(Sheet2!N41=0,"-"))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7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7" t="str">
        <f>IF('กรอกรายการ วัสดุ'!I107&gt;0,'กรอกรายการ วัสดุ'!I107,IF('กรอกรายการ วัสดุ'!I107=0,"-"))</f>
        <v>-</v>
      </c>
      <c r="M219" s="78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531" t="str">
        <f>IF(Sheet2!L42&gt;0,Sheet2!L42,IF(Sheet2!L42=0,"-"))</f>
        <v xml:space="preserve">   ปุนเก่า  1 เที่ยว และทาสีทับหน้า 2 เที่ยว)</v>
      </c>
      <c r="C220" s="531"/>
      <c r="D220" s="531"/>
      <c r="E220" s="531"/>
      <c r="F220" s="12" t="str">
        <f>IF(Sheet2!M42&gt;0,Sheet2!M42,IF(Sheet2!M42=0,"-"))</f>
        <v>-</v>
      </c>
      <c r="G220" s="12" t="str">
        <f>IF(Sheet2!N42&gt;0,Sheet2!N42,IF(Sheet2!N42=0,"-"))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7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7" t="str">
        <f>IF('กรอกรายการ วัสดุ'!I108&gt;0,'กรอกรายการ วัสดุ'!I108,IF('กรอกรายการ วัสดุ'!I108=0,"-"))</f>
        <v>-</v>
      </c>
      <c r="M220" s="78"/>
    </row>
    <row r="221" spans="1:13" ht="24.75" thickBot="1" x14ac:dyDescent="0.6">
      <c r="A221" s="121" t="str">
        <f>IF('กรอกรายการ วัสดุ'!A283&gt;0,'กรอกรายการ วัสดุ'!A295,IF('กรอกรายการ วัสดุ'!A295=0," "))</f>
        <v xml:space="preserve"> </v>
      </c>
      <c r="B221" s="532" t="str">
        <f>IF(Sheet2!L43&gt;0,Sheet2!L43,IF(Sheet2!L43=0,"-"))</f>
        <v>-</v>
      </c>
      <c r="C221" s="532"/>
      <c r="D221" s="532"/>
      <c r="E221" s="532"/>
      <c r="F221" s="12" t="str">
        <f>IF(Sheet2!M43&gt;0,Sheet2!M43,IF(Sheet2!M43=0,"-"))</f>
        <v>-</v>
      </c>
      <c r="G221" s="12" t="str">
        <f>IF(Sheet2!N43&gt;0,Sheet2!N43,IF(Sheet2!N43=0,"-"))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7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7" t="str">
        <f>IF('กรอกรายการ วัสดุ'!I109&gt;0,'กรอกรายการ วัสดุ'!I109,IF('กรอกรายการ วัสดุ'!I109=0,"-"))</f>
        <v>-</v>
      </c>
      <c r="M221" s="77"/>
    </row>
    <row r="222" spans="1:13" ht="24.75" thickBot="1" x14ac:dyDescent="0.6">
      <c r="A222" s="533" t="s">
        <v>120</v>
      </c>
      <c r="B222" s="534"/>
      <c r="C222" s="534"/>
      <c r="D222" s="534"/>
      <c r="E222" s="534"/>
      <c r="F222" s="534"/>
      <c r="G222" s="534"/>
      <c r="H222" s="535"/>
      <c r="I222" s="157">
        <f>SUM(I212:I221)</f>
        <v>0</v>
      </c>
      <c r="J222" s="19"/>
      <c r="K222" s="48">
        <f t="shared" ref="K222:L222" si="12">SUM(K212:K221)</f>
        <v>0</v>
      </c>
      <c r="L222" s="48">
        <f t="shared" si="12"/>
        <v>0</v>
      </c>
      <c r="M222" s="14"/>
    </row>
    <row r="223" spans="1:13" ht="24.75" thickBot="1" x14ac:dyDescent="0.6">
      <c r="A223" s="533" t="s">
        <v>119</v>
      </c>
      <c r="B223" s="534"/>
      <c r="C223" s="534"/>
      <c r="D223" s="534"/>
      <c r="E223" s="534"/>
      <c r="F223" s="534"/>
      <c r="G223" s="534"/>
      <c r="H223" s="535"/>
      <c r="I223" s="157">
        <f>I222+I211</f>
        <v>1989648</v>
      </c>
      <c r="J223" s="15"/>
      <c r="K223" s="48">
        <f t="shared" ref="K223:L223" si="13">K222+K211</f>
        <v>77920</v>
      </c>
      <c r="L223" s="48">
        <f t="shared" si="13"/>
        <v>2067568</v>
      </c>
      <c r="M223" s="14"/>
    </row>
    <row r="224" spans="1:13" x14ac:dyDescent="0.55000000000000004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55000000000000004">
      <c r="A225" s="283"/>
      <c r="B225" s="2"/>
      <c r="C225" s="122"/>
      <c r="D225" s="122" t="s">
        <v>28</v>
      </c>
      <c r="E225" s="122" t="s">
        <v>29</v>
      </c>
      <c r="F225" s="2" t="s">
        <v>30</v>
      </c>
      <c r="G225" s="2"/>
      <c r="H225" s="123" t="s">
        <v>28</v>
      </c>
      <c r="I225" s="122" t="s">
        <v>33</v>
      </c>
      <c r="J225" s="2"/>
      <c r="K225" s="2"/>
      <c r="L225" s="2"/>
      <c r="M225" s="2"/>
    </row>
    <row r="226" spans="1:13" x14ac:dyDescent="0.55000000000000004">
      <c r="A226" s="283"/>
      <c r="B226" s="122"/>
      <c r="C226" s="122"/>
      <c r="D226" s="123"/>
      <c r="E226" s="283" t="str">
        <f>E204</f>
        <v>(นายอำพร จานเก่า)</v>
      </c>
      <c r="F226" s="2"/>
      <c r="G226" s="2"/>
      <c r="H226" s="123"/>
      <c r="I226" s="536" t="str">
        <f>I204</f>
        <v>(นางสาวจริยา ขัดแก้ว)</v>
      </c>
      <c r="J226" s="536"/>
      <c r="K226" s="2"/>
      <c r="L226" s="2"/>
      <c r="M226" s="2"/>
    </row>
    <row r="227" spans="1:13" s="2" customFormat="1" x14ac:dyDescent="0.55000000000000004">
      <c r="A227" s="283"/>
      <c r="C227" s="122"/>
      <c r="D227" s="536" t="str">
        <f>D205</f>
        <v>ช่าง ระดับ 4</v>
      </c>
      <c r="E227" s="536"/>
      <c r="F227" s="536"/>
      <c r="H227" s="536" t="str">
        <f>H205</f>
        <v>ผู้อำนวยการกลุ่มอำนวยการ</v>
      </c>
      <c r="I227" s="536"/>
      <c r="J227" s="536"/>
      <c r="K227" s="536"/>
    </row>
    <row r="228" spans="1:13" ht="27.75" x14ac:dyDescent="0.65">
      <c r="A228" s="2"/>
      <c r="B228" s="2"/>
      <c r="C228" s="556" t="s">
        <v>23</v>
      </c>
      <c r="D228" s="556"/>
      <c r="E228" s="556"/>
      <c r="F228" s="556"/>
      <c r="G228" s="556"/>
      <c r="H228" s="556"/>
      <c r="I228" s="556"/>
      <c r="J228" s="556"/>
      <c r="K228" s="556"/>
      <c r="L228" s="139" t="s">
        <v>25</v>
      </c>
      <c r="M228" s="140"/>
    </row>
    <row r="229" spans="1:13" x14ac:dyDescent="0.55000000000000004">
      <c r="A229" s="543" t="str">
        <f>A207</f>
        <v>ซ่อมแซมสำนักงาน สพป.ลำปาง เขต 3</v>
      </c>
      <c r="B229" s="543"/>
      <c r="C229" s="543"/>
      <c r="D229" s="544" t="str">
        <f>D185</f>
        <v>อาคารอาคารสำนักงาน สพป.ลำปาง เขต 3</v>
      </c>
      <c r="E229" s="544"/>
      <c r="F229" s="544"/>
      <c r="G229" s="544"/>
      <c r="H229" s="544"/>
      <c r="I229" s="1" t="s">
        <v>26</v>
      </c>
      <c r="J229" s="281" t="str">
        <f>J207</f>
        <v>ลำปาง เขต  3</v>
      </c>
      <c r="M229" s="1" t="s">
        <v>121</v>
      </c>
    </row>
    <row r="230" spans="1:13" ht="24.75" thickBot="1" x14ac:dyDescent="0.6">
      <c r="A230" s="281" t="s">
        <v>0</v>
      </c>
      <c r="D230" s="544" t="str">
        <f>D186</f>
        <v>สพป.ลำปาง เขต 3</v>
      </c>
      <c r="E230" s="544"/>
      <c r="F230" s="544"/>
      <c r="G230" s="544"/>
      <c r="H230" s="544"/>
      <c r="K230" s="545"/>
      <c r="L230" s="545"/>
    </row>
    <row r="231" spans="1:13" x14ac:dyDescent="0.55000000000000004">
      <c r="A231" s="546" t="s">
        <v>2</v>
      </c>
      <c r="B231" s="548" t="s">
        <v>3</v>
      </c>
      <c r="C231" s="549"/>
      <c r="D231" s="549"/>
      <c r="E231" s="550"/>
      <c r="F231" s="554" t="s">
        <v>4</v>
      </c>
      <c r="G231" s="554" t="s">
        <v>5</v>
      </c>
      <c r="H231" s="554" t="s">
        <v>6</v>
      </c>
      <c r="I231" s="554"/>
      <c r="J231" s="554" t="s">
        <v>7</v>
      </c>
      <c r="K231" s="554"/>
      <c r="L231" s="554" t="s">
        <v>24</v>
      </c>
      <c r="M231" s="537" t="s">
        <v>9</v>
      </c>
    </row>
    <row r="232" spans="1:13" x14ac:dyDescent="0.55000000000000004">
      <c r="A232" s="547"/>
      <c r="B232" s="551"/>
      <c r="C232" s="552"/>
      <c r="D232" s="552"/>
      <c r="E232" s="553"/>
      <c r="F232" s="555"/>
      <c r="G232" s="555"/>
      <c r="H232" s="282" t="s">
        <v>10</v>
      </c>
      <c r="I232" s="282" t="s">
        <v>11</v>
      </c>
      <c r="J232" s="282" t="s">
        <v>10</v>
      </c>
      <c r="K232" s="282" t="s">
        <v>11</v>
      </c>
      <c r="L232" s="555"/>
      <c r="M232" s="538"/>
    </row>
    <row r="233" spans="1:13" x14ac:dyDescent="0.55000000000000004">
      <c r="A233" s="539" t="s">
        <v>122</v>
      </c>
      <c r="B233" s="540"/>
      <c r="C233" s="540"/>
      <c r="D233" s="540"/>
      <c r="E233" s="540"/>
      <c r="F233" s="540"/>
      <c r="G233" s="540"/>
      <c r="H233" s="541"/>
      <c r="I233" s="156">
        <f>I223</f>
        <v>1989648</v>
      </c>
      <c r="J233" s="51"/>
      <c r="K233" s="50">
        <f>K223</f>
        <v>77920</v>
      </c>
      <c r="L233" s="50">
        <f>L223</f>
        <v>2067568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542" t="str">
        <f>IF('กรอกรายการ วัสดุ'!B110&gt;0,'กรอกรายการ วัสดุ'!B110,IF('กรอกรายการ วัสดุ'!B110=0,"-"))</f>
        <v>-</v>
      </c>
      <c r="C234" s="542"/>
      <c r="D234" s="542"/>
      <c r="E234" s="542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7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7" t="str">
        <f>IF('กรอกรายการ วัสดุ'!I110&gt;0,'กรอกรายการ วัสดุ'!I110,IF('กรอกรายการ วัสดุ'!I110=0,"-"))</f>
        <v>-</v>
      </c>
      <c r="M234" s="78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531" t="str">
        <f>IF('กรอกรายการ วัสดุ'!B111&gt;0,'กรอกรายการ วัสดุ'!B111,IF('กรอกรายการ วัสดุ'!B111=0,"-"))</f>
        <v>-</v>
      </c>
      <c r="C235" s="531"/>
      <c r="D235" s="531"/>
      <c r="E235" s="531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7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7" t="str">
        <f>IF('กรอกรายการ วัสดุ'!I111&gt;0,'กรอกรายการ วัสดุ'!I111,IF('กรอกรายการ วัสดุ'!I111=0,"-"))</f>
        <v>-</v>
      </c>
      <c r="M235" s="78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531" t="str">
        <f>IF('กรอกรายการ วัสดุ'!B112&gt;0,'กรอกรายการ วัสดุ'!B112,IF('กรอกรายการ วัสดุ'!B112=0,"-"))</f>
        <v>-</v>
      </c>
      <c r="C236" s="531"/>
      <c r="D236" s="531"/>
      <c r="E236" s="531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7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7" t="str">
        <f>IF('กรอกรายการ วัสดุ'!I112&gt;0,'กรอกรายการ วัสดุ'!I112,IF('กรอกรายการ วัสดุ'!I112=0,"-"))</f>
        <v>-</v>
      </c>
      <c r="M236" s="78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531" t="str">
        <f>IF('กรอกรายการ วัสดุ'!B113&gt;0,'กรอกรายการ วัสดุ'!B113,IF('กรอกรายการ วัสดุ'!B113=0,"-"))</f>
        <v>-</v>
      </c>
      <c r="C237" s="531"/>
      <c r="D237" s="531"/>
      <c r="E237" s="531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7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7" t="str">
        <f>IF('กรอกรายการ วัสดุ'!I113&gt;0,'กรอกรายการ วัสดุ'!I113,IF('กรอกรายการ วัสดุ'!I113=0,"-"))</f>
        <v>-</v>
      </c>
      <c r="M237" s="78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531" t="str">
        <f>IF('กรอกรายการ วัสดุ'!B114&gt;0,'กรอกรายการ วัสดุ'!B114,IF('กรอกรายการ วัสดุ'!B114=0,"-"))</f>
        <v>-</v>
      </c>
      <c r="C238" s="531"/>
      <c r="D238" s="531"/>
      <c r="E238" s="531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7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7" t="str">
        <f>IF('กรอกรายการ วัสดุ'!I114&gt;0,'กรอกรายการ วัสดุ'!I114,IF('กรอกรายการ วัสดุ'!I114=0,"-"))</f>
        <v>-</v>
      </c>
      <c r="M238" s="78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531" t="str">
        <f>IF('กรอกรายการ วัสดุ'!B115&gt;0,'กรอกรายการ วัสดุ'!B115,IF('กรอกรายการ วัสดุ'!B115=0,"-"))</f>
        <v>-</v>
      </c>
      <c r="C239" s="531"/>
      <c r="D239" s="531"/>
      <c r="E239" s="531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7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7" t="str">
        <f>IF('กรอกรายการ วัสดุ'!I115&gt;0,'กรอกรายการ วัสดุ'!I115,IF('กรอกรายการ วัสดุ'!I115=0,"-"))</f>
        <v>-</v>
      </c>
      <c r="M239" s="78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531" t="str">
        <f>IF('กรอกรายการ วัสดุ'!B116&gt;0,'กรอกรายการ วัสดุ'!B116,IF('กรอกรายการ วัสดุ'!B116=0,"-"))</f>
        <v>-</v>
      </c>
      <c r="C240" s="531"/>
      <c r="D240" s="531"/>
      <c r="E240" s="531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7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7" t="str">
        <f>IF('กรอกรายการ วัสดุ'!I116&gt;0,'กรอกรายการ วัสดุ'!I116,IF('กรอกรายการ วัสดุ'!I116=0,"-"))</f>
        <v>-</v>
      </c>
      <c r="M240" s="78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531" t="str">
        <f>IF('กรอกรายการ วัสดุ'!B117&gt;0,'กรอกรายการ วัสดุ'!B117,IF('กรอกรายการ วัสดุ'!B117=0,"-"))</f>
        <v>-</v>
      </c>
      <c r="C241" s="531"/>
      <c r="D241" s="531"/>
      <c r="E241" s="531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7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7" t="str">
        <f>IF('กรอกรายการ วัสดุ'!I117&gt;0,'กรอกรายการ วัสดุ'!I117,IF('กรอกรายการ วัสดุ'!I117=0,"-"))</f>
        <v>-</v>
      </c>
      <c r="M241" s="78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531" t="str">
        <f>IF('กรอกรายการ วัสดุ'!B118&gt;0,'กรอกรายการ วัสดุ'!B118,IF('กรอกรายการ วัสดุ'!B118=0,"-"))</f>
        <v>-</v>
      </c>
      <c r="C242" s="531"/>
      <c r="D242" s="531"/>
      <c r="E242" s="531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7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7" t="str">
        <f>IF('กรอกรายการ วัสดุ'!I118&gt;0,'กรอกรายการ วัสดุ'!I118,IF('กรอกรายการ วัสดุ'!I118=0,"-"))</f>
        <v>-</v>
      </c>
      <c r="M242" s="78"/>
    </row>
    <row r="243" spans="1:13" ht="24.75" thickBot="1" x14ac:dyDescent="0.6">
      <c r="A243" s="121" t="str">
        <f>IF('กรอกรายการ วัสดุ'!A305&gt;0,'กรอกรายการ วัสดุ'!A317,IF('กรอกรายการ วัสดุ'!A317=0," "))</f>
        <v xml:space="preserve"> </v>
      </c>
      <c r="B243" s="532" t="str">
        <f>IF('กรอกรายการ วัสดุ'!B119&gt;0,'กรอกรายการ วัสดุ'!B119,IF('กรอกรายการ วัสดุ'!B119=0,"-"))</f>
        <v>-</v>
      </c>
      <c r="C243" s="532"/>
      <c r="D243" s="532"/>
      <c r="E243" s="532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7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7" t="str">
        <f>IF('กรอกรายการ วัสดุ'!I119&gt;0,'กรอกรายการ วัสดุ'!I119,IF('กรอกรายการ วัสดุ'!I119=0,"-"))</f>
        <v>-</v>
      </c>
      <c r="M243" s="77"/>
    </row>
    <row r="244" spans="1:13" ht="24.75" thickBot="1" x14ac:dyDescent="0.6">
      <c r="A244" s="533" t="s">
        <v>123</v>
      </c>
      <c r="B244" s="534"/>
      <c r="C244" s="534"/>
      <c r="D244" s="534"/>
      <c r="E244" s="534"/>
      <c r="F244" s="534"/>
      <c r="G244" s="534"/>
      <c r="H244" s="535"/>
      <c r="I244" s="157">
        <f>SUM(I234:I243)</f>
        <v>0</v>
      </c>
      <c r="J244" s="19"/>
      <c r="K244" s="48">
        <f t="shared" ref="K244:L244" si="14">SUM(K234:K243)</f>
        <v>0</v>
      </c>
      <c r="L244" s="48">
        <f t="shared" si="14"/>
        <v>0</v>
      </c>
      <c r="M244" s="14"/>
    </row>
    <row r="245" spans="1:13" ht="24.75" thickBot="1" x14ac:dyDescent="0.6">
      <c r="A245" s="533" t="s">
        <v>124</v>
      </c>
      <c r="B245" s="534"/>
      <c r="C245" s="534"/>
      <c r="D245" s="534"/>
      <c r="E245" s="534"/>
      <c r="F245" s="534"/>
      <c r="G245" s="534"/>
      <c r="H245" s="535"/>
      <c r="I245" s="157">
        <f>I244+I233</f>
        <v>1989648</v>
      </c>
      <c r="J245" s="15"/>
      <c r="K245" s="48">
        <f t="shared" ref="K245:L245" si="15">K244+K233</f>
        <v>77920</v>
      </c>
      <c r="L245" s="48">
        <f t="shared" si="15"/>
        <v>2067568</v>
      </c>
      <c r="M245" s="14"/>
    </row>
    <row r="246" spans="1:13" x14ac:dyDescent="0.55000000000000004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55000000000000004">
      <c r="A247" s="283"/>
      <c r="B247" s="2"/>
      <c r="C247" s="122"/>
      <c r="D247" s="122" t="s">
        <v>28</v>
      </c>
      <c r="E247" s="122" t="s">
        <v>29</v>
      </c>
      <c r="F247" s="2" t="s">
        <v>30</v>
      </c>
      <c r="G247" s="2"/>
      <c r="H247" s="123" t="s">
        <v>28</v>
      </c>
      <c r="I247" s="122" t="s">
        <v>33</v>
      </c>
      <c r="J247" s="2"/>
      <c r="K247" s="2"/>
      <c r="L247" s="2"/>
      <c r="M247" s="2"/>
    </row>
    <row r="248" spans="1:13" x14ac:dyDescent="0.55000000000000004">
      <c r="A248" s="283"/>
      <c r="B248" s="122"/>
      <c r="C248" s="122"/>
      <c r="D248" s="123"/>
      <c r="E248" s="283" t="str">
        <f>E226</f>
        <v>(นายอำพร จานเก่า)</v>
      </c>
      <c r="F248" s="2"/>
      <c r="G248" s="2"/>
      <c r="H248" s="123"/>
      <c r="I248" s="536" t="str">
        <f>I226</f>
        <v>(นางสาวจริยา ขัดแก้ว)</v>
      </c>
      <c r="J248" s="536"/>
      <c r="K248" s="2"/>
      <c r="L248" s="2"/>
      <c r="M248" s="2"/>
    </row>
    <row r="249" spans="1:13" s="2" customFormat="1" x14ac:dyDescent="0.55000000000000004">
      <c r="A249" s="283"/>
      <c r="C249" s="122"/>
      <c r="D249" s="536" t="str">
        <f>D227</f>
        <v>ช่าง ระดับ 4</v>
      </c>
      <c r="E249" s="536"/>
      <c r="F249" s="536"/>
      <c r="H249" s="536" t="str">
        <f>H227</f>
        <v>ผู้อำนวยการกลุ่มอำนวยการ</v>
      </c>
      <c r="I249" s="536"/>
      <c r="J249" s="536"/>
      <c r="K249" s="536"/>
    </row>
    <row r="250" spans="1:13" ht="27.75" x14ac:dyDescent="0.65">
      <c r="A250" s="2"/>
      <c r="B250" s="2"/>
      <c r="C250" s="556" t="s">
        <v>23</v>
      </c>
      <c r="D250" s="556"/>
      <c r="E250" s="556"/>
      <c r="F250" s="556"/>
      <c r="G250" s="556"/>
      <c r="H250" s="556"/>
      <c r="I250" s="556"/>
      <c r="J250" s="556"/>
      <c r="K250" s="556"/>
      <c r="L250" s="139" t="s">
        <v>25</v>
      </c>
      <c r="M250" s="140"/>
    </row>
    <row r="251" spans="1:13" x14ac:dyDescent="0.55000000000000004">
      <c r="A251" s="543" t="str">
        <f>A229</f>
        <v>ซ่อมแซมสำนักงาน สพป.ลำปาง เขต 3</v>
      </c>
      <c r="B251" s="543"/>
      <c r="C251" s="543"/>
      <c r="D251" s="544" t="str">
        <f>D207</f>
        <v>อาคารอาคารสำนักงาน สพป.ลำปาง เขต 3</v>
      </c>
      <c r="E251" s="544"/>
      <c r="F251" s="544"/>
      <c r="G251" s="544"/>
      <c r="H251" s="544"/>
      <c r="I251" s="1" t="s">
        <v>26</v>
      </c>
      <c r="J251" s="281" t="str">
        <f>J229</f>
        <v>ลำปาง เขต  3</v>
      </c>
      <c r="M251" s="1" t="s">
        <v>125</v>
      </c>
    </row>
    <row r="252" spans="1:13" ht="24.75" thickBot="1" x14ac:dyDescent="0.6">
      <c r="A252" s="281" t="s">
        <v>0</v>
      </c>
      <c r="D252" s="544" t="str">
        <f>D208</f>
        <v>สพป.ลำปาง เขต 3</v>
      </c>
      <c r="E252" s="544"/>
      <c r="F252" s="544"/>
      <c r="G252" s="544"/>
      <c r="H252" s="544"/>
      <c r="K252" s="545"/>
      <c r="L252" s="545"/>
    </row>
    <row r="253" spans="1:13" x14ac:dyDescent="0.55000000000000004">
      <c r="A253" s="546" t="s">
        <v>2</v>
      </c>
      <c r="B253" s="548" t="s">
        <v>3</v>
      </c>
      <c r="C253" s="549"/>
      <c r="D253" s="549"/>
      <c r="E253" s="550"/>
      <c r="F253" s="554" t="s">
        <v>4</v>
      </c>
      <c r="G253" s="554" t="s">
        <v>5</v>
      </c>
      <c r="H253" s="554" t="s">
        <v>6</v>
      </c>
      <c r="I253" s="554"/>
      <c r="J253" s="554" t="s">
        <v>7</v>
      </c>
      <c r="K253" s="554"/>
      <c r="L253" s="554" t="s">
        <v>24</v>
      </c>
      <c r="M253" s="537" t="s">
        <v>9</v>
      </c>
    </row>
    <row r="254" spans="1:13" x14ac:dyDescent="0.55000000000000004">
      <c r="A254" s="547"/>
      <c r="B254" s="551"/>
      <c r="C254" s="552"/>
      <c r="D254" s="552"/>
      <c r="E254" s="553"/>
      <c r="F254" s="555"/>
      <c r="G254" s="555"/>
      <c r="H254" s="282" t="s">
        <v>10</v>
      </c>
      <c r="I254" s="282" t="s">
        <v>11</v>
      </c>
      <c r="J254" s="282" t="s">
        <v>10</v>
      </c>
      <c r="K254" s="282" t="s">
        <v>11</v>
      </c>
      <c r="L254" s="555"/>
      <c r="M254" s="538"/>
    </row>
    <row r="255" spans="1:13" x14ac:dyDescent="0.55000000000000004">
      <c r="A255" s="539" t="s">
        <v>126</v>
      </c>
      <c r="B255" s="540"/>
      <c r="C255" s="540"/>
      <c r="D255" s="540"/>
      <c r="E255" s="540"/>
      <c r="F255" s="540"/>
      <c r="G255" s="540"/>
      <c r="H255" s="541"/>
      <c r="I255" s="156">
        <f>I245</f>
        <v>1989648</v>
      </c>
      <c r="J255" s="51"/>
      <c r="K255" s="50">
        <f>K245</f>
        <v>77920</v>
      </c>
      <c r="L255" s="50">
        <f>L245</f>
        <v>2067568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542" t="str">
        <f>IF('กรอกรายการ วัสดุ'!B120&gt;0,'กรอกรายการ วัสดุ'!B120,IF('กรอกรายการ วัสดุ'!B120=0,"-"))</f>
        <v>-</v>
      </c>
      <c r="C256" s="542"/>
      <c r="D256" s="542"/>
      <c r="E256" s="542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7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7" t="str">
        <f>IF('กรอกรายการ วัสดุ'!I120&gt;0,'กรอกรายการ วัสดุ'!I120,IF('กรอกรายการ วัสดุ'!I120=0,"-"))</f>
        <v>-</v>
      </c>
      <c r="M256" s="78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531" t="str">
        <f>IF('กรอกรายการ วัสดุ'!B121&gt;0,'กรอกรายการ วัสดุ'!B121,IF('กรอกรายการ วัสดุ'!B121=0,"-"))</f>
        <v>-</v>
      </c>
      <c r="C257" s="531"/>
      <c r="D257" s="531"/>
      <c r="E257" s="531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7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7" t="str">
        <f>IF('กรอกรายการ วัสดุ'!I121&gt;0,'กรอกรายการ วัสดุ'!I121,IF('กรอกรายการ วัสดุ'!I121=0,"-"))</f>
        <v>-</v>
      </c>
      <c r="M257" s="78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531" t="str">
        <f>IF('กรอกรายการ วัสดุ'!B122&gt;0,'กรอกรายการ วัสดุ'!B122,IF('กรอกรายการ วัสดุ'!B122=0,"-"))</f>
        <v>-</v>
      </c>
      <c r="C258" s="531"/>
      <c r="D258" s="531"/>
      <c r="E258" s="531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7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7" t="str">
        <f>IF('กรอกรายการ วัสดุ'!I122&gt;0,'กรอกรายการ วัสดุ'!I122,IF('กรอกรายการ วัสดุ'!I122=0,"-"))</f>
        <v>-</v>
      </c>
      <c r="M258" s="78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531" t="str">
        <f>IF('กรอกรายการ วัสดุ'!B123&gt;0,'กรอกรายการ วัสดุ'!B123,IF('กรอกรายการ วัสดุ'!B123=0,"-"))</f>
        <v>-</v>
      </c>
      <c r="C259" s="531"/>
      <c r="D259" s="531"/>
      <c r="E259" s="531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7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7" t="str">
        <f>IF('กรอกรายการ วัสดุ'!I123&gt;0,'กรอกรายการ วัสดุ'!I123,IF('กรอกรายการ วัสดุ'!I123=0,"-"))</f>
        <v>-</v>
      </c>
      <c r="M259" s="78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531" t="str">
        <f>IF('กรอกรายการ วัสดุ'!B124&gt;0,'กรอกรายการ วัสดุ'!B124,IF('กรอกรายการ วัสดุ'!B124=0,"-"))</f>
        <v>-</v>
      </c>
      <c r="C260" s="531"/>
      <c r="D260" s="531"/>
      <c r="E260" s="531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7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7" t="str">
        <f>IF('กรอกรายการ วัสดุ'!I124&gt;0,'กรอกรายการ วัสดุ'!I124,IF('กรอกรายการ วัสดุ'!I124=0,"-"))</f>
        <v>-</v>
      </c>
      <c r="M260" s="78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531" t="str">
        <f>IF('กรอกรายการ วัสดุ'!B125&gt;0,'กรอกรายการ วัสดุ'!B125,IF('กรอกรายการ วัสดุ'!B125=0,"-"))</f>
        <v>-</v>
      </c>
      <c r="C261" s="531"/>
      <c r="D261" s="531"/>
      <c r="E261" s="531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7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7" t="str">
        <f>IF('กรอกรายการ วัสดุ'!I125&gt;0,'กรอกรายการ วัสดุ'!I125,IF('กรอกรายการ วัสดุ'!I125=0,"-"))</f>
        <v>-</v>
      </c>
      <c r="M261" s="78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531" t="str">
        <f>IF('กรอกรายการ วัสดุ'!B126&gt;0,'กรอกรายการ วัสดุ'!B126,IF('กรอกรายการ วัสดุ'!B126=0,"-"))</f>
        <v>-</v>
      </c>
      <c r="C262" s="531"/>
      <c r="D262" s="531"/>
      <c r="E262" s="531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7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7" t="str">
        <f>IF('กรอกรายการ วัสดุ'!I126&gt;0,'กรอกรายการ วัสดุ'!I126,IF('กรอกรายการ วัสดุ'!I126=0,"-"))</f>
        <v>-</v>
      </c>
      <c r="M262" s="78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531" t="str">
        <f>IF('กรอกรายการ วัสดุ'!B127&gt;0,'กรอกรายการ วัสดุ'!B127,IF('กรอกรายการ วัสดุ'!B127=0,"-"))</f>
        <v>-</v>
      </c>
      <c r="C263" s="531"/>
      <c r="D263" s="531"/>
      <c r="E263" s="531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7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7" t="str">
        <f>IF('กรอกรายการ วัสดุ'!I127&gt;0,'กรอกรายการ วัสดุ'!I127,IF('กรอกรายการ วัสดุ'!I127=0,"-"))</f>
        <v>-</v>
      </c>
      <c r="M263" s="78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531" t="str">
        <f>IF('กรอกรายการ วัสดุ'!B128&gt;0,'กรอกรายการ วัสดุ'!B128,IF('กรอกรายการ วัสดุ'!B128=0,"-"))</f>
        <v>-</v>
      </c>
      <c r="C264" s="531"/>
      <c r="D264" s="531"/>
      <c r="E264" s="531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7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7" t="str">
        <f>IF('กรอกรายการ วัสดุ'!I128&gt;0,'กรอกรายการ วัสดุ'!I128,IF('กรอกรายการ วัสดุ'!I128=0,"-"))</f>
        <v>-</v>
      </c>
      <c r="M264" s="78"/>
    </row>
    <row r="265" spans="1:13" ht="24.75" thickBot="1" x14ac:dyDescent="0.6">
      <c r="A265" s="121" t="str">
        <f>IF('กรอกรายการ วัสดุ'!A327&gt;0,'กรอกรายการ วัสดุ'!A339,IF('กรอกรายการ วัสดุ'!A339=0," "))</f>
        <v xml:space="preserve"> </v>
      </c>
      <c r="B265" s="532" t="str">
        <f>IF('กรอกรายการ วัสดุ'!B129&gt;0,'กรอกรายการ วัสดุ'!B129,IF('กรอกรายการ วัสดุ'!B129=0,"-"))</f>
        <v>-</v>
      </c>
      <c r="C265" s="532"/>
      <c r="D265" s="532"/>
      <c r="E265" s="532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7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7" t="str">
        <f>IF('กรอกรายการ วัสดุ'!I129&gt;0,'กรอกรายการ วัสดุ'!I129,IF('กรอกรายการ วัสดุ'!I129=0,"-"))</f>
        <v>-</v>
      </c>
      <c r="M265" s="77"/>
    </row>
    <row r="266" spans="1:13" ht="24.75" thickBot="1" x14ac:dyDescent="0.6">
      <c r="A266" s="533" t="s">
        <v>127</v>
      </c>
      <c r="B266" s="534"/>
      <c r="C266" s="534"/>
      <c r="D266" s="534"/>
      <c r="E266" s="534"/>
      <c r="F266" s="534"/>
      <c r="G266" s="534"/>
      <c r="H266" s="535"/>
      <c r="I266" s="157">
        <f>SUM(I256:I265)</f>
        <v>0</v>
      </c>
      <c r="J266" s="19"/>
      <c r="K266" s="48">
        <f t="shared" ref="K266:L266" si="16">SUM(K256:K265)</f>
        <v>0</v>
      </c>
      <c r="L266" s="48">
        <f t="shared" si="16"/>
        <v>0</v>
      </c>
      <c r="M266" s="14"/>
    </row>
    <row r="267" spans="1:13" ht="24.75" thickBot="1" x14ac:dyDescent="0.6">
      <c r="A267" s="533" t="s">
        <v>128</v>
      </c>
      <c r="B267" s="534"/>
      <c r="C267" s="534"/>
      <c r="D267" s="534"/>
      <c r="E267" s="534"/>
      <c r="F267" s="534"/>
      <c r="G267" s="534"/>
      <c r="H267" s="535"/>
      <c r="I267" s="157">
        <f>I266+I255</f>
        <v>1989648</v>
      </c>
      <c r="J267" s="15"/>
      <c r="K267" s="48">
        <f t="shared" ref="K267:L267" si="17">K266+K255</f>
        <v>77920</v>
      </c>
      <c r="L267" s="48">
        <f t="shared" si="17"/>
        <v>2067568</v>
      </c>
      <c r="M267" s="14"/>
    </row>
    <row r="268" spans="1:13" x14ac:dyDescent="0.55000000000000004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55000000000000004">
      <c r="A269" s="283"/>
      <c r="B269" s="2"/>
      <c r="C269" s="122"/>
      <c r="D269" s="122" t="s">
        <v>28</v>
      </c>
      <c r="E269" s="122" t="s">
        <v>29</v>
      </c>
      <c r="F269" s="2" t="s">
        <v>30</v>
      </c>
      <c r="G269" s="2"/>
      <c r="H269" s="123" t="s">
        <v>28</v>
      </c>
      <c r="I269" s="122" t="s">
        <v>33</v>
      </c>
      <c r="J269" s="2"/>
      <c r="K269" s="2"/>
      <c r="L269" s="2"/>
      <c r="M269" s="2"/>
    </row>
    <row r="270" spans="1:13" x14ac:dyDescent="0.55000000000000004">
      <c r="A270" s="283"/>
      <c r="B270" s="122"/>
      <c r="C270" s="122"/>
      <c r="D270" s="123"/>
      <c r="E270" s="283" t="str">
        <f>E248</f>
        <v>(นายอำพร จานเก่า)</v>
      </c>
      <c r="F270" s="2"/>
      <c r="G270" s="2"/>
      <c r="H270" s="123"/>
      <c r="I270" s="536" t="str">
        <f>I248</f>
        <v>(นางสาวจริยา ขัดแก้ว)</v>
      </c>
      <c r="J270" s="536"/>
      <c r="K270" s="2"/>
      <c r="L270" s="2"/>
      <c r="M270" s="2"/>
    </row>
    <row r="271" spans="1:13" x14ac:dyDescent="0.55000000000000004">
      <c r="A271" s="283"/>
      <c r="B271" s="2"/>
      <c r="C271" s="122"/>
      <c r="D271" s="536" t="str">
        <f>D249</f>
        <v>ช่าง ระดับ 4</v>
      </c>
      <c r="E271" s="536"/>
      <c r="F271" s="122"/>
      <c r="G271" s="2"/>
      <c r="H271" s="536" t="str">
        <f>H249</f>
        <v>ผู้อำนวยการกลุ่มอำนวยการ</v>
      </c>
      <c r="I271" s="536"/>
      <c r="J271" s="536"/>
      <c r="K271" s="536"/>
      <c r="L271" s="2"/>
      <c r="M271" s="2"/>
    </row>
    <row r="272" spans="1:13" ht="27.75" x14ac:dyDescent="0.65">
      <c r="A272" s="2"/>
      <c r="B272" s="2"/>
      <c r="C272" s="556" t="s">
        <v>23</v>
      </c>
      <c r="D272" s="556"/>
      <c r="E272" s="556"/>
      <c r="F272" s="556"/>
      <c r="G272" s="556"/>
      <c r="H272" s="556"/>
      <c r="I272" s="556"/>
      <c r="J272" s="556"/>
      <c r="K272" s="556"/>
      <c r="L272" s="139" t="s">
        <v>25</v>
      </c>
      <c r="M272" s="140"/>
    </row>
    <row r="273" spans="1:13" x14ac:dyDescent="0.55000000000000004">
      <c r="A273" s="543" t="str">
        <f>A251</f>
        <v>ซ่อมแซมสำนักงาน สพป.ลำปาง เขต 3</v>
      </c>
      <c r="B273" s="543"/>
      <c r="C273" s="543"/>
      <c r="D273" s="544" t="str">
        <f>D229</f>
        <v>อาคารอาคารสำนักงาน สพป.ลำปาง เขต 3</v>
      </c>
      <c r="E273" s="544"/>
      <c r="F273" s="544"/>
      <c r="G273" s="544"/>
      <c r="H273" s="544"/>
      <c r="I273" s="1" t="s">
        <v>26</v>
      </c>
      <c r="J273" s="281" t="str">
        <f>J251</f>
        <v>ลำปาง เขต  3</v>
      </c>
      <c r="M273" s="1" t="s">
        <v>129</v>
      </c>
    </row>
    <row r="274" spans="1:13" ht="24.75" thickBot="1" x14ac:dyDescent="0.6">
      <c r="A274" s="281" t="s">
        <v>0</v>
      </c>
      <c r="D274" s="544" t="str">
        <f>D230</f>
        <v>สพป.ลำปาง เขต 3</v>
      </c>
      <c r="E274" s="544"/>
      <c r="F274" s="544"/>
      <c r="G274" s="544"/>
      <c r="H274" s="544"/>
      <c r="K274" s="545"/>
      <c r="L274" s="545"/>
    </row>
    <row r="275" spans="1:13" x14ac:dyDescent="0.55000000000000004">
      <c r="A275" s="546" t="s">
        <v>2</v>
      </c>
      <c r="B275" s="548" t="s">
        <v>3</v>
      </c>
      <c r="C275" s="549"/>
      <c r="D275" s="549"/>
      <c r="E275" s="550"/>
      <c r="F275" s="554" t="s">
        <v>4</v>
      </c>
      <c r="G275" s="554" t="s">
        <v>5</v>
      </c>
      <c r="H275" s="554" t="s">
        <v>6</v>
      </c>
      <c r="I275" s="554"/>
      <c r="J275" s="554" t="s">
        <v>7</v>
      </c>
      <c r="K275" s="554"/>
      <c r="L275" s="554" t="s">
        <v>24</v>
      </c>
      <c r="M275" s="537" t="s">
        <v>9</v>
      </c>
    </row>
    <row r="276" spans="1:13" x14ac:dyDescent="0.55000000000000004">
      <c r="A276" s="547"/>
      <c r="B276" s="551"/>
      <c r="C276" s="552"/>
      <c r="D276" s="552"/>
      <c r="E276" s="553"/>
      <c r="F276" s="555"/>
      <c r="G276" s="555"/>
      <c r="H276" s="282" t="s">
        <v>10</v>
      </c>
      <c r="I276" s="282" t="s">
        <v>11</v>
      </c>
      <c r="J276" s="282" t="s">
        <v>10</v>
      </c>
      <c r="K276" s="282" t="s">
        <v>11</v>
      </c>
      <c r="L276" s="555"/>
      <c r="M276" s="538"/>
    </row>
    <row r="277" spans="1:13" x14ac:dyDescent="0.55000000000000004">
      <c r="A277" s="539" t="s">
        <v>130</v>
      </c>
      <c r="B277" s="540"/>
      <c r="C277" s="540"/>
      <c r="D277" s="540"/>
      <c r="E277" s="540"/>
      <c r="F277" s="540"/>
      <c r="G277" s="540"/>
      <c r="H277" s="541"/>
      <c r="I277" s="156">
        <f>I267</f>
        <v>1989648</v>
      </c>
      <c r="J277" s="51"/>
      <c r="K277" s="50">
        <f>K267</f>
        <v>77920</v>
      </c>
      <c r="L277" s="50">
        <f>L267</f>
        <v>2067568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542" t="str">
        <f>IF('กรอกรายการ วัสดุ'!B130&gt;0,'กรอกรายการ วัสดุ'!B130,IF('กรอกรายการ วัสดุ'!B130=0,"-"))</f>
        <v>-</v>
      </c>
      <c r="C278" s="542"/>
      <c r="D278" s="542"/>
      <c r="E278" s="542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7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7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531" t="str">
        <f>IF('กรอกรายการ วัสดุ'!B131&gt;0,'กรอกรายการ วัสดุ'!B131,IF('กรอกรายการ วัสดุ'!B131=0,"-"))</f>
        <v>-</v>
      </c>
      <c r="C279" s="531"/>
      <c r="D279" s="531"/>
      <c r="E279" s="531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7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7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531" t="str">
        <f>IF('กรอกรายการ วัสดุ'!B132&gt;0,'กรอกรายการ วัสดุ'!B132,IF('กรอกรายการ วัสดุ'!B132=0,"-"))</f>
        <v>-</v>
      </c>
      <c r="C280" s="531"/>
      <c r="D280" s="531"/>
      <c r="E280" s="531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7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7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531" t="str">
        <f>IF('กรอกรายการ วัสดุ'!B133&gt;0,'กรอกรายการ วัสดุ'!B133,IF('กรอกรายการ วัสดุ'!B133=0,"-"))</f>
        <v>-</v>
      </c>
      <c r="C281" s="531"/>
      <c r="D281" s="531"/>
      <c r="E281" s="531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7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7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531" t="str">
        <f>IF('กรอกรายการ วัสดุ'!B134&gt;0,'กรอกรายการ วัสดุ'!B134,IF('กรอกรายการ วัสดุ'!B134=0,"-"))</f>
        <v>-</v>
      </c>
      <c r="C282" s="531"/>
      <c r="D282" s="531"/>
      <c r="E282" s="531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7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7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531" t="str">
        <f>IF('กรอกรายการ วัสดุ'!B135&gt;0,'กรอกรายการ วัสดุ'!B135,IF('กรอกรายการ วัสดุ'!B135=0,"-"))</f>
        <v>-</v>
      </c>
      <c r="C283" s="531"/>
      <c r="D283" s="531"/>
      <c r="E283" s="531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7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7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531" t="str">
        <f>IF('กรอกรายการ วัสดุ'!B136&gt;0,'กรอกรายการ วัสดุ'!B136,IF('กรอกรายการ วัสดุ'!B136=0,"-"))</f>
        <v>-</v>
      </c>
      <c r="C284" s="531"/>
      <c r="D284" s="531"/>
      <c r="E284" s="531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7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7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531" t="str">
        <f>IF('กรอกรายการ วัสดุ'!B137&gt;0,'กรอกรายการ วัสดุ'!B137,IF('กรอกรายการ วัสดุ'!B137=0,"-"))</f>
        <v>-</v>
      </c>
      <c r="C285" s="531"/>
      <c r="D285" s="531"/>
      <c r="E285" s="531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7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7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531" t="str">
        <f>IF('กรอกรายการ วัสดุ'!B138&gt;0,'กรอกรายการ วัสดุ'!B138,IF('กรอกรายการ วัสดุ'!B138=0,"-"))</f>
        <v>-</v>
      </c>
      <c r="C286" s="531"/>
      <c r="D286" s="531"/>
      <c r="E286" s="531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7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7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21" t="str">
        <f>IF('กรอกรายการ วัสดุ'!A349&gt;0,'กรอกรายการ วัสดุ'!A361,IF('กรอกรายการ วัสดุ'!A361=0," "))</f>
        <v xml:space="preserve"> </v>
      </c>
      <c r="B287" s="532" t="str">
        <f>IF('กรอกรายการ วัสดุ'!B139&gt;0,'กรอกรายการ วัสดุ'!B139,IF('กรอกรายการ วัสดุ'!B139=0,"-"))</f>
        <v>-</v>
      </c>
      <c r="C287" s="532"/>
      <c r="D287" s="532"/>
      <c r="E287" s="532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7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7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533" t="s">
        <v>131</v>
      </c>
      <c r="B288" s="534"/>
      <c r="C288" s="534"/>
      <c r="D288" s="534"/>
      <c r="E288" s="534"/>
      <c r="F288" s="534"/>
      <c r="G288" s="534"/>
      <c r="H288" s="535"/>
      <c r="I288" s="157">
        <f>SUM(I278:I287)</f>
        <v>0</v>
      </c>
      <c r="J288" s="19"/>
      <c r="K288" s="48">
        <f t="shared" ref="K288:L288" si="18">SUM(K278:K287)</f>
        <v>0</v>
      </c>
      <c r="L288" s="48">
        <f t="shared" si="18"/>
        <v>0</v>
      </c>
      <c r="M288" s="14"/>
    </row>
    <row r="289" spans="1:13" ht="24.75" thickBot="1" x14ac:dyDescent="0.6">
      <c r="A289" s="533" t="s">
        <v>132</v>
      </c>
      <c r="B289" s="534"/>
      <c r="C289" s="534"/>
      <c r="D289" s="534"/>
      <c r="E289" s="534"/>
      <c r="F289" s="534"/>
      <c r="G289" s="534"/>
      <c r="H289" s="535"/>
      <c r="I289" s="157">
        <f>I288+I277</f>
        <v>1989648</v>
      </c>
      <c r="J289" s="15"/>
      <c r="K289" s="48">
        <f t="shared" ref="K289:L289" si="19">K288+K277</f>
        <v>77920</v>
      </c>
      <c r="L289" s="48">
        <f t="shared" si="19"/>
        <v>2067568</v>
      </c>
      <c r="M289" s="14"/>
    </row>
    <row r="290" spans="1:13" x14ac:dyDescent="0.55000000000000004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55000000000000004">
      <c r="A291" s="283"/>
      <c r="B291" s="2"/>
      <c r="C291" s="122"/>
      <c r="D291" s="122" t="s">
        <v>28</v>
      </c>
      <c r="E291" s="122" t="s">
        <v>29</v>
      </c>
      <c r="F291" s="2" t="s">
        <v>30</v>
      </c>
      <c r="G291" s="2"/>
      <c r="H291" s="123" t="s">
        <v>28</v>
      </c>
      <c r="I291" s="122" t="s">
        <v>33</v>
      </c>
      <c r="J291" s="2"/>
      <c r="K291" s="2"/>
      <c r="L291" s="2"/>
      <c r="M291" s="2"/>
    </row>
    <row r="292" spans="1:13" x14ac:dyDescent="0.55000000000000004">
      <c r="A292" s="283"/>
      <c r="B292" s="122"/>
      <c r="C292" s="122"/>
      <c r="D292" s="123"/>
      <c r="E292" s="283" t="str">
        <f>E270</f>
        <v>(นายอำพร จานเก่า)</v>
      </c>
      <c r="F292" s="2"/>
      <c r="G292" s="2"/>
      <c r="H292" s="123"/>
      <c r="I292" s="536" t="str">
        <f>I270</f>
        <v>(นางสาวจริยา ขัดแก้ว)</v>
      </c>
      <c r="J292" s="536"/>
      <c r="K292" s="2"/>
      <c r="L292" s="2"/>
      <c r="M292" s="2"/>
    </row>
    <row r="293" spans="1:13" s="2" customFormat="1" x14ac:dyDescent="0.55000000000000004">
      <c r="A293" s="283"/>
      <c r="C293" s="122"/>
      <c r="D293" s="536" t="str">
        <f>D271</f>
        <v>ช่าง ระดับ 4</v>
      </c>
      <c r="E293" s="536"/>
      <c r="F293" s="536"/>
      <c r="H293" s="536" t="str">
        <f>H271</f>
        <v>ผู้อำนวยการกลุ่มอำนวยการ</v>
      </c>
      <c r="I293" s="536"/>
      <c r="J293" s="536"/>
      <c r="K293" s="536"/>
    </row>
    <row r="294" spans="1:13" ht="27.75" x14ac:dyDescent="0.65">
      <c r="A294" s="2"/>
      <c r="B294" s="2"/>
      <c r="C294" s="556" t="s">
        <v>23</v>
      </c>
      <c r="D294" s="556"/>
      <c r="E294" s="556"/>
      <c r="F294" s="556"/>
      <c r="G294" s="556"/>
      <c r="H294" s="556"/>
      <c r="I294" s="556"/>
      <c r="J294" s="556"/>
      <c r="K294" s="556"/>
      <c r="L294" s="139" t="s">
        <v>25</v>
      </c>
      <c r="M294" s="140"/>
    </row>
    <row r="295" spans="1:13" x14ac:dyDescent="0.55000000000000004">
      <c r="A295" s="543" t="str">
        <f>A273</f>
        <v>ซ่อมแซมสำนักงาน สพป.ลำปาง เขต 3</v>
      </c>
      <c r="B295" s="543"/>
      <c r="C295" s="543"/>
      <c r="D295" s="544" t="str">
        <f>D251</f>
        <v>อาคารอาคารสำนักงาน สพป.ลำปาง เขต 3</v>
      </c>
      <c r="E295" s="544"/>
      <c r="F295" s="544"/>
      <c r="G295" s="544"/>
      <c r="H295" s="544"/>
      <c r="I295" s="1" t="s">
        <v>26</v>
      </c>
      <c r="J295" s="281" t="str">
        <f>J273</f>
        <v>ลำปาง เขต  3</v>
      </c>
      <c r="M295" s="1" t="s">
        <v>133</v>
      </c>
    </row>
    <row r="296" spans="1:13" ht="24.75" thickBot="1" x14ac:dyDescent="0.6">
      <c r="A296" s="281" t="s">
        <v>0</v>
      </c>
      <c r="D296" s="544" t="str">
        <f>D252</f>
        <v>สพป.ลำปาง เขต 3</v>
      </c>
      <c r="E296" s="544"/>
      <c r="F296" s="544"/>
      <c r="G296" s="544"/>
      <c r="H296" s="544"/>
      <c r="K296" s="545"/>
      <c r="L296" s="545"/>
    </row>
    <row r="297" spans="1:13" x14ac:dyDescent="0.55000000000000004">
      <c r="A297" s="546" t="s">
        <v>2</v>
      </c>
      <c r="B297" s="548" t="s">
        <v>3</v>
      </c>
      <c r="C297" s="549"/>
      <c r="D297" s="549"/>
      <c r="E297" s="550"/>
      <c r="F297" s="554" t="s">
        <v>4</v>
      </c>
      <c r="G297" s="554" t="s">
        <v>5</v>
      </c>
      <c r="H297" s="554" t="s">
        <v>6</v>
      </c>
      <c r="I297" s="554"/>
      <c r="J297" s="554" t="s">
        <v>7</v>
      </c>
      <c r="K297" s="554"/>
      <c r="L297" s="554" t="s">
        <v>24</v>
      </c>
      <c r="M297" s="537" t="s">
        <v>9</v>
      </c>
    </row>
    <row r="298" spans="1:13" x14ac:dyDescent="0.55000000000000004">
      <c r="A298" s="547"/>
      <c r="B298" s="551"/>
      <c r="C298" s="552"/>
      <c r="D298" s="552"/>
      <c r="E298" s="553"/>
      <c r="F298" s="555"/>
      <c r="G298" s="555"/>
      <c r="H298" s="282" t="s">
        <v>10</v>
      </c>
      <c r="I298" s="282" t="s">
        <v>11</v>
      </c>
      <c r="J298" s="282" t="s">
        <v>10</v>
      </c>
      <c r="K298" s="282" t="s">
        <v>11</v>
      </c>
      <c r="L298" s="555"/>
      <c r="M298" s="538"/>
    </row>
    <row r="299" spans="1:13" x14ac:dyDescent="0.55000000000000004">
      <c r="A299" s="539" t="s">
        <v>134</v>
      </c>
      <c r="B299" s="540"/>
      <c r="C299" s="540"/>
      <c r="D299" s="540"/>
      <c r="E299" s="540"/>
      <c r="F299" s="540"/>
      <c r="G299" s="540"/>
      <c r="H299" s="541"/>
      <c r="I299" s="156">
        <f>I289</f>
        <v>1989648</v>
      </c>
      <c r="J299" s="51"/>
      <c r="K299" s="50">
        <f>K289</f>
        <v>77920</v>
      </c>
      <c r="L299" s="50">
        <f>L289</f>
        <v>2067568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542" t="str">
        <f>IF('กรอกรายการ วัสดุ'!B140&gt;0,'กรอกรายการ วัสดุ'!B140,IF('กรอกรายการ วัสดุ'!B140=0,"-"))</f>
        <v>-</v>
      </c>
      <c r="C300" s="542"/>
      <c r="D300" s="542"/>
      <c r="E300" s="542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7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7" t="str">
        <f>IF('กรอกรายการ วัสดุ'!I140&gt;0,'กรอกรายการ วัสดุ'!I140,IF('กรอกรายการ วัสดุ'!I140=0,"-"))</f>
        <v>-</v>
      </c>
      <c r="M300" s="78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531" t="str">
        <f>IF('กรอกรายการ วัสดุ'!B141&gt;0,'กรอกรายการ วัสดุ'!B141,IF('กรอกรายการ วัสดุ'!B141=0,"-"))</f>
        <v>-</v>
      </c>
      <c r="C301" s="531"/>
      <c r="D301" s="531"/>
      <c r="E301" s="531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7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7" t="str">
        <f>IF('กรอกรายการ วัสดุ'!I141&gt;0,'กรอกรายการ วัสดุ'!I141,IF('กรอกรายการ วัสดุ'!I141=0,"-"))</f>
        <v>-</v>
      </c>
      <c r="M301" s="78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531" t="str">
        <f>IF('กรอกรายการ วัสดุ'!B142&gt;0,'กรอกรายการ วัสดุ'!B142,IF('กรอกรายการ วัสดุ'!B142=0,"-"))</f>
        <v>-</v>
      </c>
      <c r="C302" s="531"/>
      <c r="D302" s="531"/>
      <c r="E302" s="531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7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7" t="str">
        <f>IF('กรอกรายการ วัสดุ'!I142&gt;0,'กรอกรายการ วัสดุ'!I142,IF('กรอกรายการ วัสดุ'!I142=0,"-"))</f>
        <v>-</v>
      </c>
      <c r="M302" s="78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531" t="str">
        <f>IF('กรอกรายการ วัสดุ'!B143&gt;0,'กรอกรายการ วัสดุ'!B143,IF('กรอกรายการ วัสดุ'!B143=0,"-"))</f>
        <v>-</v>
      </c>
      <c r="C303" s="531"/>
      <c r="D303" s="531"/>
      <c r="E303" s="531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7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7" t="str">
        <f>IF('กรอกรายการ วัสดุ'!I143&gt;0,'กรอกรายการ วัสดุ'!I143,IF('กรอกรายการ วัสดุ'!I143=0,"-"))</f>
        <v>-</v>
      </c>
      <c r="M303" s="78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531" t="str">
        <f>IF('กรอกรายการ วัสดุ'!B144&gt;0,'กรอกรายการ วัสดุ'!B144,IF('กรอกรายการ วัสดุ'!B144=0,"-"))</f>
        <v>-</v>
      </c>
      <c r="C304" s="531"/>
      <c r="D304" s="531"/>
      <c r="E304" s="531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7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7" t="str">
        <f>IF('กรอกรายการ วัสดุ'!I144&gt;0,'กรอกรายการ วัสดุ'!I144,IF('กรอกรายการ วัสดุ'!I144=0,"-"))</f>
        <v>-</v>
      </c>
      <c r="M304" s="78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531" t="str">
        <f>IF('กรอกรายการ วัสดุ'!B145&gt;0,'กรอกรายการ วัสดุ'!B145,IF('กรอกรายการ วัสดุ'!B145=0,"-"))</f>
        <v>-</v>
      </c>
      <c r="C305" s="531"/>
      <c r="D305" s="531"/>
      <c r="E305" s="531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7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7" t="str">
        <f>IF('กรอกรายการ วัสดุ'!I145&gt;0,'กรอกรายการ วัสดุ'!I145,IF('กรอกรายการ วัสดุ'!I145=0,"-"))</f>
        <v>-</v>
      </c>
      <c r="M305" s="78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531" t="str">
        <f>IF('กรอกรายการ วัสดุ'!B146&gt;0,'กรอกรายการ วัสดุ'!B146,IF('กรอกรายการ วัสดุ'!B146=0,"-"))</f>
        <v>-</v>
      </c>
      <c r="C306" s="531"/>
      <c r="D306" s="531"/>
      <c r="E306" s="531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7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7" t="str">
        <f>IF('กรอกรายการ วัสดุ'!I146&gt;0,'กรอกรายการ วัสดุ'!I146,IF('กรอกรายการ วัสดุ'!I146=0,"-"))</f>
        <v>-</v>
      </c>
      <c r="M306" s="78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531" t="str">
        <f>IF('กรอกรายการ วัสดุ'!B147&gt;0,'กรอกรายการ วัสดุ'!B147,IF('กรอกรายการ วัสดุ'!B147=0,"-"))</f>
        <v>-</v>
      </c>
      <c r="C307" s="531"/>
      <c r="D307" s="531"/>
      <c r="E307" s="531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7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7" t="str">
        <f>IF('กรอกรายการ วัสดุ'!I147&gt;0,'กรอกรายการ วัสดุ'!I147,IF('กรอกรายการ วัสดุ'!I147=0,"-"))</f>
        <v>-</v>
      </c>
      <c r="M307" s="78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531" t="str">
        <f>IF('กรอกรายการ วัสดุ'!B148&gt;0,'กรอกรายการ วัสดุ'!B148,IF('กรอกรายการ วัสดุ'!B148=0,"-"))</f>
        <v>-</v>
      </c>
      <c r="C308" s="531"/>
      <c r="D308" s="531"/>
      <c r="E308" s="531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7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7" t="str">
        <f>IF('กรอกรายการ วัสดุ'!I148&gt;0,'กรอกรายการ วัสดุ'!I148,IF('กรอกรายการ วัสดุ'!I148=0,"-"))</f>
        <v>-</v>
      </c>
      <c r="M308" s="78"/>
    </row>
    <row r="309" spans="1:13" ht="24.75" thickBot="1" x14ac:dyDescent="0.6">
      <c r="A309" s="121" t="str">
        <f>IF('กรอกรายการ วัสดุ'!A371&gt;0,'กรอกรายการ วัสดุ'!A383,IF('กรอกรายการ วัสดุ'!A383=0," "))</f>
        <v xml:space="preserve"> </v>
      </c>
      <c r="B309" s="531" t="str">
        <f>IF('กรอกรายการ วัสดุ'!B149&gt;0,'กรอกรายการ วัสดุ'!B149,IF('กรอกรายการ วัสดุ'!B149=0,"-"))</f>
        <v>-</v>
      </c>
      <c r="C309" s="531"/>
      <c r="D309" s="531"/>
      <c r="E309" s="531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7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7" t="str">
        <f>IF('กรอกรายการ วัสดุ'!I149&gt;0,'กรอกรายการ วัสดุ'!I149,IF('กรอกรายการ วัสดุ'!I149=0,"-"))</f>
        <v>-</v>
      </c>
      <c r="M309" s="77"/>
    </row>
    <row r="310" spans="1:13" ht="24.75" thickBot="1" x14ac:dyDescent="0.6">
      <c r="A310" s="533" t="s">
        <v>135</v>
      </c>
      <c r="B310" s="534"/>
      <c r="C310" s="534"/>
      <c r="D310" s="534"/>
      <c r="E310" s="534"/>
      <c r="F310" s="534"/>
      <c r="G310" s="534"/>
      <c r="H310" s="535"/>
      <c r="I310" s="157">
        <f>SUM(I300:I309)</f>
        <v>0</v>
      </c>
      <c r="J310" s="19"/>
      <c r="K310" s="48">
        <f t="shared" ref="K310:L310" si="20">SUM(K300:K309)</f>
        <v>0</v>
      </c>
      <c r="L310" s="48">
        <f t="shared" si="20"/>
        <v>0</v>
      </c>
      <c r="M310" s="14"/>
    </row>
    <row r="311" spans="1:13" ht="24.75" thickBot="1" x14ac:dyDescent="0.6">
      <c r="A311" s="533" t="s">
        <v>136</v>
      </c>
      <c r="B311" s="534"/>
      <c r="C311" s="534"/>
      <c r="D311" s="534"/>
      <c r="E311" s="534"/>
      <c r="F311" s="534"/>
      <c r="G311" s="534"/>
      <c r="H311" s="535"/>
      <c r="I311" s="157">
        <f>I310+I299</f>
        <v>1989648</v>
      </c>
      <c r="J311" s="15"/>
      <c r="K311" s="48">
        <f t="shared" ref="K311:L311" si="21">K310+K299</f>
        <v>77920</v>
      </c>
      <c r="L311" s="48">
        <f t="shared" si="21"/>
        <v>2067568</v>
      </c>
      <c r="M311" s="14"/>
    </row>
    <row r="312" spans="1:13" x14ac:dyDescent="0.55000000000000004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55000000000000004">
      <c r="A313" s="283"/>
      <c r="B313" s="2"/>
      <c r="C313" s="122"/>
      <c r="D313" s="122" t="s">
        <v>28</v>
      </c>
      <c r="E313" s="122" t="s">
        <v>29</v>
      </c>
      <c r="F313" s="2" t="s">
        <v>30</v>
      </c>
      <c r="G313" s="2"/>
      <c r="H313" s="123" t="s">
        <v>28</v>
      </c>
      <c r="I313" s="122" t="s">
        <v>33</v>
      </c>
      <c r="J313" s="2"/>
      <c r="K313" s="2"/>
      <c r="L313" s="2"/>
      <c r="M313" s="2"/>
    </row>
    <row r="314" spans="1:13" x14ac:dyDescent="0.55000000000000004">
      <c r="A314" s="283"/>
      <c r="B314" s="122"/>
      <c r="C314" s="122"/>
      <c r="D314" s="123"/>
      <c r="E314" s="283" t="str">
        <f>E292</f>
        <v>(นายอำพร จานเก่า)</v>
      </c>
      <c r="F314" s="2"/>
      <c r="G314" s="2"/>
      <c r="H314" s="123"/>
      <c r="I314" s="536" t="str">
        <f>I292</f>
        <v>(นางสาวจริยา ขัดแก้ว)</v>
      </c>
      <c r="J314" s="536"/>
      <c r="K314" s="2"/>
      <c r="L314" s="2"/>
      <c r="M314" s="2"/>
    </row>
    <row r="315" spans="1:13" s="2" customFormat="1" x14ac:dyDescent="0.55000000000000004">
      <c r="A315" s="283"/>
      <c r="C315" s="122"/>
      <c r="D315" s="536" t="str">
        <f>D293</f>
        <v>ช่าง ระดับ 4</v>
      </c>
      <c r="E315" s="536"/>
      <c r="F315" s="536"/>
      <c r="H315" s="536" t="str">
        <f>H293</f>
        <v>ผู้อำนวยการกลุ่มอำนวยการ</v>
      </c>
      <c r="I315" s="536"/>
      <c r="J315" s="536"/>
      <c r="K315" s="536"/>
    </row>
    <row r="316" spans="1:13" ht="27.75" x14ac:dyDescent="0.65">
      <c r="A316" s="2"/>
      <c r="B316" s="2"/>
      <c r="C316" s="556" t="s">
        <v>23</v>
      </c>
      <c r="D316" s="556"/>
      <c r="E316" s="556"/>
      <c r="F316" s="556"/>
      <c r="G316" s="556"/>
      <c r="H316" s="556"/>
      <c r="I316" s="556"/>
      <c r="J316" s="556"/>
      <c r="K316" s="556"/>
      <c r="L316" s="139" t="s">
        <v>25</v>
      </c>
      <c r="M316" s="140"/>
    </row>
    <row r="317" spans="1:13" x14ac:dyDescent="0.55000000000000004">
      <c r="A317" s="543" t="str">
        <f>A295</f>
        <v>ซ่อมแซมสำนักงาน สพป.ลำปาง เขต 3</v>
      </c>
      <c r="B317" s="543"/>
      <c r="C317" s="543"/>
      <c r="D317" s="544" t="str">
        <f>D273</f>
        <v>อาคารอาคารสำนักงาน สพป.ลำปาง เขต 3</v>
      </c>
      <c r="E317" s="544"/>
      <c r="F317" s="544"/>
      <c r="G317" s="544"/>
      <c r="H317" s="544"/>
      <c r="I317" s="1" t="s">
        <v>26</v>
      </c>
      <c r="J317" s="281" t="str">
        <f>J295</f>
        <v>ลำปาง เขต  3</v>
      </c>
      <c r="M317" s="1" t="s">
        <v>137</v>
      </c>
    </row>
    <row r="318" spans="1:13" ht="24.75" thickBot="1" x14ac:dyDescent="0.6">
      <c r="A318" s="281" t="s">
        <v>0</v>
      </c>
      <c r="D318" s="544" t="str">
        <f>D274</f>
        <v>สพป.ลำปาง เขต 3</v>
      </c>
      <c r="E318" s="544"/>
      <c r="F318" s="544"/>
      <c r="G318" s="544"/>
      <c r="H318" s="544"/>
      <c r="K318" s="545"/>
      <c r="L318" s="545"/>
    </row>
    <row r="319" spans="1:13" x14ac:dyDescent="0.55000000000000004">
      <c r="A319" s="546" t="s">
        <v>2</v>
      </c>
      <c r="B319" s="548" t="s">
        <v>3</v>
      </c>
      <c r="C319" s="549"/>
      <c r="D319" s="549"/>
      <c r="E319" s="550"/>
      <c r="F319" s="554" t="s">
        <v>4</v>
      </c>
      <c r="G319" s="554" t="s">
        <v>5</v>
      </c>
      <c r="H319" s="554" t="s">
        <v>6</v>
      </c>
      <c r="I319" s="554"/>
      <c r="J319" s="554" t="s">
        <v>7</v>
      </c>
      <c r="K319" s="554"/>
      <c r="L319" s="554" t="s">
        <v>24</v>
      </c>
      <c r="M319" s="537" t="s">
        <v>9</v>
      </c>
    </row>
    <row r="320" spans="1:13" x14ac:dyDescent="0.55000000000000004">
      <c r="A320" s="547"/>
      <c r="B320" s="551"/>
      <c r="C320" s="552"/>
      <c r="D320" s="552"/>
      <c r="E320" s="553"/>
      <c r="F320" s="555"/>
      <c r="G320" s="555"/>
      <c r="H320" s="282" t="s">
        <v>10</v>
      </c>
      <c r="I320" s="282" t="s">
        <v>11</v>
      </c>
      <c r="J320" s="282" t="s">
        <v>10</v>
      </c>
      <c r="K320" s="282" t="s">
        <v>11</v>
      </c>
      <c r="L320" s="555"/>
      <c r="M320" s="538"/>
    </row>
    <row r="321" spans="1:13" x14ac:dyDescent="0.55000000000000004">
      <c r="A321" s="539" t="s">
        <v>138</v>
      </c>
      <c r="B321" s="540"/>
      <c r="C321" s="540"/>
      <c r="D321" s="540"/>
      <c r="E321" s="540"/>
      <c r="F321" s="540"/>
      <c r="G321" s="540"/>
      <c r="H321" s="541"/>
      <c r="I321" s="156">
        <f>I311</f>
        <v>1989648</v>
      </c>
      <c r="J321" s="51"/>
      <c r="K321" s="50">
        <f>K311</f>
        <v>77920</v>
      </c>
      <c r="L321" s="50">
        <f>L311</f>
        <v>2067568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542" t="str">
        <f>IF('กรอกรายการ วัสดุ'!B150&gt;0,'กรอกรายการ วัสดุ'!B150,IF('กรอกรายการ วัสดุ'!B150=0,"-"))</f>
        <v>-</v>
      </c>
      <c r="C322" s="542"/>
      <c r="D322" s="542"/>
      <c r="E322" s="542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7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7" t="str">
        <f>IF('กรอกรายการ วัสดุ'!I150&gt;0,'กรอกรายการ วัสดุ'!I150,IF('กรอกรายการ วัสดุ'!I150=0,"-"))</f>
        <v>-</v>
      </c>
      <c r="M322" s="78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531" t="str">
        <f>IF('กรอกรายการ วัสดุ'!B151&gt;0,'กรอกรายการ วัสดุ'!B151,IF('กรอกรายการ วัสดุ'!B151=0,"-"))</f>
        <v>-</v>
      </c>
      <c r="C323" s="531"/>
      <c r="D323" s="531"/>
      <c r="E323" s="531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7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7" t="str">
        <f>IF('กรอกรายการ วัสดุ'!I151&gt;0,'กรอกรายการ วัสดุ'!I151,IF('กรอกรายการ วัสดุ'!I151=0,"-"))</f>
        <v>-</v>
      </c>
      <c r="M323" s="78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531" t="str">
        <f>IF('กรอกรายการ วัสดุ'!B152&gt;0,'กรอกรายการ วัสดุ'!B152,IF('กรอกรายการ วัสดุ'!B152=0,"-"))</f>
        <v>-</v>
      </c>
      <c r="C324" s="531"/>
      <c r="D324" s="531"/>
      <c r="E324" s="531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7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7" t="str">
        <f>IF('กรอกรายการ วัสดุ'!I152&gt;0,'กรอกรายการ วัสดุ'!I152,IF('กรอกรายการ วัสดุ'!I152=0,"-"))</f>
        <v>-</v>
      </c>
      <c r="M324" s="78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531" t="str">
        <f>IF('กรอกรายการ วัสดุ'!B153&gt;0,'กรอกรายการ วัสดุ'!B153,IF('กรอกรายการ วัสดุ'!B153=0,"-"))</f>
        <v>-</v>
      </c>
      <c r="C325" s="531"/>
      <c r="D325" s="531"/>
      <c r="E325" s="531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7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7" t="str">
        <f>IF('กรอกรายการ วัสดุ'!I153&gt;0,'กรอกรายการ วัสดุ'!I153,IF('กรอกรายการ วัสดุ'!I153=0,"-"))</f>
        <v>-</v>
      </c>
      <c r="M325" s="78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531" t="str">
        <f>IF('กรอกรายการ วัสดุ'!B154&gt;0,'กรอกรายการ วัสดุ'!B154,IF('กรอกรายการ วัสดุ'!B154=0,"-"))</f>
        <v>-</v>
      </c>
      <c r="C326" s="531"/>
      <c r="D326" s="531"/>
      <c r="E326" s="531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7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7" t="str">
        <f>IF('กรอกรายการ วัสดุ'!I154&gt;0,'กรอกรายการ วัสดุ'!I154,IF('กรอกรายการ วัสดุ'!I154=0,"-"))</f>
        <v>-</v>
      </c>
      <c r="M326" s="78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531" t="str">
        <f>IF('กรอกรายการ วัสดุ'!B155&gt;0,'กรอกรายการ วัสดุ'!B155,IF('กรอกรายการ วัสดุ'!B155=0,"-"))</f>
        <v>-</v>
      </c>
      <c r="C327" s="531"/>
      <c r="D327" s="531"/>
      <c r="E327" s="531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7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7" t="str">
        <f>IF('กรอกรายการ วัสดุ'!I155&gt;0,'กรอกรายการ วัสดุ'!I155,IF('กรอกรายการ วัสดุ'!I155=0,"-"))</f>
        <v>-</v>
      </c>
      <c r="M327" s="78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531" t="str">
        <f>IF('กรอกรายการ วัสดุ'!B156&gt;0,'กรอกรายการ วัสดุ'!B156,IF('กรอกรายการ วัสดุ'!B156=0,"-"))</f>
        <v>-</v>
      </c>
      <c r="C328" s="531"/>
      <c r="D328" s="531"/>
      <c r="E328" s="531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7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7" t="str">
        <f>IF('กรอกรายการ วัสดุ'!I156&gt;0,'กรอกรายการ วัสดุ'!I156,IF('กรอกรายการ วัสดุ'!I156=0,"-"))</f>
        <v>-</v>
      </c>
      <c r="M328" s="78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531" t="str">
        <f>IF('กรอกรายการ วัสดุ'!B157&gt;0,'กรอกรายการ วัสดุ'!B157,IF('กรอกรายการ วัสดุ'!B157=0,"-"))</f>
        <v>-</v>
      </c>
      <c r="C329" s="531"/>
      <c r="D329" s="531"/>
      <c r="E329" s="531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7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7" t="str">
        <f>IF('กรอกรายการ วัสดุ'!I157&gt;0,'กรอกรายการ วัสดุ'!I157,IF('กรอกรายการ วัสดุ'!I157=0,"-"))</f>
        <v>-</v>
      </c>
      <c r="M329" s="78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531" t="str">
        <f>IF('กรอกรายการ วัสดุ'!B158&gt;0,'กรอกรายการ วัสดุ'!B158,IF('กรอกรายการ วัสดุ'!B158=0,"-"))</f>
        <v>-</v>
      </c>
      <c r="C330" s="531"/>
      <c r="D330" s="531"/>
      <c r="E330" s="531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7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7" t="str">
        <f>IF('กรอกรายการ วัสดุ'!I158&gt;0,'กรอกรายการ วัสดุ'!I158,IF('กรอกรายการ วัสดุ'!I158=0,"-"))</f>
        <v>-</v>
      </c>
      <c r="M330" s="78"/>
    </row>
    <row r="331" spans="1:13" ht="24.75" thickBot="1" x14ac:dyDescent="0.6">
      <c r="A331" s="121" t="str">
        <f>IF('กรอกรายการ วัสดุ'!A393&gt;0,'กรอกรายการ วัสดุ'!A405,IF('กรอกรายการ วัสดุ'!A405=0," "))</f>
        <v xml:space="preserve"> </v>
      </c>
      <c r="B331" s="532" t="str">
        <f>IF('กรอกรายการ วัสดุ'!B159&gt;0,'กรอกรายการ วัสดุ'!B159,IF('กรอกรายการ วัสดุ'!B159=0,"-"))</f>
        <v>-</v>
      </c>
      <c r="C331" s="532"/>
      <c r="D331" s="532"/>
      <c r="E331" s="532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7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7" t="str">
        <f>IF('กรอกรายการ วัสดุ'!I159&gt;0,'กรอกรายการ วัสดุ'!I159,IF('กรอกรายการ วัสดุ'!I159=0,"-"))</f>
        <v>-</v>
      </c>
      <c r="M331" s="77"/>
    </row>
    <row r="332" spans="1:13" ht="24.75" thickBot="1" x14ac:dyDescent="0.6">
      <c r="A332" s="533" t="s">
        <v>139</v>
      </c>
      <c r="B332" s="534"/>
      <c r="C332" s="534"/>
      <c r="D332" s="534"/>
      <c r="E332" s="534"/>
      <c r="F332" s="534"/>
      <c r="G332" s="534"/>
      <c r="H332" s="535"/>
      <c r="I332" s="157">
        <f>SUM(I322:I331)</f>
        <v>0</v>
      </c>
      <c r="J332" s="19"/>
      <c r="K332" s="48">
        <f t="shared" ref="K332:L332" si="22">SUM(K322:K331)</f>
        <v>0</v>
      </c>
      <c r="L332" s="48">
        <f t="shared" si="22"/>
        <v>0</v>
      </c>
      <c r="M332" s="14"/>
    </row>
    <row r="333" spans="1:13" ht="24.75" thickBot="1" x14ac:dyDescent="0.6">
      <c r="A333" s="533" t="s">
        <v>140</v>
      </c>
      <c r="B333" s="534"/>
      <c r="C333" s="534"/>
      <c r="D333" s="534"/>
      <c r="E333" s="534"/>
      <c r="F333" s="534"/>
      <c r="G333" s="534"/>
      <c r="H333" s="535"/>
      <c r="I333" s="157">
        <f>I332+I321</f>
        <v>1989648</v>
      </c>
      <c r="J333" s="15"/>
      <c r="K333" s="48">
        <f t="shared" ref="K333:L333" si="23">K332+K321</f>
        <v>77920</v>
      </c>
      <c r="L333" s="48">
        <f t="shared" si="23"/>
        <v>2067568</v>
      </c>
      <c r="M333" s="14"/>
    </row>
    <row r="334" spans="1:13" x14ac:dyDescent="0.55000000000000004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55000000000000004">
      <c r="A335" s="283"/>
      <c r="B335" s="2"/>
      <c r="C335" s="122"/>
      <c r="D335" s="122" t="s">
        <v>28</v>
      </c>
      <c r="E335" s="122" t="s">
        <v>29</v>
      </c>
      <c r="F335" s="2" t="s">
        <v>30</v>
      </c>
      <c r="G335" s="2"/>
      <c r="H335" s="123" t="s">
        <v>28</v>
      </c>
      <c r="I335" s="122" t="s">
        <v>33</v>
      </c>
      <c r="J335" s="2"/>
      <c r="K335" s="2"/>
      <c r="L335" s="2"/>
      <c r="M335" s="2"/>
    </row>
    <row r="336" spans="1:13" x14ac:dyDescent="0.55000000000000004">
      <c r="A336" s="283"/>
      <c r="B336" s="122"/>
      <c r="C336" s="122"/>
      <c r="D336" s="123"/>
      <c r="E336" s="283" t="str">
        <f>E314</f>
        <v>(นายอำพร จานเก่า)</v>
      </c>
      <c r="F336" s="2"/>
      <c r="G336" s="2"/>
      <c r="H336" s="123"/>
      <c r="I336" s="536" t="str">
        <f>I314</f>
        <v>(นางสาวจริยา ขัดแก้ว)</v>
      </c>
      <c r="J336" s="536"/>
      <c r="K336" s="2"/>
      <c r="L336" s="2"/>
      <c r="M336" s="2"/>
    </row>
    <row r="337" spans="1:13" s="2" customFormat="1" x14ac:dyDescent="0.55000000000000004">
      <c r="A337" s="283"/>
      <c r="C337" s="122"/>
      <c r="D337" s="536" t="str">
        <f>D315</f>
        <v>ช่าง ระดับ 4</v>
      </c>
      <c r="E337" s="536"/>
      <c r="F337" s="536"/>
      <c r="H337" s="536" t="str">
        <f>H315</f>
        <v>ผู้อำนวยการกลุ่มอำนวยการ</v>
      </c>
      <c r="I337" s="536"/>
      <c r="J337" s="536"/>
      <c r="K337" s="536"/>
    </row>
    <row r="338" spans="1:13" ht="27.75" x14ac:dyDescent="0.65">
      <c r="A338" s="2"/>
      <c r="B338" s="2"/>
      <c r="C338" s="556" t="s">
        <v>23</v>
      </c>
      <c r="D338" s="556"/>
      <c r="E338" s="556"/>
      <c r="F338" s="556"/>
      <c r="G338" s="556"/>
      <c r="H338" s="556"/>
      <c r="I338" s="556"/>
      <c r="J338" s="556"/>
      <c r="K338" s="556"/>
      <c r="L338" s="139" t="s">
        <v>25</v>
      </c>
      <c r="M338" s="140"/>
    </row>
    <row r="339" spans="1:13" x14ac:dyDescent="0.55000000000000004">
      <c r="A339" s="543" t="str">
        <f>A317</f>
        <v>ซ่อมแซมสำนักงาน สพป.ลำปาง เขต 3</v>
      </c>
      <c r="B339" s="543"/>
      <c r="C339" s="543"/>
      <c r="D339" s="544" t="str">
        <f>D295</f>
        <v>อาคารอาคารสำนักงาน สพป.ลำปาง เขต 3</v>
      </c>
      <c r="E339" s="544"/>
      <c r="F339" s="544"/>
      <c r="G339" s="544"/>
      <c r="H339" s="544"/>
      <c r="I339" s="1" t="s">
        <v>26</v>
      </c>
      <c r="J339" s="281" t="str">
        <f>J317</f>
        <v>ลำปาง เขต  3</v>
      </c>
      <c r="M339" s="1" t="s">
        <v>141</v>
      </c>
    </row>
    <row r="340" spans="1:13" ht="24.75" thickBot="1" x14ac:dyDescent="0.6">
      <c r="A340" s="281" t="s">
        <v>0</v>
      </c>
      <c r="D340" s="544" t="str">
        <f>D296</f>
        <v>สพป.ลำปาง เขต 3</v>
      </c>
      <c r="E340" s="544"/>
      <c r="F340" s="544"/>
      <c r="G340" s="544"/>
      <c r="H340" s="544"/>
      <c r="K340" s="545"/>
      <c r="L340" s="545"/>
    </row>
    <row r="341" spans="1:13" x14ac:dyDescent="0.55000000000000004">
      <c r="A341" s="546" t="s">
        <v>2</v>
      </c>
      <c r="B341" s="548" t="s">
        <v>3</v>
      </c>
      <c r="C341" s="549"/>
      <c r="D341" s="549"/>
      <c r="E341" s="550"/>
      <c r="F341" s="554" t="s">
        <v>4</v>
      </c>
      <c r="G341" s="554" t="s">
        <v>5</v>
      </c>
      <c r="H341" s="554" t="s">
        <v>6</v>
      </c>
      <c r="I341" s="554"/>
      <c r="J341" s="554" t="s">
        <v>7</v>
      </c>
      <c r="K341" s="554"/>
      <c r="L341" s="554" t="s">
        <v>24</v>
      </c>
      <c r="M341" s="537" t="s">
        <v>9</v>
      </c>
    </row>
    <row r="342" spans="1:13" x14ac:dyDescent="0.55000000000000004">
      <c r="A342" s="547"/>
      <c r="B342" s="551"/>
      <c r="C342" s="552"/>
      <c r="D342" s="552"/>
      <c r="E342" s="553"/>
      <c r="F342" s="555"/>
      <c r="G342" s="555"/>
      <c r="H342" s="282" t="s">
        <v>10</v>
      </c>
      <c r="I342" s="282" t="s">
        <v>11</v>
      </c>
      <c r="J342" s="282" t="s">
        <v>10</v>
      </c>
      <c r="K342" s="282" t="s">
        <v>11</v>
      </c>
      <c r="L342" s="555"/>
      <c r="M342" s="538"/>
    </row>
    <row r="343" spans="1:13" x14ac:dyDescent="0.55000000000000004">
      <c r="A343" s="539" t="s">
        <v>144</v>
      </c>
      <c r="B343" s="540"/>
      <c r="C343" s="540"/>
      <c r="D343" s="540"/>
      <c r="E343" s="540"/>
      <c r="F343" s="540"/>
      <c r="G343" s="540"/>
      <c r="H343" s="541"/>
      <c r="I343" s="156">
        <f>I333</f>
        <v>1989648</v>
      </c>
      <c r="J343" s="51"/>
      <c r="K343" s="50">
        <f>K333</f>
        <v>77920</v>
      </c>
      <c r="L343" s="50">
        <f>L333</f>
        <v>2067568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542" t="str">
        <f>IF('กรอกรายการ วัสดุ'!B160&gt;0,'กรอกรายการ วัสดุ'!B160,IF('กรอกรายการ วัสดุ'!B160=0,"-"))</f>
        <v>-</v>
      </c>
      <c r="C344" s="542"/>
      <c r="D344" s="542"/>
      <c r="E344" s="542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7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7" t="str">
        <f>IF('กรอกรายการ วัสดุ'!I160&gt;0,'กรอกรายการ วัสดุ'!I160,IF('กรอกรายการ วัสดุ'!I160=0,"-"))</f>
        <v>-</v>
      </c>
      <c r="M344" s="78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531" t="str">
        <f>IF('กรอกรายการ วัสดุ'!B161&gt;0,'กรอกรายการ วัสดุ'!B161,IF('กรอกรายการ วัสดุ'!B161=0,"-"))</f>
        <v>-</v>
      </c>
      <c r="C345" s="531"/>
      <c r="D345" s="531"/>
      <c r="E345" s="531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7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7" t="str">
        <f>IF('กรอกรายการ วัสดุ'!I161&gt;0,'กรอกรายการ วัสดุ'!I161,IF('กรอกรายการ วัสดุ'!I161=0,"-"))</f>
        <v>-</v>
      </c>
      <c r="M345" s="78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531" t="str">
        <f>IF('กรอกรายการ วัสดุ'!B162&gt;0,'กรอกรายการ วัสดุ'!B162,IF('กรอกรายการ วัสดุ'!B162=0,"-"))</f>
        <v>-</v>
      </c>
      <c r="C346" s="531"/>
      <c r="D346" s="531"/>
      <c r="E346" s="531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7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7" t="str">
        <f>IF('กรอกรายการ วัสดุ'!I162&gt;0,'กรอกรายการ วัสดุ'!I162,IF('กรอกรายการ วัสดุ'!I162=0,"-"))</f>
        <v>-</v>
      </c>
      <c r="M346" s="78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531" t="str">
        <f>IF('กรอกรายการ วัสดุ'!B163&gt;0,'กรอกรายการ วัสดุ'!B163,IF('กรอกรายการ วัสดุ'!B163=0,"-"))</f>
        <v>-</v>
      </c>
      <c r="C347" s="531"/>
      <c r="D347" s="531"/>
      <c r="E347" s="531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7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7" t="str">
        <f>IF('กรอกรายการ วัสดุ'!I163&gt;0,'กรอกรายการ วัสดุ'!I163,IF('กรอกรายการ วัสดุ'!I163=0,"-"))</f>
        <v>-</v>
      </c>
      <c r="M347" s="78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531" t="str">
        <f>IF('กรอกรายการ วัสดุ'!B164&gt;0,'กรอกรายการ วัสดุ'!B164,IF('กรอกรายการ วัสดุ'!B164=0,"-"))</f>
        <v>-</v>
      </c>
      <c r="C348" s="531"/>
      <c r="D348" s="531"/>
      <c r="E348" s="531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7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7" t="str">
        <f>IF('กรอกรายการ วัสดุ'!I164&gt;0,'กรอกรายการ วัสดุ'!I164,IF('กรอกรายการ วัสดุ'!I164=0,"-"))</f>
        <v>-</v>
      </c>
      <c r="M348" s="78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531" t="str">
        <f>IF('กรอกรายการ วัสดุ'!B165&gt;0,'กรอกรายการ วัสดุ'!B165,IF('กรอกรายการ วัสดุ'!B165=0,"-"))</f>
        <v>-</v>
      </c>
      <c r="C349" s="531"/>
      <c r="D349" s="531"/>
      <c r="E349" s="531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7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7" t="str">
        <f>IF('กรอกรายการ วัสดุ'!I165&gt;0,'กรอกรายการ วัสดุ'!I165,IF('กรอกรายการ วัสดุ'!I165=0,"-"))</f>
        <v>-</v>
      </c>
      <c r="M349" s="78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531" t="str">
        <f>IF('กรอกรายการ วัสดุ'!B166&gt;0,'กรอกรายการ วัสดุ'!B166,IF('กรอกรายการ วัสดุ'!B166=0,"-"))</f>
        <v>-</v>
      </c>
      <c r="C350" s="531"/>
      <c r="D350" s="531"/>
      <c r="E350" s="531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7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7" t="str">
        <f>IF('กรอกรายการ วัสดุ'!I166&gt;0,'กรอกรายการ วัสดุ'!I166,IF('กรอกรายการ วัสดุ'!I166=0,"-"))</f>
        <v>-</v>
      </c>
      <c r="M350" s="78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531" t="str">
        <f>IF('กรอกรายการ วัสดุ'!B167&gt;0,'กรอกรายการ วัสดุ'!B167,IF('กรอกรายการ วัสดุ'!B167=0,"-"))</f>
        <v>-</v>
      </c>
      <c r="C351" s="531"/>
      <c r="D351" s="531"/>
      <c r="E351" s="531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7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7" t="str">
        <f>IF('กรอกรายการ วัสดุ'!I167&gt;0,'กรอกรายการ วัสดุ'!I167,IF('กรอกรายการ วัสดุ'!I167=0,"-"))</f>
        <v>-</v>
      </c>
      <c r="M351" s="78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531" t="str">
        <f>IF('กรอกรายการ วัสดุ'!B168&gt;0,'กรอกรายการ วัสดุ'!B168,IF('กรอกรายการ วัสดุ'!B168=0,"-"))</f>
        <v>-</v>
      </c>
      <c r="C352" s="531"/>
      <c r="D352" s="531"/>
      <c r="E352" s="531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7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7" t="str">
        <f>IF('กรอกรายการ วัสดุ'!I168&gt;0,'กรอกรายการ วัสดุ'!I168,IF('กรอกรายการ วัสดุ'!I168=0,"-"))</f>
        <v>-</v>
      </c>
      <c r="M352" s="78"/>
    </row>
    <row r="353" spans="1:13" ht="24.75" thickBot="1" x14ac:dyDescent="0.6">
      <c r="A353" s="121" t="str">
        <f>IF('กรอกรายการ วัสดุ'!A415&gt;0,'กรอกรายการ วัสดุ'!A427,IF('กรอกรายการ วัสดุ'!A427=0," "))</f>
        <v xml:space="preserve"> </v>
      </c>
      <c r="B353" s="532" t="str">
        <f>IF('กรอกรายการ วัสดุ'!B169&gt;0,'กรอกรายการ วัสดุ'!B169,IF('กรอกรายการ วัสดุ'!B169=0,"-"))</f>
        <v>-</v>
      </c>
      <c r="C353" s="532"/>
      <c r="D353" s="532"/>
      <c r="E353" s="532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7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7" t="str">
        <f>IF('กรอกรายการ วัสดุ'!I169&gt;0,'กรอกรายการ วัสดุ'!I169,IF('กรอกรายการ วัสดุ'!I169=0,"-"))</f>
        <v>-</v>
      </c>
      <c r="M353" s="77"/>
    </row>
    <row r="354" spans="1:13" ht="24.75" thickBot="1" x14ac:dyDescent="0.6">
      <c r="A354" s="533" t="s">
        <v>145</v>
      </c>
      <c r="B354" s="534"/>
      <c r="C354" s="534"/>
      <c r="D354" s="534"/>
      <c r="E354" s="534"/>
      <c r="F354" s="534"/>
      <c r="G354" s="534"/>
      <c r="H354" s="535"/>
      <c r="I354" s="157">
        <f>SUM(I344:I353)</f>
        <v>0</v>
      </c>
      <c r="J354" s="19"/>
      <c r="K354" s="48">
        <f t="shared" ref="K354:L354" si="24">SUM(K344:K353)</f>
        <v>0</v>
      </c>
      <c r="L354" s="48">
        <f t="shared" si="24"/>
        <v>0</v>
      </c>
      <c r="M354" s="14"/>
    </row>
    <row r="355" spans="1:13" ht="24.75" thickBot="1" x14ac:dyDescent="0.6">
      <c r="A355" s="533" t="s">
        <v>146</v>
      </c>
      <c r="B355" s="534"/>
      <c r="C355" s="534"/>
      <c r="D355" s="534"/>
      <c r="E355" s="534"/>
      <c r="F355" s="534"/>
      <c r="G355" s="534"/>
      <c r="H355" s="535"/>
      <c r="I355" s="157">
        <f>I354+I343</f>
        <v>1989648</v>
      </c>
      <c r="J355" s="15"/>
      <c r="K355" s="48">
        <f t="shared" ref="K355:L355" si="25">K354+K343</f>
        <v>77920</v>
      </c>
      <c r="L355" s="48">
        <f t="shared" si="25"/>
        <v>2067568</v>
      </c>
      <c r="M355" s="14"/>
    </row>
    <row r="356" spans="1:13" x14ac:dyDescent="0.55000000000000004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55000000000000004">
      <c r="A357" s="283"/>
      <c r="B357" s="2"/>
      <c r="C357" s="122"/>
      <c r="D357" s="122" t="s">
        <v>28</v>
      </c>
      <c r="E357" s="122" t="s">
        <v>29</v>
      </c>
      <c r="F357" s="2" t="s">
        <v>30</v>
      </c>
      <c r="G357" s="2"/>
      <c r="H357" s="123" t="s">
        <v>28</v>
      </c>
      <c r="I357" s="122" t="s">
        <v>33</v>
      </c>
      <c r="J357" s="2"/>
      <c r="K357" s="2"/>
      <c r="L357" s="2"/>
      <c r="M357" s="2"/>
    </row>
    <row r="358" spans="1:13" x14ac:dyDescent="0.55000000000000004">
      <c r="A358" s="283"/>
      <c r="B358" s="122"/>
      <c r="C358" s="122"/>
      <c r="D358" s="123"/>
      <c r="E358" s="283" t="str">
        <f>E336</f>
        <v>(นายอำพร จานเก่า)</v>
      </c>
      <c r="F358" s="2"/>
      <c r="G358" s="2"/>
      <c r="H358" s="123"/>
      <c r="I358" s="536" t="str">
        <f>I336</f>
        <v>(นางสาวจริยา ขัดแก้ว)</v>
      </c>
      <c r="J358" s="536"/>
      <c r="K358" s="2"/>
      <c r="L358" s="2"/>
      <c r="M358" s="2"/>
    </row>
    <row r="359" spans="1:13" s="2" customFormat="1" x14ac:dyDescent="0.55000000000000004">
      <c r="A359" s="283"/>
      <c r="C359" s="122"/>
      <c r="D359" s="536" t="str">
        <f>D337</f>
        <v>ช่าง ระดับ 4</v>
      </c>
      <c r="E359" s="536"/>
      <c r="F359" s="536"/>
      <c r="H359" s="536" t="str">
        <f>H337</f>
        <v>ผู้อำนวยการกลุ่มอำนวยการ</v>
      </c>
      <c r="I359" s="536"/>
      <c r="J359" s="536"/>
      <c r="K359" s="536"/>
    </row>
    <row r="360" spans="1:13" ht="27.75" x14ac:dyDescent="0.65">
      <c r="A360" s="2"/>
      <c r="B360" s="2"/>
      <c r="C360" s="556" t="s">
        <v>23</v>
      </c>
      <c r="D360" s="556"/>
      <c r="E360" s="556"/>
      <c r="F360" s="556"/>
      <c r="G360" s="556"/>
      <c r="H360" s="556"/>
      <c r="I360" s="556"/>
      <c r="J360" s="556"/>
      <c r="K360" s="556"/>
      <c r="L360" s="139" t="s">
        <v>25</v>
      </c>
      <c r="M360" s="140"/>
    </row>
    <row r="361" spans="1:13" x14ac:dyDescent="0.55000000000000004">
      <c r="A361" s="543" t="str">
        <f>A339</f>
        <v>ซ่อมแซมสำนักงาน สพป.ลำปาง เขต 3</v>
      </c>
      <c r="B361" s="543"/>
      <c r="C361" s="543"/>
      <c r="D361" s="544" t="str">
        <f>D317</f>
        <v>อาคารอาคารสำนักงาน สพป.ลำปาง เขต 3</v>
      </c>
      <c r="E361" s="544"/>
      <c r="F361" s="544"/>
      <c r="G361" s="544"/>
      <c r="H361" s="544"/>
      <c r="I361" s="1" t="s">
        <v>26</v>
      </c>
      <c r="J361" s="281" t="str">
        <f>J339</f>
        <v>ลำปาง เขต  3</v>
      </c>
      <c r="M361" s="1" t="s">
        <v>147</v>
      </c>
    </row>
    <row r="362" spans="1:13" ht="24.75" thickBot="1" x14ac:dyDescent="0.6">
      <c r="A362" s="281" t="s">
        <v>0</v>
      </c>
      <c r="D362" s="544" t="str">
        <f>D318</f>
        <v>สพป.ลำปาง เขต 3</v>
      </c>
      <c r="E362" s="544"/>
      <c r="F362" s="544"/>
      <c r="G362" s="544"/>
      <c r="H362" s="544"/>
      <c r="K362" s="545"/>
      <c r="L362" s="545"/>
    </row>
    <row r="363" spans="1:13" x14ac:dyDescent="0.55000000000000004">
      <c r="A363" s="546" t="s">
        <v>2</v>
      </c>
      <c r="B363" s="548" t="s">
        <v>3</v>
      </c>
      <c r="C363" s="549"/>
      <c r="D363" s="549"/>
      <c r="E363" s="550"/>
      <c r="F363" s="554" t="s">
        <v>4</v>
      </c>
      <c r="G363" s="554" t="s">
        <v>5</v>
      </c>
      <c r="H363" s="554" t="s">
        <v>6</v>
      </c>
      <c r="I363" s="554"/>
      <c r="J363" s="554" t="s">
        <v>7</v>
      </c>
      <c r="K363" s="554"/>
      <c r="L363" s="554" t="s">
        <v>24</v>
      </c>
      <c r="M363" s="537" t="s">
        <v>9</v>
      </c>
    </row>
    <row r="364" spans="1:13" x14ac:dyDescent="0.55000000000000004">
      <c r="A364" s="547"/>
      <c r="B364" s="551"/>
      <c r="C364" s="552"/>
      <c r="D364" s="552"/>
      <c r="E364" s="553"/>
      <c r="F364" s="555"/>
      <c r="G364" s="555"/>
      <c r="H364" s="282" t="s">
        <v>10</v>
      </c>
      <c r="I364" s="282" t="s">
        <v>11</v>
      </c>
      <c r="J364" s="282" t="s">
        <v>10</v>
      </c>
      <c r="K364" s="282" t="s">
        <v>11</v>
      </c>
      <c r="L364" s="555"/>
      <c r="M364" s="538"/>
    </row>
    <row r="365" spans="1:13" x14ac:dyDescent="0.55000000000000004">
      <c r="A365" s="539" t="s">
        <v>142</v>
      </c>
      <c r="B365" s="540"/>
      <c r="C365" s="540"/>
      <c r="D365" s="540"/>
      <c r="E365" s="540"/>
      <c r="F365" s="540"/>
      <c r="G365" s="540"/>
      <c r="H365" s="541"/>
      <c r="I365" s="156">
        <f>I355</f>
        <v>1989648</v>
      </c>
      <c r="J365" s="51"/>
      <c r="K365" s="50">
        <f>K355</f>
        <v>77920</v>
      </c>
      <c r="L365" s="50">
        <f>L355</f>
        <v>2067568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542" t="str">
        <f>IF('กรอกรายการ วัสดุ'!B170&gt;0,'กรอกรายการ วัสดุ'!B170,IF('กรอกรายการ วัสดุ'!B170=0,"-"))</f>
        <v>-</v>
      </c>
      <c r="C366" s="542"/>
      <c r="D366" s="542"/>
      <c r="E366" s="542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7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7" t="str">
        <f>IF('กรอกรายการ วัสดุ'!I170&gt;0,'กรอกรายการ วัสดุ'!I170,IF('กรอกรายการ วัสดุ'!I170=0,"-"))</f>
        <v>-</v>
      </c>
      <c r="M366" s="78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531" t="str">
        <f>IF('กรอกรายการ วัสดุ'!B171&gt;0,'กรอกรายการ วัสดุ'!B171,IF('กรอกรายการ วัสดุ'!B171=0,"-"))</f>
        <v>-</v>
      </c>
      <c r="C367" s="531"/>
      <c r="D367" s="531"/>
      <c r="E367" s="531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7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7" t="str">
        <f>IF('กรอกรายการ วัสดุ'!I171&gt;0,'กรอกรายการ วัสดุ'!I171,IF('กรอกรายการ วัสดุ'!I171=0,"-"))</f>
        <v>-</v>
      </c>
      <c r="M367" s="78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531" t="str">
        <f>IF('กรอกรายการ วัสดุ'!B172&gt;0,'กรอกรายการ วัสดุ'!B172,IF('กรอกรายการ วัสดุ'!B172=0,"-"))</f>
        <v>-</v>
      </c>
      <c r="C368" s="531"/>
      <c r="D368" s="531"/>
      <c r="E368" s="531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7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7" t="str">
        <f>IF('กรอกรายการ วัสดุ'!I172&gt;0,'กรอกรายการ วัสดุ'!I172,IF('กรอกรายการ วัสดุ'!I172=0,"-"))</f>
        <v>-</v>
      </c>
      <c r="M368" s="78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531" t="str">
        <f>IF('กรอกรายการ วัสดุ'!B173&gt;0,'กรอกรายการ วัสดุ'!B173,IF('กรอกรายการ วัสดุ'!B173=0,"-"))</f>
        <v>-</v>
      </c>
      <c r="C369" s="531"/>
      <c r="D369" s="531"/>
      <c r="E369" s="531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7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7" t="str">
        <f>IF('กรอกรายการ วัสดุ'!I173&gt;0,'กรอกรายการ วัสดุ'!I173,IF('กรอกรายการ วัสดุ'!I173=0,"-"))</f>
        <v>-</v>
      </c>
      <c r="M369" s="78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531" t="str">
        <f>IF('กรอกรายการ วัสดุ'!B174&gt;0,'กรอกรายการ วัสดุ'!B174,IF('กรอกรายการ วัสดุ'!B174=0,"-"))</f>
        <v>-</v>
      </c>
      <c r="C370" s="531"/>
      <c r="D370" s="531"/>
      <c r="E370" s="531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7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7" t="str">
        <f>IF('กรอกรายการ วัสดุ'!I174&gt;0,'กรอกรายการ วัสดุ'!I174,IF('กรอกรายการ วัสดุ'!I174=0,"-"))</f>
        <v>-</v>
      </c>
      <c r="M370" s="78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531" t="str">
        <f>IF('กรอกรายการ วัสดุ'!B175&gt;0,'กรอกรายการ วัสดุ'!B175,IF('กรอกรายการ วัสดุ'!B175=0,"-"))</f>
        <v>-</v>
      </c>
      <c r="C371" s="531"/>
      <c r="D371" s="531"/>
      <c r="E371" s="531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7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7" t="str">
        <f>IF('กรอกรายการ วัสดุ'!I175&gt;0,'กรอกรายการ วัสดุ'!I175,IF('กรอกรายการ วัสดุ'!I175=0,"-"))</f>
        <v>-</v>
      </c>
      <c r="M371" s="78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531" t="str">
        <f>IF('กรอกรายการ วัสดุ'!B176&gt;0,'กรอกรายการ วัสดุ'!B176,IF('กรอกรายการ วัสดุ'!B176=0,"-"))</f>
        <v>-</v>
      </c>
      <c r="C372" s="531"/>
      <c r="D372" s="531"/>
      <c r="E372" s="531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7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7" t="str">
        <f>IF('กรอกรายการ วัสดุ'!I176&gt;0,'กรอกรายการ วัสดุ'!I176,IF('กรอกรายการ วัสดุ'!I176=0,"-"))</f>
        <v>-</v>
      </c>
      <c r="M372" s="78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531" t="str">
        <f>IF('กรอกรายการ วัสดุ'!B177&gt;0,'กรอกรายการ วัสดุ'!B177,IF('กรอกรายการ วัสดุ'!B177=0,"-"))</f>
        <v>-</v>
      </c>
      <c r="C373" s="531"/>
      <c r="D373" s="531"/>
      <c r="E373" s="531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7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7" t="str">
        <f>IF('กรอกรายการ วัสดุ'!I177&gt;0,'กรอกรายการ วัสดุ'!I177,IF('กรอกรายการ วัสดุ'!I177=0,"-"))</f>
        <v>-</v>
      </c>
      <c r="M373" s="78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531" t="str">
        <f>IF('กรอกรายการ วัสดุ'!B178&gt;0,'กรอกรายการ วัสดุ'!B178,IF('กรอกรายการ วัสดุ'!B178=0,"-"))</f>
        <v>-</v>
      </c>
      <c r="C374" s="531"/>
      <c r="D374" s="531"/>
      <c r="E374" s="531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7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7" t="str">
        <f>IF('กรอกรายการ วัสดุ'!I178&gt;0,'กรอกรายการ วัสดุ'!I178,IF('กรอกรายการ วัสดุ'!I178=0,"-"))</f>
        <v>-</v>
      </c>
      <c r="M374" s="78"/>
    </row>
    <row r="375" spans="1:13" ht="24.75" thickBot="1" x14ac:dyDescent="0.6">
      <c r="A375" s="121" t="str">
        <f>IF('กรอกรายการ วัสดุ'!A437&gt;0,'กรอกรายการ วัสดุ'!A449,IF('กรอกรายการ วัสดุ'!A449=0," "))</f>
        <v xml:space="preserve"> </v>
      </c>
      <c r="B375" s="532" t="str">
        <f>IF('กรอกรายการ วัสดุ'!B179&gt;0,'กรอกรายการ วัสดุ'!B179,IF('กรอกรายการ วัสดุ'!B179=0,"-"))</f>
        <v>-</v>
      </c>
      <c r="C375" s="532"/>
      <c r="D375" s="532"/>
      <c r="E375" s="532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7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7" t="str">
        <f>IF('กรอกรายการ วัสดุ'!I179&gt;0,'กรอกรายการ วัสดุ'!I179,IF('กรอกรายการ วัสดุ'!I179=0,"-"))</f>
        <v>-</v>
      </c>
      <c r="M375" s="77"/>
    </row>
    <row r="376" spans="1:13" ht="24.75" thickBot="1" x14ac:dyDescent="0.6">
      <c r="A376" s="533" t="s">
        <v>143</v>
      </c>
      <c r="B376" s="534"/>
      <c r="C376" s="534"/>
      <c r="D376" s="534"/>
      <c r="E376" s="534"/>
      <c r="F376" s="534"/>
      <c r="G376" s="534"/>
      <c r="H376" s="535"/>
      <c r="I376" s="157">
        <f>SUM(I366:I375)</f>
        <v>0</v>
      </c>
      <c r="J376" s="19"/>
      <c r="K376" s="48">
        <f t="shared" ref="K376:L376" si="26">SUM(K366:K375)</f>
        <v>0</v>
      </c>
      <c r="L376" s="48">
        <f t="shared" si="26"/>
        <v>0</v>
      </c>
      <c r="M376" s="14"/>
    </row>
    <row r="377" spans="1:13" ht="24.75" thickBot="1" x14ac:dyDescent="0.6">
      <c r="A377" s="533" t="s">
        <v>148</v>
      </c>
      <c r="B377" s="534"/>
      <c r="C377" s="534"/>
      <c r="D377" s="534"/>
      <c r="E377" s="534"/>
      <c r="F377" s="534"/>
      <c r="G377" s="534"/>
      <c r="H377" s="535"/>
      <c r="I377" s="157">
        <f>I376+I365</f>
        <v>1989648</v>
      </c>
      <c r="J377" s="15"/>
      <c r="K377" s="48">
        <f t="shared" ref="K377:L377" si="27">K376+K365</f>
        <v>77920</v>
      </c>
      <c r="L377" s="48">
        <f t="shared" si="27"/>
        <v>2067568</v>
      </c>
      <c r="M377" s="14"/>
    </row>
    <row r="378" spans="1:13" x14ac:dyDescent="0.55000000000000004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55000000000000004">
      <c r="A379" s="283"/>
      <c r="B379" s="2"/>
      <c r="C379" s="122"/>
      <c r="D379" s="122" t="s">
        <v>28</v>
      </c>
      <c r="E379" s="122" t="s">
        <v>29</v>
      </c>
      <c r="F379" s="2" t="s">
        <v>30</v>
      </c>
      <c r="G379" s="2"/>
      <c r="H379" s="123" t="s">
        <v>28</v>
      </c>
      <c r="I379" s="122" t="s">
        <v>33</v>
      </c>
      <c r="J379" s="2"/>
      <c r="K379" s="2"/>
      <c r="L379" s="2"/>
      <c r="M379" s="2"/>
    </row>
    <row r="380" spans="1:13" x14ac:dyDescent="0.55000000000000004">
      <c r="A380" s="283"/>
      <c r="B380" s="122"/>
      <c r="C380" s="122"/>
      <c r="D380" s="123"/>
      <c r="E380" s="283" t="str">
        <f>E358</f>
        <v>(นายอำพร จานเก่า)</v>
      </c>
      <c r="F380" s="2"/>
      <c r="G380" s="2"/>
      <c r="H380" s="123"/>
      <c r="I380" s="536" t="str">
        <f>I358</f>
        <v>(นางสาวจริยา ขัดแก้ว)</v>
      </c>
      <c r="J380" s="536"/>
      <c r="K380" s="2"/>
      <c r="L380" s="2"/>
      <c r="M380" s="2"/>
    </row>
    <row r="381" spans="1:13" s="2" customFormat="1" x14ac:dyDescent="0.55000000000000004">
      <c r="A381" s="283"/>
      <c r="C381" s="122"/>
      <c r="D381" s="536" t="str">
        <f>D359</f>
        <v>ช่าง ระดับ 4</v>
      </c>
      <c r="E381" s="536"/>
      <c r="F381" s="536"/>
      <c r="H381" s="536" t="str">
        <f>H359</f>
        <v>ผู้อำนวยการกลุ่มอำนวยการ</v>
      </c>
      <c r="I381" s="536"/>
      <c r="J381" s="536"/>
      <c r="K381" s="536"/>
    </row>
    <row r="382" spans="1:13" ht="27.75" x14ac:dyDescent="0.65">
      <c r="A382" s="2"/>
      <c r="B382" s="2"/>
      <c r="C382" s="556" t="s">
        <v>23</v>
      </c>
      <c r="D382" s="556"/>
      <c r="E382" s="556"/>
      <c r="F382" s="556"/>
      <c r="G382" s="556"/>
      <c r="H382" s="556"/>
      <c r="I382" s="556"/>
      <c r="J382" s="556"/>
      <c r="K382" s="556"/>
      <c r="L382" s="139" t="s">
        <v>25</v>
      </c>
      <c r="M382" s="140"/>
    </row>
    <row r="383" spans="1:13" x14ac:dyDescent="0.55000000000000004">
      <c r="A383" s="543" t="str">
        <f>A361</f>
        <v>ซ่อมแซมสำนักงาน สพป.ลำปาง เขต 3</v>
      </c>
      <c r="B383" s="543"/>
      <c r="C383" s="543"/>
      <c r="D383" s="544" t="str">
        <f>D339</f>
        <v>อาคารอาคารสำนักงาน สพป.ลำปาง เขต 3</v>
      </c>
      <c r="E383" s="544"/>
      <c r="F383" s="544"/>
      <c r="G383" s="544"/>
      <c r="H383" s="544"/>
      <c r="I383" s="1" t="s">
        <v>26</v>
      </c>
      <c r="J383" s="281" t="str">
        <f>J361</f>
        <v>ลำปาง เขต  3</v>
      </c>
      <c r="M383" s="1" t="s">
        <v>149</v>
      </c>
    </row>
    <row r="384" spans="1:13" ht="24.75" thickBot="1" x14ac:dyDescent="0.6">
      <c r="A384" s="281" t="s">
        <v>0</v>
      </c>
      <c r="D384" s="544" t="str">
        <f>D340</f>
        <v>สพป.ลำปาง เขต 3</v>
      </c>
      <c r="E384" s="544"/>
      <c r="F384" s="544"/>
      <c r="G384" s="544"/>
      <c r="H384" s="544"/>
      <c r="K384" s="545"/>
      <c r="L384" s="545"/>
    </row>
    <row r="385" spans="1:13" x14ac:dyDescent="0.55000000000000004">
      <c r="A385" s="546" t="s">
        <v>2</v>
      </c>
      <c r="B385" s="548" t="s">
        <v>3</v>
      </c>
      <c r="C385" s="549"/>
      <c r="D385" s="549"/>
      <c r="E385" s="550"/>
      <c r="F385" s="554" t="s">
        <v>4</v>
      </c>
      <c r="G385" s="554" t="s">
        <v>5</v>
      </c>
      <c r="H385" s="554" t="s">
        <v>6</v>
      </c>
      <c r="I385" s="554"/>
      <c r="J385" s="554" t="s">
        <v>7</v>
      </c>
      <c r="K385" s="554"/>
      <c r="L385" s="554" t="s">
        <v>24</v>
      </c>
      <c r="M385" s="537" t="s">
        <v>9</v>
      </c>
    </row>
    <row r="386" spans="1:13" x14ac:dyDescent="0.55000000000000004">
      <c r="A386" s="547"/>
      <c r="B386" s="551"/>
      <c r="C386" s="552"/>
      <c r="D386" s="552"/>
      <c r="E386" s="553"/>
      <c r="F386" s="555"/>
      <c r="G386" s="555"/>
      <c r="H386" s="282" t="s">
        <v>10</v>
      </c>
      <c r="I386" s="282" t="s">
        <v>11</v>
      </c>
      <c r="J386" s="282" t="s">
        <v>10</v>
      </c>
      <c r="K386" s="282" t="s">
        <v>11</v>
      </c>
      <c r="L386" s="555"/>
      <c r="M386" s="538"/>
    </row>
    <row r="387" spans="1:13" x14ac:dyDescent="0.55000000000000004">
      <c r="A387" s="539" t="s">
        <v>150</v>
      </c>
      <c r="B387" s="540"/>
      <c r="C387" s="540"/>
      <c r="D387" s="540"/>
      <c r="E387" s="540"/>
      <c r="F387" s="540"/>
      <c r="G387" s="540"/>
      <c r="H387" s="541"/>
      <c r="I387" s="156">
        <f>I377</f>
        <v>1989648</v>
      </c>
      <c r="J387" s="51"/>
      <c r="K387" s="50">
        <f>K377</f>
        <v>77920</v>
      </c>
      <c r="L387" s="50">
        <f>L377</f>
        <v>2067568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542" t="str">
        <f>IF('กรอกรายการ วัสดุ'!B180&gt;0,'กรอกรายการ วัสดุ'!B180,IF('กรอกรายการ วัสดุ'!B180=0,"-"))</f>
        <v>-</v>
      </c>
      <c r="C388" s="542"/>
      <c r="D388" s="542"/>
      <c r="E388" s="542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7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7" t="str">
        <f>IF('กรอกรายการ วัสดุ'!I180&gt;0,'กรอกรายการ วัสดุ'!I180,IF('กรอกรายการ วัสดุ'!I180=0,"-"))</f>
        <v>-</v>
      </c>
      <c r="M388" s="78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531" t="str">
        <f>IF('กรอกรายการ วัสดุ'!B181&gt;0,'กรอกรายการ วัสดุ'!B181,IF('กรอกรายการ วัสดุ'!B181=0,"-"))</f>
        <v>-</v>
      </c>
      <c r="C389" s="531"/>
      <c r="D389" s="531"/>
      <c r="E389" s="531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7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7" t="str">
        <f>IF('กรอกรายการ วัสดุ'!I181&gt;0,'กรอกรายการ วัสดุ'!I181,IF('กรอกรายการ วัสดุ'!I181=0,"-"))</f>
        <v>-</v>
      </c>
      <c r="M389" s="78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531" t="str">
        <f>IF('กรอกรายการ วัสดุ'!B182&gt;0,'กรอกรายการ วัสดุ'!B182,IF('กรอกรายการ วัสดุ'!B182=0,"-"))</f>
        <v>-</v>
      </c>
      <c r="C390" s="531"/>
      <c r="D390" s="531"/>
      <c r="E390" s="531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7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7" t="str">
        <f>IF('กรอกรายการ วัสดุ'!I182&gt;0,'กรอกรายการ วัสดุ'!I182,IF('กรอกรายการ วัสดุ'!I182=0,"-"))</f>
        <v>-</v>
      </c>
      <c r="M390" s="78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531" t="str">
        <f>IF('กรอกรายการ วัสดุ'!B183&gt;0,'กรอกรายการ วัสดุ'!B183,IF('กรอกรายการ วัสดุ'!B183=0,"-"))</f>
        <v>-</v>
      </c>
      <c r="C391" s="531"/>
      <c r="D391" s="531"/>
      <c r="E391" s="531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7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7" t="str">
        <f>IF('กรอกรายการ วัสดุ'!I183&gt;0,'กรอกรายการ วัสดุ'!I183,IF('กรอกรายการ วัสดุ'!I183=0,"-"))</f>
        <v>-</v>
      </c>
      <c r="M391" s="78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531" t="str">
        <f>IF('กรอกรายการ วัสดุ'!B184&gt;0,'กรอกรายการ วัสดุ'!B184,IF('กรอกรายการ วัสดุ'!B184=0,"-"))</f>
        <v>-</v>
      </c>
      <c r="C392" s="531"/>
      <c r="D392" s="531"/>
      <c r="E392" s="531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7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7" t="str">
        <f>IF('กรอกรายการ วัสดุ'!I184&gt;0,'กรอกรายการ วัสดุ'!I184,IF('กรอกรายการ วัสดุ'!I184=0,"-"))</f>
        <v>-</v>
      </c>
      <c r="M392" s="78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531" t="str">
        <f>IF('กรอกรายการ วัสดุ'!B185&gt;0,'กรอกรายการ วัสดุ'!B185,IF('กรอกรายการ วัสดุ'!B185=0,"-"))</f>
        <v>-</v>
      </c>
      <c r="C393" s="531"/>
      <c r="D393" s="531"/>
      <c r="E393" s="531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7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7" t="str">
        <f>IF('กรอกรายการ วัสดุ'!I185&gt;0,'กรอกรายการ วัสดุ'!I185,IF('กรอกรายการ วัสดุ'!I185=0,"-"))</f>
        <v>-</v>
      </c>
      <c r="M393" s="78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531" t="str">
        <f>IF('กรอกรายการ วัสดุ'!B186&gt;0,'กรอกรายการ วัสดุ'!B186,IF('กรอกรายการ วัสดุ'!B186=0,"-"))</f>
        <v>-</v>
      </c>
      <c r="C394" s="531"/>
      <c r="D394" s="531"/>
      <c r="E394" s="531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7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7" t="str">
        <f>IF('กรอกรายการ วัสดุ'!I186&gt;0,'กรอกรายการ วัสดุ'!I186,IF('กรอกรายการ วัสดุ'!I186=0,"-"))</f>
        <v>-</v>
      </c>
      <c r="M394" s="78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531" t="str">
        <f>IF('กรอกรายการ วัสดุ'!B187&gt;0,'กรอกรายการ วัสดุ'!B187,IF('กรอกรายการ วัสดุ'!B187=0,"-"))</f>
        <v>-</v>
      </c>
      <c r="C395" s="531"/>
      <c r="D395" s="531"/>
      <c r="E395" s="531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7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7" t="str">
        <f>IF('กรอกรายการ วัสดุ'!I187&gt;0,'กรอกรายการ วัสดุ'!I187,IF('กรอกรายการ วัสดุ'!I187=0,"-"))</f>
        <v>-</v>
      </c>
      <c r="M395" s="78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531" t="str">
        <f>IF('กรอกรายการ วัสดุ'!B188&gt;0,'กรอกรายการ วัสดุ'!B188,IF('กรอกรายการ วัสดุ'!B188=0,"-"))</f>
        <v>-</v>
      </c>
      <c r="C396" s="531"/>
      <c r="D396" s="531"/>
      <c r="E396" s="531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7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7" t="str">
        <f>IF('กรอกรายการ วัสดุ'!I188&gt;0,'กรอกรายการ วัสดุ'!I188,IF('กรอกรายการ วัสดุ'!I188=0,"-"))</f>
        <v>-</v>
      </c>
      <c r="M396" s="78"/>
    </row>
    <row r="397" spans="1:13" ht="24.75" thickBot="1" x14ac:dyDescent="0.6">
      <c r="A397" s="121" t="str">
        <f>IF('กรอกรายการ วัสดุ'!A459&gt;0,'กรอกรายการ วัสดุ'!A471,IF('กรอกรายการ วัสดุ'!A471=0," "))</f>
        <v xml:space="preserve"> </v>
      </c>
      <c r="B397" s="532" t="str">
        <f>IF('กรอกรายการ วัสดุ'!B189&gt;0,'กรอกรายการ วัสดุ'!B189,IF('กรอกรายการ วัสดุ'!B189=0,"-"))</f>
        <v>-</v>
      </c>
      <c r="C397" s="532"/>
      <c r="D397" s="532"/>
      <c r="E397" s="532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7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7" t="str">
        <f>IF('กรอกรายการ วัสดุ'!I189&gt;0,'กรอกรายการ วัสดุ'!I189,IF('กรอกรายการ วัสดุ'!I189=0,"-"))</f>
        <v>-</v>
      </c>
      <c r="M397" s="77"/>
    </row>
    <row r="398" spans="1:13" ht="24.75" thickBot="1" x14ac:dyDescent="0.6">
      <c r="A398" s="533" t="s">
        <v>151</v>
      </c>
      <c r="B398" s="534"/>
      <c r="C398" s="534"/>
      <c r="D398" s="534"/>
      <c r="E398" s="534"/>
      <c r="F398" s="534"/>
      <c r="G398" s="534"/>
      <c r="H398" s="535"/>
      <c r="I398" s="157">
        <f>SUM(I388:I397)</f>
        <v>0</v>
      </c>
      <c r="J398" s="19"/>
      <c r="K398" s="48">
        <f t="shared" ref="K398:L398" si="28">SUM(K388:K397)</f>
        <v>0</v>
      </c>
      <c r="L398" s="48">
        <f t="shared" si="28"/>
        <v>0</v>
      </c>
      <c r="M398" s="14"/>
    </row>
    <row r="399" spans="1:13" ht="24.75" thickBot="1" x14ac:dyDescent="0.6">
      <c r="A399" s="533" t="s">
        <v>152</v>
      </c>
      <c r="B399" s="534"/>
      <c r="C399" s="534"/>
      <c r="D399" s="534"/>
      <c r="E399" s="534"/>
      <c r="F399" s="534"/>
      <c r="G399" s="534"/>
      <c r="H399" s="535"/>
      <c r="I399" s="157">
        <f>I398+I387</f>
        <v>1989648</v>
      </c>
      <c r="J399" s="15"/>
      <c r="K399" s="48">
        <f t="shared" ref="K399:L399" si="29">K398+K387</f>
        <v>77920</v>
      </c>
      <c r="L399" s="48">
        <f t="shared" si="29"/>
        <v>2067568</v>
      </c>
      <c r="M399" s="14"/>
    </row>
    <row r="400" spans="1:13" x14ac:dyDescent="0.55000000000000004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55000000000000004">
      <c r="A401" s="283"/>
      <c r="B401" s="2"/>
      <c r="C401" s="122"/>
      <c r="D401" s="122" t="s">
        <v>28</v>
      </c>
      <c r="E401" s="122" t="s">
        <v>29</v>
      </c>
      <c r="F401" s="2" t="s">
        <v>30</v>
      </c>
      <c r="G401" s="2"/>
      <c r="H401" s="123" t="s">
        <v>28</v>
      </c>
      <c r="I401" s="122" t="s">
        <v>33</v>
      </c>
      <c r="J401" s="2"/>
      <c r="K401" s="2"/>
      <c r="L401" s="2"/>
      <c r="M401" s="2"/>
    </row>
    <row r="402" spans="1:13" x14ac:dyDescent="0.55000000000000004">
      <c r="A402" s="283"/>
      <c r="B402" s="122"/>
      <c r="C402" s="122"/>
      <c r="D402" s="123"/>
      <c r="E402" s="283" t="str">
        <f>E380</f>
        <v>(นายอำพร จานเก่า)</v>
      </c>
      <c r="F402" s="2"/>
      <c r="G402" s="2"/>
      <c r="H402" s="123"/>
      <c r="I402" s="536" t="str">
        <f>I380</f>
        <v>(นางสาวจริยา ขัดแก้ว)</v>
      </c>
      <c r="J402" s="536"/>
      <c r="K402" s="2"/>
      <c r="L402" s="2"/>
      <c r="M402" s="2"/>
    </row>
    <row r="403" spans="1:13" s="2" customFormat="1" x14ac:dyDescent="0.55000000000000004">
      <c r="A403" s="283"/>
      <c r="C403" s="122"/>
      <c r="D403" s="536" t="str">
        <f>D381</f>
        <v>ช่าง ระดับ 4</v>
      </c>
      <c r="E403" s="536"/>
      <c r="F403" s="536"/>
      <c r="H403" s="536" t="str">
        <f>H381</f>
        <v>ผู้อำนวยการกลุ่มอำนวยการ</v>
      </c>
      <c r="I403" s="536"/>
      <c r="J403" s="536"/>
      <c r="K403" s="536"/>
    </row>
    <row r="404" spans="1:13" ht="27.75" x14ac:dyDescent="0.65">
      <c r="A404" s="2"/>
      <c r="B404" s="2"/>
      <c r="C404" s="556" t="s">
        <v>23</v>
      </c>
      <c r="D404" s="556"/>
      <c r="E404" s="556"/>
      <c r="F404" s="556"/>
      <c r="G404" s="556"/>
      <c r="H404" s="556"/>
      <c r="I404" s="556"/>
      <c r="J404" s="556"/>
      <c r="K404" s="556"/>
      <c r="L404" s="139" t="s">
        <v>25</v>
      </c>
      <c r="M404" s="140"/>
    </row>
    <row r="405" spans="1:13" x14ac:dyDescent="0.55000000000000004">
      <c r="A405" s="543" t="str">
        <f>A383</f>
        <v>ซ่อมแซมสำนักงาน สพป.ลำปาง เขต 3</v>
      </c>
      <c r="B405" s="543"/>
      <c r="C405" s="543"/>
      <c r="D405" s="544" t="str">
        <f>D361</f>
        <v>อาคารอาคารสำนักงาน สพป.ลำปาง เขต 3</v>
      </c>
      <c r="E405" s="544"/>
      <c r="F405" s="544"/>
      <c r="G405" s="544"/>
      <c r="H405" s="544"/>
      <c r="I405" s="1" t="s">
        <v>26</v>
      </c>
      <c r="J405" s="281" t="str">
        <f>J383</f>
        <v>ลำปาง เขต  3</v>
      </c>
      <c r="M405" s="1" t="s">
        <v>153</v>
      </c>
    </row>
    <row r="406" spans="1:13" ht="24.75" thickBot="1" x14ac:dyDescent="0.6">
      <c r="A406" s="281" t="s">
        <v>0</v>
      </c>
      <c r="D406" s="544" t="str">
        <f>D362</f>
        <v>สพป.ลำปาง เขต 3</v>
      </c>
      <c r="E406" s="544"/>
      <c r="F406" s="544"/>
      <c r="G406" s="544"/>
      <c r="H406" s="544"/>
      <c r="K406" s="545"/>
      <c r="L406" s="545"/>
    </row>
    <row r="407" spans="1:13" x14ac:dyDescent="0.55000000000000004">
      <c r="A407" s="546" t="s">
        <v>2</v>
      </c>
      <c r="B407" s="548" t="s">
        <v>3</v>
      </c>
      <c r="C407" s="549"/>
      <c r="D407" s="549"/>
      <c r="E407" s="550"/>
      <c r="F407" s="554" t="s">
        <v>4</v>
      </c>
      <c r="G407" s="554" t="s">
        <v>5</v>
      </c>
      <c r="H407" s="554" t="s">
        <v>6</v>
      </c>
      <c r="I407" s="554"/>
      <c r="J407" s="554" t="s">
        <v>7</v>
      </c>
      <c r="K407" s="554"/>
      <c r="L407" s="554" t="s">
        <v>24</v>
      </c>
      <c r="M407" s="537" t="s">
        <v>9</v>
      </c>
    </row>
    <row r="408" spans="1:13" x14ac:dyDescent="0.55000000000000004">
      <c r="A408" s="547"/>
      <c r="B408" s="551"/>
      <c r="C408" s="552"/>
      <c r="D408" s="552"/>
      <c r="E408" s="553"/>
      <c r="F408" s="555"/>
      <c r="G408" s="555"/>
      <c r="H408" s="282" t="s">
        <v>10</v>
      </c>
      <c r="I408" s="282" t="s">
        <v>11</v>
      </c>
      <c r="J408" s="282" t="s">
        <v>10</v>
      </c>
      <c r="K408" s="282" t="s">
        <v>11</v>
      </c>
      <c r="L408" s="555"/>
      <c r="M408" s="538"/>
    </row>
    <row r="409" spans="1:13" x14ac:dyDescent="0.55000000000000004">
      <c r="A409" s="539" t="s">
        <v>154</v>
      </c>
      <c r="B409" s="540"/>
      <c r="C409" s="540"/>
      <c r="D409" s="540"/>
      <c r="E409" s="540"/>
      <c r="F409" s="540"/>
      <c r="G409" s="540"/>
      <c r="H409" s="541"/>
      <c r="I409" s="156">
        <f>I399</f>
        <v>1989648</v>
      </c>
      <c r="J409" s="51"/>
      <c r="K409" s="50">
        <f>K399</f>
        <v>77920</v>
      </c>
      <c r="L409" s="50">
        <f>L399</f>
        <v>2067568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542" t="str">
        <f>IF('กรอกรายการ วัสดุ'!B190&gt;0,'กรอกรายการ วัสดุ'!B190,IF('กรอกรายการ วัสดุ'!B190=0,"-"))</f>
        <v>-</v>
      </c>
      <c r="C410" s="542"/>
      <c r="D410" s="542"/>
      <c r="E410" s="542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7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7" t="str">
        <f>IF('กรอกรายการ วัสดุ'!I190&gt;0,'กรอกรายการ วัสดุ'!I190,IF('กรอกรายการ วัสดุ'!I190=0,"-"))</f>
        <v>-</v>
      </c>
      <c r="M410" s="77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531" t="str">
        <f>IF('กรอกรายการ วัสดุ'!B191&gt;0,'กรอกรายการ วัสดุ'!B191,IF('กรอกรายการ วัสดุ'!B191=0,"-"))</f>
        <v>-</v>
      </c>
      <c r="C411" s="531"/>
      <c r="D411" s="531"/>
      <c r="E411" s="531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7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7" t="str">
        <f>IF('กรอกรายการ วัสดุ'!I191&gt;0,'กรอกรายการ วัสดุ'!I191,IF('กรอกรายการ วัสดุ'!I191=0,"-"))</f>
        <v>-</v>
      </c>
      <c r="M411" s="78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531" t="str">
        <f>IF('กรอกรายการ วัสดุ'!B192&gt;0,'กรอกรายการ วัสดุ'!B192,IF('กรอกรายการ วัสดุ'!B192=0,"-"))</f>
        <v>-</v>
      </c>
      <c r="C412" s="531"/>
      <c r="D412" s="531"/>
      <c r="E412" s="531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7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7" t="str">
        <f>IF('กรอกรายการ วัสดุ'!I192&gt;0,'กรอกรายการ วัสดุ'!I192,IF('กรอกรายการ วัสดุ'!I192=0,"-"))</f>
        <v>-</v>
      </c>
      <c r="M412" s="78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531" t="str">
        <f>IF('กรอกรายการ วัสดุ'!B193&gt;0,'กรอกรายการ วัสดุ'!B193,IF('กรอกรายการ วัสดุ'!B193=0,"-"))</f>
        <v>-</v>
      </c>
      <c r="C413" s="531"/>
      <c r="D413" s="531"/>
      <c r="E413" s="531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7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7" t="str">
        <f>IF('กรอกรายการ วัสดุ'!I193&gt;0,'กรอกรายการ วัสดุ'!I193,IF('กรอกรายการ วัสดุ'!I193=0,"-"))</f>
        <v>-</v>
      </c>
      <c r="M413" s="78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531" t="str">
        <f>IF('กรอกรายการ วัสดุ'!B194&gt;0,'กรอกรายการ วัสดุ'!B194,IF('กรอกรายการ วัสดุ'!B194=0,"-"))</f>
        <v>-</v>
      </c>
      <c r="C414" s="531"/>
      <c r="D414" s="531"/>
      <c r="E414" s="531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7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7" t="str">
        <f>IF('กรอกรายการ วัสดุ'!I194&gt;0,'กรอกรายการ วัสดุ'!I194,IF('กรอกรายการ วัสดุ'!I194=0,"-"))</f>
        <v>-</v>
      </c>
      <c r="M414" s="78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531" t="str">
        <f>IF('กรอกรายการ วัสดุ'!B195&gt;0,'กรอกรายการ วัสดุ'!B195,IF('กรอกรายการ วัสดุ'!B195=0,"-"))</f>
        <v>-</v>
      </c>
      <c r="C415" s="531"/>
      <c r="D415" s="531"/>
      <c r="E415" s="531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7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7" t="str">
        <f>IF('กรอกรายการ วัสดุ'!I195&gt;0,'กรอกรายการ วัสดุ'!I195,IF('กรอกรายการ วัสดุ'!I195=0,"-"))</f>
        <v>-</v>
      </c>
      <c r="M415" s="78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531" t="str">
        <f>IF('กรอกรายการ วัสดุ'!B196&gt;0,'กรอกรายการ วัสดุ'!B196,IF('กรอกรายการ วัสดุ'!B196=0,"-"))</f>
        <v>-</v>
      </c>
      <c r="C416" s="531"/>
      <c r="D416" s="531"/>
      <c r="E416" s="531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7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7" t="str">
        <f>IF('กรอกรายการ วัสดุ'!I196&gt;0,'กรอกรายการ วัสดุ'!I196,IF('กรอกรายการ วัสดุ'!I196=0,"-"))</f>
        <v>-</v>
      </c>
      <c r="M416" s="78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531" t="str">
        <f>IF('กรอกรายการ วัสดุ'!B197&gt;0,'กรอกรายการ วัสดุ'!B197,IF('กรอกรายการ วัสดุ'!B197=0,"-"))</f>
        <v>-</v>
      </c>
      <c r="C417" s="531"/>
      <c r="D417" s="531"/>
      <c r="E417" s="531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7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7" t="str">
        <f>IF('กรอกรายการ วัสดุ'!I197&gt;0,'กรอกรายการ วัสดุ'!I197,IF('กรอกรายการ วัสดุ'!I197=0,"-"))</f>
        <v>-</v>
      </c>
      <c r="M417" s="78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531" t="str">
        <f>IF('กรอกรายการ วัสดุ'!B198&gt;0,'กรอกรายการ วัสดุ'!B198,IF('กรอกรายการ วัสดุ'!B198=0,"-"))</f>
        <v>-</v>
      </c>
      <c r="C418" s="531"/>
      <c r="D418" s="531"/>
      <c r="E418" s="531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7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7" t="str">
        <f>IF('กรอกรายการ วัสดุ'!I198&gt;0,'กรอกรายการ วัสดุ'!I198,IF('กรอกรายการ วัสดุ'!I198=0,"-"))</f>
        <v>-</v>
      </c>
      <c r="M418" s="78"/>
    </row>
    <row r="419" spans="1:13" ht="24.75" thickBot="1" x14ac:dyDescent="0.6">
      <c r="A419" s="121" t="str">
        <f>IF('กรอกรายการ วัสดุ'!A481&gt;0,'กรอกรายการ วัสดุ'!A493,IF('กรอกรายการ วัสดุ'!A493=0," "))</f>
        <v xml:space="preserve"> </v>
      </c>
      <c r="B419" s="532" t="str">
        <f>IF('กรอกรายการ วัสดุ'!B199&gt;0,'กรอกรายการ วัสดุ'!B199,IF('กรอกรายการ วัสดุ'!B199=0,"-"))</f>
        <v>-</v>
      </c>
      <c r="C419" s="532"/>
      <c r="D419" s="532"/>
      <c r="E419" s="532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7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7" t="str">
        <f>IF('กรอกรายการ วัสดุ'!I199&gt;0,'กรอกรายการ วัสดุ'!I199,IF('กรอกรายการ วัสดุ'!I199=0,"-"))</f>
        <v>-</v>
      </c>
      <c r="M419" s="77"/>
    </row>
    <row r="420" spans="1:13" ht="24.75" thickBot="1" x14ac:dyDescent="0.6">
      <c r="A420" s="533" t="s">
        <v>155</v>
      </c>
      <c r="B420" s="534"/>
      <c r="C420" s="534"/>
      <c r="D420" s="534"/>
      <c r="E420" s="534"/>
      <c r="F420" s="534"/>
      <c r="G420" s="534"/>
      <c r="H420" s="535"/>
      <c r="I420" s="157">
        <f>SUM(I410:I419)</f>
        <v>0</v>
      </c>
      <c r="J420" s="19"/>
      <c r="K420" s="48">
        <f t="shared" ref="K420:L420" si="30">SUM(K410:K419)</f>
        <v>0</v>
      </c>
      <c r="L420" s="48">
        <f t="shared" si="30"/>
        <v>0</v>
      </c>
      <c r="M420" s="14"/>
    </row>
    <row r="421" spans="1:13" ht="24.75" thickBot="1" x14ac:dyDescent="0.6">
      <c r="A421" s="533" t="s">
        <v>156</v>
      </c>
      <c r="B421" s="534"/>
      <c r="C421" s="534"/>
      <c r="D421" s="534"/>
      <c r="E421" s="534"/>
      <c r="F421" s="534"/>
      <c r="G421" s="534"/>
      <c r="H421" s="535"/>
      <c r="I421" s="157">
        <f>I420+I409</f>
        <v>1989648</v>
      </c>
      <c r="J421" s="15"/>
      <c r="K421" s="48">
        <f t="shared" ref="K421:L421" si="31">K420+K409</f>
        <v>77920</v>
      </c>
      <c r="L421" s="48">
        <f t="shared" si="31"/>
        <v>2067568</v>
      </c>
      <c r="M421" s="14"/>
    </row>
    <row r="422" spans="1:13" x14ac:dyDescent="0.55000000000000004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55000000000000004">
      <c r="A423" s="283"/>
      <c r="B423" s="2"/>
      <c r="C423" s="122"/>
      <c r="D423" s="122" t="s">
        <v>28</v>
      </c>
      <c r="E423" s="122" t="s">
        <v>29</v>
      </c>
      <c r="F423" s="2" t="s">
        <v>30</v>
      </c>
      <c r="G423" s="2"/>
      <c r="H423" s="123" t="s">
        <v>28</v>
      </c>
      <c r="I423" s="122" t="s">
        <v>33</v>
      </c>
      <c r="J423" s="2"/>
      <c r="K423" s="2"/>
      <c r="L423" s="2"/>
      <c r="M423" s="2"/>
    </row>
    <row r="424" spans="1:13" x14ac:dyDescent="0.55000000000000004">
      <c r="A424" s="283"/>
      <c r="B424" s="122"/>
      <c r="C424" s="122"/>
      <c r="D424" s="123"/>
      <c r="E424" s="283" t="str">
        <f>E402</f>
        <v>(นายอำพร จานเก่า)</v>
      </c>
      <c r="F424" s="2"/>
      <c r="G424" s="2"/>
      <c r="H424" s="123"/>
      <c r="I424" s="536" t="str">
        <f>I402</f>
        <v>(นางสาวจริยา ขัดแก้ว)</v>
      </c>
      <c r="J424" s="536"/>
      <c r="K424" s="2"/>
      <c r="L424" s="2"/>
      <c r="M424" s="2"/>
    </row>
    <row r="425" spans="1:13" s="2" customFormat="1" x14ac:dyDescent="0.55000000000000004">
      <c r="A425" s="283"/>
      <c r="C425" s="122"/>
      <c r="D425" s="536" t="str">
        <f>D403</f>
        <v>ช่าง ระดับ 4</v>
      </c>
      <c r="E425" s="536"/>
      <c r="F425" s="536"/>
      <c r="H425" s="536" t="str">
        <f>H403</f>
        <v>ผู้อำนวยการกลุ่มอำนวยการ</v>
      </c>
      <c r="I425" s="536"/>
      <c r="J425" s="536"/>
      <c r="K425" s="536"/>
    </row>
    <row r="426" spans="1:13" ht="27.75" x14ac:dyDescent="0.65">
      <c r="A426" s="2"/>
      <c r="B426" s="2"/>
      <c r="C426" s="556" t="s">
        <v>23</v>
      </c>
      <c r="D426" s="556"/>
      <c r="E426" s="556"/>
      <c r="F426" s="556"/>
      <c r="G426" s="556"/>
      <c r="H426" s="556"/>
      <c r="I426" s="556"/>
      <c r="J426" s="556"/>
      <c r="K426" s="556"/>
      <c r="L426" s="139" t="s">
        <v>25</v>
      </c>
      <c r="M426" s="140"/>
    </row>
    <row r="427" spans="1:13" x14ac:dyDescent="0.55000000000000004">
      <c r="A427" s="543" t="str">
        <f>A405</f>
        <v>ซ่อมแซมสำนักงาน สพป.ลำปาง เขต 3</v>
      </c>
      <c r="B427" s="543"/>
      <c r="C427" s="543"/>
      <c r="D427" s="544" t="str">
        <f>D383</f>
        <v>อาคารอาคารสำนักงาน สพป.ลำปาง เขต 3</v>
      </c>
      <c r="E427" s="544"/>
      <c r="F427" s="544"/>
      <c r="G427" s="544"/>
      <c r="H427" s="544"/>
      <c r="I427" s="1" t="s">
        <v>26</v>
      </c>
      <c r="J427" s="281" t="str">
        <f>J405</f>
        <v>ลำปาง เขต  3</v>
      </c>
      <c r="M427" s="1" t="s">
        <v>157</v>
      </c>
    </row>
    <row r="428" spans="1:13" ht="24.75" thickBot="1" x14ac:dyDescent="0.6">
      <c r="A428" s="281" t="s">
        <v>0</v>
      </c>
      <c r="D428" s="544" t="str">
        <f>D384</f>
        <v>สพป.ลำปาง เขต 3</v>
      </c>
      <c r="E428" s="544"/>
      <c r="F428" s="544"/>
      <c r="G428" s="544"/>
      <c r="H428" s="544"/>
      <c r="K428" s="545"/>
      <c r="L428" s="545"/>
    </row>
    <row r="429" spans="1:13" x14ac:dyDescent="0.55000000000000004">
      <c r="A429" s="546" t="s">
        <v>2</v>
      </c>
      <c r="B429" s="548" t="s">
        <v>3</v>
      </c>
      <c r="C429" s="549"/>
      <c r="D429" s="549"/>
      <c r="E429" s="550"/>
      <c r="F429" s="554" t="s">
        <v>4</v>
      </c>
      <c r="G429" s="554" t="s">
        <v>5</v>
      </c>
      <c r="H429" s="554" t="s">
        <v>6</v>
      </c>
      <c r="I429" s="554"/>
      <c r="J429" s="554" t="s">
        <v>7</v>
      </c>
      <c r="K429" s="554"/>
      <c r="L429" s="554" t="s">
        <v>24</v>
      </c>
      <c r="M429" s="537" t="s">
        <v>9</v>
      </c>
    </row>
    <row r="430" spans="1:13" x14ac:dyDescent="0.55000000000000004">
      <c r="A430" s="547"/>
      <c r="B430" s="551"/>
      <c r="C430" s="552"/>
      <c r="D430" s="552"/>
      <c r="E430" s="553"/>
      <c r="F430" s="555"/>
      <c r="G430" s="555"/>
      <c r="H430" s="282" t="s">
        <v>10</v>
      </c>
      <c r="I430" s="282" t="s">
        <v>11</v>
      </c>
      <c r="J430" s="282" t="s">
        <v>10</v>
      </c>
      <c r="K430" s="282" t="s">
        <v>11</v>
      </c>
      <c r="L430" s="555"/>
      <c r="M430" s="538"/>
    </row>
    <row r="431" spans="1:13" x14ac:dyDescent="0.55000000000000004">
      <c r="A431" s="539" t="s">
        <v>158</v>
      </c>
      <c r="B431" s="540"/>
      <c r="C431" s="540"/>
      <c r="D431" s="540"/>
      <c r="E431" s="540"/>
      <c r="F431" s="540"/>
      <c r="G431" s="540"/>
      <c r="H431" s="541"/>
      <c r="I431" s="156">
        <f>I421</f>
        <v>1989648</v>
      </c>
      <c r="J431" s="51"/>
      <c r="K431" s="50">
        <f>K421</f>
        <v>77920</v>
      </c>
      <c r="L431" s="50">
        <f>L421</f>
        <v>2067568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542" t="str">
        <f>IF('กรอกรายการ วัสดุ'!B200&gt;0,'กรอกรายการ วัสดุ'!B200,IF('กรอกรายการ วัสดุ'!B200=0,"-"))</f>
        <v>-</v>
      </c>
      <c r="C432" s="542"/>
      <c r="D432" s="542"/>
      <c r="E432" s="542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7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7" t="str">
        <f>IF('กรอกรายการ วัสดุ'!I200&gt;0,'กรอกรายการ วัสดุ'!I200,IF('กรอกรายการ วัสดุ'!I200=0,"-"))</f>
        <v>-</v>
      </c>
      <c r="M432" s="77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531" t="str">
        <f>IF('กรอกรายการ วัสดุ'!B201&gt;0,'กรอกรายการ วัสดุ'!B201,IF('กรอกรายการ วัสดุ'!B201=0,"-"))</f>
        <v>-</v>
      </c>
      <c r="C433" s="531"/>
      <c r="D433" s="531"/>
      <c r="E433" s="531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7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7" t="str">
        <f>IF('กรอกรายการ วัสดุ'!I201&gt;0,'กรอกรายการ วัสดุ'!I201,IF('กรอกรายการ วัสดุ'!I201=0,"-"))</f>
        <v>-</v>
      </c>
      <c r="M433" s="78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531" t="str">
        <f>IF('กรอกรายการ วัสดุ'!B202&gt;0,'กรอกรายการ วัสดุ'!B202,IF('กรอกรายการ วัสดุ'!B202=0,"-"))</f>
        <v>-</v>
      </c>
      <c r="C434" s="531"/>
      <c r="D434" s="531"/>
      <c r="E434" s="531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7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7" t="str">
        <f>IF('กรอกรายการ วัสดุ'!I202&gt;0,'กรอกรายการ วัสดุ'!I202,IF('กรอกรายการ วัสดุ'!I202=0,"-"))</f>
        <v>-</v>
      </c>
      <c r="M434" s="78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531" t="str">
        <f>IF('กรอกรายการ วัสดุ'!B203&gt;0,'กรอกรายการ วัสดุ'!B203,IF('กรอกรายการ วัสดุ'!B203=0,"-"))</f>
        <v>-</v>
      </c>
      <c r="C435" s="531"/>
      <c r="D435" s="531"/>
      <c r="E435" s="531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7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7" t="str">
        <f>IF('กรอกรายการ วัสดุ'!I203&gt;0,'กรอกรายการ วัสดุ'!I203,IF('กรอกรายการ วัสดุ'!I203=0,"-"))</f>
        <v>-</v>
      </c>
      <c r="M435" s="78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531" t="str">
        <f>IF('กรอกรายการ วัสดุ'!B204&gt;0,'กรอกรายการ วัสดุ'!B204,IF('กรอกรายการ วัสดุ'!B204=0,"-"))</f>
        <v>-</v>
      </c>
      <c r="C436" s="531"/>
      <c r="D436" s="531"/>
      <c r="E436" s="531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7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7" t="str">
        <f>IF('กรอกรายการ วัสดุ'!I204&gt;0,'กรอกรายการ วัสดุ'!I204,IF('กรอกรายการ วัสดุ'!I204=0,"-"))</f>
        <v>-</v>
      </c>
      <c r="M436" s="78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531" t="str">
        <f>IF('กรอกรายการ วัสดุ'!B205&gt;0,'กรอกรายการ วัสดุ'!B205,IF('กรอกรายการ วัสดุ'!B205=0,"-"))</f>
        <v>-</v>
      </c>
      <c r="C437" s="531"/>
      <c r="D437" s="531"/>
      <c r="E437" s="531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7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7" t="str">
        <f>IF('กรอกรายการ วัสดุ'!I205&gt;0,'กรอกรายการ วัสดุ'!I205,IF('กรอกรายการ วัสดุ'!I205=0,"-"))</f>
        <v>-</v>
      </c>
      <c r="M437" s="78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531" t="str">
        <f>IF('กรอกรายการ วัสดุ'!B206&gt;0,'กรอกรายการ วัสดุ'!B206,IF('กรอกรายการ วัสดุ'!B206=0,"-"))</f>
        <v>-</v>
      </c>
      <c r="C438" s="531"/>
      <c r="D438" s="531"/>
      <c r="E438" s="531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7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7" t="str">
        <f>IF('กรอกรายการ วัสดุ'!I206&gt;0,'กรอกรายการ วัสดุ'!I206,IF('กรอกรายการ วัสดุ'!I206=0,"-"))</f>
        <v>-</v>
      </c>
      <c r="M438" s="78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531" t="str">
        <f>IF('กรอกรายการ วัสดุ'!B207&gt;0,'กรอกรายการ วัสดุ'!B207,IF('กรอกรายการ วัสดุ'!B207=0,"-"))</f>
        <v>-</v>
      </c>
      <c r="C439" s="531"/>
      <c r="D439" s="531"/>
      <c r="E439" s="531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7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7" t="str">
        <f>IF('กรอกรายการ วัสดุ'!I207&gt;0,'กรอกรายการ วัสดุ'!I207,IF('กรอกรายการ วัสดุ'!I207=0,"-"))</f>
        <v>-</v>
      </c>
      <c r="M439" s="78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531" t="str">
        <f>IF('กรอกรายการ วัสดุ'!B208&gt;0,'กรอกรายการ วัสดุ'!B208,IF('กรอกรายการ วัสดุ'!B208=0,"-"))</f>
        <v>-</v>
      </c>
      <c r="C440" s="531"/>
      <c r="D440" s="531"/>
      <c r="E440" s="531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7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7" t="str">
        <f>IF('กรอกรายการ วัสดุ'!I208&gt;0,'กรอกรายการ วัสดุ'!I208,IF('กรอกรายการ วัสดุ'!I208=0,"-"))</f>
        <v>-</v>
      </c>
      <c r="M440" s="78"/>
    </row>
    <row r="441" spans="1:13" ht="24.75" thickBot="1" x14ac:dyDescent="0.6">
      <c r="A441" s="121" t="str">
        <f>IF('กรอกรายการ วัสดุ'!A503&gt;0,'กรอกรายการ วัสดุ'!A515,IF('กรอกรายการ วัสดุ'!A515=0," "))</f>
        <v xml:space="preserve"> </v>
      </c>
      <c r="B441" s="532" t="str">
        <f>IF('กรอกรายการ วัสดุ'!B209&gt;0,'กรอกรายการ วัสดุ'!B209,IF('กรอกรายการ วัสดุ'!B209=0,"-"))</f>
        <v>-</v>
      </c>
      <c r="C441" s="532"/>
      <c r="D441" s="532"/>
      <c r="E441" s="532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7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7" t="str">
        <f>IF('กรอกรายการ วัสดุ'!I209&gt;0,'กรอกรายการ วัสดุ'!I209,IF('กรอกรายการ วัสดุ'!I209=0,"-"))</f>
        <v>-</v>
      </c>
      <c r="M441" s="77"/>
    </row>
    <row r="442" spans="1:13" ht="24.75" thickBot="1" x14ac:dyDescent="0.6">
      <c r="A442" s="533" t="s">
        <v>159</v>
      </c>
      <c r="B442" s="534"/>
      <c r="C442" s="534"/>
      <c r="D442" s="534"/>
      <c r="E442" s="534"/>
      <c r="F442" s="534"/>
      <c r="G442" s="534"/>
      <c r="H442" s="535"/>
      <c r="I442" s="157">
        <f>SUM(I432:I441)</f>
        <v>0</v>
      </c>
      <c r="J442" s="19"/>
      <c r="K442" s="48">
        <f t="shared" ref="K442:L442" si="32">SUM(K432:K441)</f>
        <v>0</v>
      </c>
      <c r="L442" s="48">
        <f t="shared" si="32"/>
        <v>0</v>
      </c>
      <c r="M442" s="14"/>
    </row>
    <row r="443" spans="1:13" ht="24.75" thickBot="1" x14ac:dyDescent="0.6">
      <c r="A443" s="533" t="s">
        <v>160</v>
      </c>
      <c r="B443" s="534"/>
      <c r="C443" s="534"/>
      <c r="D443" s="534"/>
      <c r="E443" s="534"/>
      <c r="F443" s="534"/>
      <c r="G443" s="534"/>
      <c r="H443" s="535"/>
      <c r="I443" s="157">
        <f>I442+I431</f>
        <v>1989648</v>
      </c>
      <c r="J443" s="15"/>
      <c r="K443" s="48">
        <f t="shared" ref="K443:L443" si="33">K442+K431</f>
        <v>77920</v>
      </c>
      <c r="L443" s="48">
        <f t="shared" si="33"/>
        <v>2067568</v>
      </c>
      <c r="M443" s="14"/>
    </row>
    <row r="444" spans="1:13" x14ac:dyDescent="0.55000000000000004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55000000000000004">
      <c r="A445" s="283"/>
      <c r="B445" s="2"/>
      <c r="C445" s="122"/>
      <c r="D445" s="122" t="s">
        <v>28</v>
      </c>
      <c r="E445" s="122" t="s">
        <v>29</v>
      </c>
      <c r="F445" s="2" t="s">
        <v>30</v>
      </c>
      <c r="G445" s="2"/>
      <c r="H445" s="123" t="s">
        <v>28</v>
      </c>
      <c r="I445" s="122" t="s">
        <v>33</v>
      </c>
      <c r="J445" s="2"/>
      <c r="K445" s="2"/>
      <c r="L445" s="2"/>
      <c r="M445" s="2"/>
    </row>
    <row r="446" spans="1:13" x14ac:dyDescent="0.55000000000000004">
      <c r="A446" s="283"/>
      <c r="B446" s="122"/>
      <c r="C446" s="122"/>
      <c r="D446" s="123"/>
      <c r="E446" s="283" t="str">
        <f>E424</f>
        <v>(นายอำพร จานเก่า)</v>
      </c>
      <c r="F446" s="2"/>
      <c r="G446" s="2"/>
      <c r="H446" s="123"/>
      <c r="I446" s="536" t="str">
        <f>I424</f>
        <v>(นางสาวจริยา ขัดแก้ว)</v>
      </c>
      <c r="J446" s="536"/>
      <c r="K446" s="2"/>
      <c r="L446" s="2"/>
      <c r="M446" s="2"/>
    </row>
    <row r="447" spans="1:13" s="2" customFormat="1" x14ac:dyDescent="0.55000000000000004">
      <c r="A447" s="283"/>
      <c r="C447" s="122"/>
      <c r="D447" s="536" t="str">
        <f>D425</f>
        <v>ช่าง ระดับ 4</v>
      </c>
      <c r="E447" s="536"/>
      <c r="F447" s="536"/>
      <c r="H447" s="536" t="str">
        <f>H425</f>
        <v>ผู้อำนวยการกลุ่มอำนวยการ</v>
      </c>
      <c r="I447" s="536"/>
      <c r="J447" s="536"/>
      <c r="K447" s="536"/>
    </row>
    <row r="448" spans="1:13" ht="27.75" x14ac:dyDescent="0.65">
      <c r="A448" s="2"/>
      <c r="B448" s="2"/>
      <c r="C448" s="556" t="s">
        <v>23</v>
      </c>
      <c r="D448" s="556"/>
      <c r="E448" s="556"/>
      <c r="F448" s="556"/>
      <c r="G448" s="556"/>
      <c r="H448" s="556"/>
      <c r="I448" s="556"/>
      <c r="J448" s="556"/>
      <c r="K448" s="556"/>
      <c r="L448" s="139" t="s">
        <v>25</v>
      </c>
      <c r="M448" s="140"/>
    </row>
    <row r="449" spans="1:13" x14ac:dyDescent="0.55000000000000004">
      <c r="A449" s="543" t="str">
        <f>A427</f>
        <v>ซ่อมแซมสำนักงาน สพป.ลำปาง เขต 3</v>
      </c>
      <c r="B449" s="543"/>
      <c r="C449" s="543"/>
      <c r="D449" s="544" t="str">
        <f>D405</f>
        <v>อาคารอาคารสำนักงาน สพป.ลำปาง เขต 3</v>
      </c>
      <c r="E449" s="544"/>
      <c r="F449" s="544"/>
      <c r="G449" s="544"/>
      <c r="H449" s="544"/>
      <c r="I449" s="1" t="s">
        <v>26</v>
      </c>
      <c r="J449" s="281" t="str">
        <f>J427</f>
        <v>ลำปาง เขต  3</v>
      </c>
      <c r="M449" s="1" t="s">
        <v>161</v>
      </c>
    </row>
    <row r="450" spans="1:13" ht="24.75" thickBot="1" x14ac:dyDescent="0.6">
      <c r="A450" s="281" t="s">
        <v>0</v>
      </c>
      <c r="D450" s="544" t="str">
        <f>D406</f>
        <v>สพป.ลำปาง เขต 3</v>
      </c>
      <c r="E450" s="544"/>
      <c r="F450" s="544"/>
      <c r="G450" s="544"/>
      <c r="H450" s="544"/>
      <c r="K450" s="545"/>
      <c r="L450" s="545"/>
    </row>
    <row r="451" spans="1:13" x14ac:dyDescent="0.55000000000000004">
      <c r="A451" s="546" t="s">
        <v>2</v>
      </c>
      <c r="B451" s="548" t="s">
        <v>3</v>
      </c>
      <c r="C451" s="549"/>
      <c r="D451" s="549"/>
      <c r="E451" s="550"/>
      <c r="F451" s="554" t="s">
        <v>4</v>
      </c>
      <c r="G451" s="554" t="s">
        <v>5</v>
      </c>
      <c r="H451" s="554" t="s">
        <v>6</v>
      </c>
      <c r="I451" s="554"/>
      <c r="J451" s="554" t="s">
        <v>7</v>
      </c>
      <c r="K451" s="554"/>
      <c r="L451" s="554" t="s">
        <v>24</v>
      </c>
      <c r="M451" s="537" t="s">
        <v>9</v>
      </c>
    </row>
    <row r="452" spans="1:13" x14ac:dyDescent="0.55000000000000004">
      <c r="A452" s="547"/>
      <c r="B452" s="551"/>
      <c r="C452" s="552"/>
      <c r="D452" s="552"/>
      <c r="E452" s="553"/>
      <c r="F452" s="555"/>
      <c r="G452" s="555"/>
      <c r="H452" s="282" t="s">
        <v>10</v>
      </c>
      <c r="I452" s="282" t="s">
        <v>11</v>
      </c>
      <c r="J452" s="282" t="s">
        <v>10</v>
      </c>
      <c r="K452" s="282" t="s">
        <v>11</v>
      </c>
      <c r="L452" s="555"/>
      <c r="M452" s="538"/>
    </row>
    <row r="453" spans="1:13" x14ac:dyDescent="0.55000000000000004">
      <c r="A453" s="539" t="s">
        <v>162</v>
      </c>
      <c r="B453" s="540"/>
      <c r="C453" s="540"/>
      <c r="D453" s="540"/>
      <c r="E453" s="540"/>
      <c r="F453" s="540"/>
      <c r="G453" s="540"/>
      <c r="H453" s="541"/>
      <c r="I453" s="156">
        <f>I443</f>
        <v>1989648</v>
      </c>
      <c r="J453" s="51"/>
      <c r="K453" s="50">
        <f>K443</f>
        <v>77920</v>
      </c>
      <c r="L453" s="50">
        <f>L443</f>
        <v>2067568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542" t="str">
        <f>IF('กรอกรายการ วัสดุ'!B210&gt;0,'กรอกรายการ วัสดุ'!B210,IF('กรอกรายการ วัสดุ'!B210=0,"-"))</f>
        <v>-</v>
      </c>
      <c r="C454" s="542"/>
      <c r="D454" s="542"/>
      <c r="E454" s="542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7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7" t="str">
        <f>IF('กรอกรายการ วัสดุ'!I210&gt;0,'กรอกรายการ วัสดุ'!I210,IF('กรอกรายการ วัสดุ'!I210=0,"-"))</f>
        <v>-</v>
      </c>
      <c r="M454" s="78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531" t="str">
        <f>IF('กรอกรายการ วัสดุ'!B211&gt;0,'กรอกรายการ วัสดุ'!B211,IF('กรอกรายการ วัสดุ'!B211=0,"-"))</f>
        <v>-</v>
      </c>
      <c r="C455" s="531"/>
      <c r="D455" s="531"/>
      <c r="E455" s="531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7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7" t="str">
        <f>IF('กรอกรายการ วัสดุ'!I211&gt;0,'กรอกรายการ วัสดุ'!I211,IF('กรอกรายการ วัสดุ'!I211=0,"-"))</f>
        <v>-</v>
      </c>
      <c r="M455" s="78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531" t="str">
        <f>IF('กรอกรายการ วัสดุ'!B212&gt;0,'กรอกรายการ วัสดุ'!B212,IF('กรอกรายการ วัสดุ'!B212=0,"-"))</f>
        <v>-</v>
      </c>
      <c r="C456" s="531"/>
      <c r="D456" s="531"/>
      <c r="E456" s="531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7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7" t="str">
        <f>IF('กรอกรายการ วัสดุ'!I212&gt;0,'กรอกรายการ วัสดุ'!I212,IF('กรอกรายการ วัสดุ'!I212=0,"-"))</f>
        <v>-</v>
      </c>
      <c r="M456" s="78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531" t="str">
        <f>IF('กรอกรายการ วัสดุ'!B213&gt;0,'กรอกรายการ วัสดุ'!B213,IF('กรอกรายการ วัสดุ'!B213=0,"-"))</f>
        <v>-</v>
      </c>
      <c r="C457" s="531"/>
      <c r="D457" s="531"/>
      <c r="E457" s="531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7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7" t="str">
        <f>IF('กรอกรายการ วัสดุ'!I213&gt;0,'กรอกรายการ วัสดุ'!I213,IF('กรอกรายการ วัสดุ'!I213=0,"-"))</f>
        <v>-</v>
      </c>
      <c r="M457" s="78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531" t="str">
        <f>IF('กรอกรายการ วัสดุ'!B214&gt;0,'กรอกรายการ วัสดุ'!B214,IF('กรอกรายการ วัสดุ'!B214=0,"-"))</f>
        <v>-</v>
      </c>
      <c r="C458" s="531"/>
      <c r="D458" s="531"/>
      <c r="E458" s="531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7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7" t="str">
        <f>IF('กรอกรายการ วัสดุ'!I214&gt;0,'กรอกรายการ วัสดุ'!I214,IF('กรอกรายการ วัสดุ'!I214=0,"-"))</f>
        <v>-</v>
      </c>
      <c r="M458" s="78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531" t="str">
        <f>IF('กรอกรายการ วัสดุ'!B215&gt;0,'กรอกรายการ วัสดุ'!B215,IF('กรอกรายการ วัสดุ'!B215=0,"-"))</f>
        <v>-</v>
      </c>
      <c r="C459" s="531"/>
      <c r="D459" s="531"/>
      <c r="E459" s="531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7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7" t="str">
        <f>IF('กรอกรายการ วัสดุ'!I215&gt;0,'กรอกรายการ วัสดุ'!I215,IF('กรอกรายการ วัสดุ'!I215=0,"-"))</f>
        <v>-</v>
      </c>
      <c r="M459" s="78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531" t="str">
        <f>IF('กรอกรายการ วัสดุ'!B216&gt;0,'กรอกรายการ วัสดุ'!B216,IF('กรอกรายการ วัสดุ'!B216=0,"-"))</f>
        <v>-</v>
      </c>
      <c r="C460" s="531"/>
      <c r="D460" s="531"/>
      <c r="E460" s="531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7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7" t="str">
        <f>IF('กรอกรายการ วัสดุ'!I216&gt;0,'กรอกรายการ วัสดุ'!I216,IF('กรอกรายการ วัสดุ'!I216=0,"-"))</f>
        <v>-</v>
      </c>
      <c r="M460" s="78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531" t="str">
        <f>IF('กรอกรายการ วัสดุ'!B217&gt;0,'กรอกรายการ วัสดุ'!B217,IF('กรอกรายการ วัสดุ'!B217=0,"-"))</f>
        <v>-</v>
      </c>
      <c r="C461" s="531"/>
      <c r="D461" s="531"/>
      <c r="E461" s="531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7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7" t="str">
        <f>IF('กรอกรายการ วัสดุ'!I217&gt;0,'กรอกรายการ วัสดุ'!I217,IF('กรอกรายการ วัสดุ'!I217=0,"-"))</f>
        <v>-</v>
      </c>
      <c r="M461" s="78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531" t="str">
        <f>IF('กรอกรายการ วัสดุ'!B218&gt;0,'กรอกรายการ วัสดุ'!B218,IF('กรอกรายการ วัสดุ'!B218=0,"-"))</f>
        <v>-</v>
      </c>
      <c r="C462" s="531"/>
      <c r="D462" s="531"/>
      <c r="E462" s="531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7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7" t="str">
        <f>IF('กรอกรายการ วัสดุ'!I218&gt;0,'กรอกรายการ วัสดุ'!I218,IF('กรอกรายการ วัสดุ'!I218=0,"-"))</f>
        <v>-</v>
      </c>
      <c r="M462" s="78"/>
    </row>
    <row r="463" spans="1:13" ht="24.75" thickBot="1" x14ac:dyDescent="0.6">
      <c r="A463" s="121" t="str">
        <f>IF('กรอกรายการ วัสดุ'!A525&gt;0,'กรอกรายการ วัสดุ'!A537,IF('กรอกรายการ วัสดุ'!A537=0," "))</f>
        <v xml:space="preserve"> </v>
      </c>
      <c r="B463" s="532" t="str">
        <f>IF('กรอกรายการ วัสดุ'!B219&gt;0,'กรอกรายการ วัสดุ'!B219,IF('กรอกรายการ วัสดุ'!B219=0,"-"))</f>
        <v>-</v>
      </c>
      <c r="C463" s="532"/>
      <c r="D463" s="532"/>
      <c r="E463" s="532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7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7" t="str">
        <f>IF('กรอกรายการ วัสดุ'!I219&gt;0,'กรอกรายการ วัสดุ'!I219,IF('กรอกรายการ วัสดุ'!I219=0,"-"))</f>
        <v>-</v>
      </c>
      <c r="M463" s="77"/>
    </row>
    <row r="464" spans="1:13" ht="24.75" thickBot="1" x14ac:dyDescent="0.6">
      <c r="A464" s="533" t="s">
        <v>163</v>
      </c>
      <c r="B464" s="534"/>
      <c r="C464" s="534"/>
      <c r="D464" s="534"/>
      <c r="E464" s="534"/>
      <c r="F464" s="534"/>
      <c r="G464" s="534"/>
      <c r="H464" s="535"/>
      <c r="I464" s="157">
        <f>SUM(I454:I463)</f>
        <v>0</v>
      </c>
      <c r="J464" s="19"/>
      <c r="K464" s="48">
        <f t="shared" ref="K464:L464" si="34">SUM(K454:K463)</f>
        <v>0</v>
      </c>
      <c r="L464" s="48">
        <f t="shared" si="34"/>
        <v>0</v>
      </c>
      <c r="M464" s="14"/>
    </row>
    <row r="465" spans="1:13" ht="24.75" thickBot="1" x14ac:dyDescent="0.6">
      <c r="A465" s="533" t="s">
        <v>164</v>
      </c>
      <c r="B465" s="534"/>
      <c r="C465" s="534"/>
      <c r="D465" s="534"/>
      <c r="E465" s="534"/>
      <c r="F465" s="534"/>
      <c r="G465" s="534"/>
      <c r="H465" s="535"/>
      <c r="I465" s="157">
        <f>I464+I453</f>
        <v>1989648</v>
      </c>
      <c r="J465" s="15"/>
      <c r="K465" s="48">
        <f t="shared" ref="K465:L465" si="35">K464+K453</f>
        <v>77920</v>
      </c>
      <c r="L465" s="48">
        <f t="shared" si="35"/>
        <v>2067568</v>
      </c>
      <c r="M465" s="14"/>
    </row>
    <row r="466" spans="1:13" x14ac:dyDescent="0.55000000000000004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55000000000000004">
      <c r="A467" s="283"/>
      <c r="B467" s="2"/>
      <c r="C467" s="122"/>
      <c r="D467" s="122" t="s">
        <v>28</v>
      </c>
      <c r="E467" s="122" t="s">
        <v>29</v>
      </c>
      <c r="F467" s="2" t="s">
        <v>30</v>
      </c>
      <c r="G467" s="2"/>
      <c r="H467" s="123" t="s">
        <v>28</v>
      </c>
      <c r="I467" s="122" t="s">
        <v>33</v>
      </c>
      <c r="J467" s="2"/>
      <c r="K467" s="2"/>
      <c r="L467" s="2"/>
      <c r="M467" s="2"/>
    </row>
    <row r="468" spans="1:13" x14ac:dyDescent="0.55000000000000004">
      <c r="A468" s="283"/>
      <c r="B468" s="122"/>
      <c r="C468" s="122"/>
      <c r="D468" s="123"/>
      <c r="E468" s="283" t="str">
        <f>E446</f>
        <v>(นายอำพร จานเก่า)</v>
      </c>
      <c r="F468" s="2"/>
      <c r="G468" s="2"/>
      <c r="H468" s="123"/>
      <c r="I468" s="536" t="str">
        <f>I446</f>
        <v>(นางสาวจริยา ขัดแก้ว)</v>
      </c>
      <c r="J468" s="536"/>
      <c r="K468" s="2"/>
      <c r="L468" s="2"/>
      <c r="M468" s="2"/>
    </row>
    <row r="469" spans="1:13" s="2" customFormat="1" x14ac:dyDescent="0.55000000000000004">
      <c r="A469" s="283"/>
      <c r="C469" s="122"/>
      <c r="D469" s="536" t="str">
        <f>D447</f>
        <v>ช่าง ระดับ 4</v>
      </c>
      <c r="E469" s="536"/>
      <c r="F469" s="536"/>
      <c r="H469" s="536" t="str">
        <f>H447</f>
        <v>ผู้อำนวยการกลุ่มอำนวยการ</v>
      </c>
      <c r="I469" s="536"/>
      <c r="J469" s="536"/>
      <c r="K469" s="536"/>
    </row>
    <row r="470" spans="1:13" ht="27.75" x14ac:dyDescent="0.65">
      <c r="A470" s="2"/>
      <c r="B470" s="2"/>
      <c r="C470" s="556" t="s">
        <v>23</v>
      </c>
      <c r="D470" s="556"/>
      <c r="E470" s="556"/>
      <c r="F470" s="556"/>
      <c r="G470" s="556"/>
      <c r="H470" s="556"/>
      <c r="I470" s="556"/>
      <c r="J470" s="556"/>
      <c r="K470" s="556"/>
      <c r="L470" s="139" t="s">
        <v>25</v>
      </c>
      <c r="M470" s="140"/>
    </row>
    <row r="471" spans="1:13" x14ac:dyDescent="0.55000000000000004">
      <c r="A471" s="543" t="str">
        <f>A449</f>
        <v>ซ่อมแซมสำนักงาน สพป.ลำปาง เขต 3</v>
      </c>
      <c r="B471" s="543"/>
      <c r="C471" s="543"/>
      <c r="D471" s="544" t="str">
        <f>D427</f>
        <v>อาคารอาคารสำนักงาน สพป.ลำปาง เขต 3</v>
      </c>
      <c r="E471" s="544"/>
      <c r="F471" s="544"/>
      <c r="G471" s="544"/>
      <c r="H471" s="544"/>
      <c r="I471" s="1" t="s">
        <v>26</v>
      </c>
      <c r="J471" s="281" t="str">
        <f>J449</f>
        <v>ลำปาง เขต  3</v>
      </c>
      <c r="M471" s="1" t="s">
        <v>165</v>
      </c>
    </row>
    <row r="472" spans="1:13" ht="24.75" thickBot="1" x14ac:dyDescent="0.6">
      <c r="A472" s="281" t="s">
        <v>0</v>
      </c>
      <c r="D472" s="544" t="str">
        <f>D428</f>
        <v>สพป.ลำปาง เขต 3</v>
      </c>
      <c r="E472" s="544"/>
      <c r="F472" s="544"/>
      <c r="G472" s="544"/>
      <c r="H472" s="544"/>
      <c r="K472" s="545"/>
      <c r="L472" s="545"/>
    </row>
    <row r="473" spans="1:13" x14ac:dyDescent="0.55000000000000004">
      <c r="A473" s="546" t="s">
        <v>2</v>
      </c>
      <c r="B473" s="548" t="s">
        <v>3</v>
      </c>
      <c r="C473" s="549"/>
      <c r="D473" s="549"/>
      <c r="E473" s="550"/>
      <c r="F473" s="554" t="s">
        <v>4</v>
      </c>
      <c r="G473" s="554" t="s">
        <v>5</v>
      </c>
      <c r="H473" s="554" t="s">
        <v>6</v>
      </c>
      <c r="I473" s="554"/>
      <c r="J473" s="554" t="s">
        <v>7</v>
      </c>
      <c r="K473" s="554"/>
      <c r="L473" s="554" t="s">
        <v>24</v>
      </c>
      <c r="M473" s="537" t="s">
        <v>9</v>
      </c>
    </row>
    <row r="474" spans="1:13" x14ac:dyDescent="0.55000000000000004">
      <c r="A474" s="547"/>
      <c r="B474" s="551"/>
      <c r="C474" s="552"/>
      <c r="D474" s="552"/>
      <c r="E474" s="553"/>
      <c r="F474" s="555"/>
      <c r="G474" s="555"/>
      <c r="H474" s="282" t="s">
        <v>10</v>
      </c>
      <c r="I474" s="282" t="s">
        <v>11</v>
      </c>
      <c r="J474" s="282" t="s">
        <v>10</v>
      </c>
      <c r="K474" s="282" t="s">
        <v>11</v>
      </c>
      <c r="L474" s="555"/>
      <c r="M474" s="538"/>
    </row>
    <row r="475" spans="1:13" x14ac:dyDescent="0.55000000000000004">
      <c r="A475" s="539" t="s">
        <v>166</v>
      </c>
      <c r="B475" s="540"/>
      <c r="C475" s="540"/>
      <c r="D475" s="540"/>
      <c r="E475" s="540"/>
      <c r="F475" s="540"/>
      <c r="G475" s="540"/>
      <c r="H475" s="541"/>
      <c r="I475" s="156">
        <f>I465</f>
        <v>1989648</v>
      </c>
      <c r="J475" s="51"/>
      <c r="K475" s="50">
        <f>K465</f>
        <v>77920</v>
      </c>
      <c r="L475" s="50">
        <f>L465</f>
        <v>2067568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542" t="str">
        <f>IF('กรอกรายการ วัสดุ'!B220&gt;0,'กรอกรายการ วัสดุ'!B220,IF('กรอกรายการ วัสดุ'!B220=0,"-"))</f>
        <v>-</v>
      </c>
      <c r="C476" s="542"/>
      <c r="D476" s="542"/>
      <c r="E476" s="542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7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7" t="str">
        <f>IF('กรอกรายการ วัสดุ'!I220&gt;0,'กรอกรายการ วัสดุ'!I220,IF('กรอกรายการ วัสดุ'!I220=0,"-"))</f>
        <v>-</v>
      </c>
      <c r="M476" s="78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531" t="str">
        <f>IF('กรอกรายการ วัสดุ'!B221&gt;0,'กรอกรายการ วัสดุ'!B221,IF('กรอกรายการ วัสดุ'!B221=0,"-"))</f>
        <v>-</v>
      </c>
      <c r="C477" s="531"/>
      <c r="D477" s="531"/>
      <c r="E477" s="531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7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7" t="str">
        <f>IF('กรอกรายการ วัสดุ'!I221&gt;0,'กรอกรายการ วัสดุ'!I221,IF('กรอกรายการ วัสดุ'!I221=0,"-"))</f>
        <v>-</v>
      </c>
      <c r="M477" s="78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531" t="str">
        <f>IF('กรอกรายการ วัสดุ'!B222&gt;0,'กรอกรายการ วัสดุ'!B222,IF('กรอกรายการ วัสดุ'!B222=0,"-"))</f>
        <v>-</v>
      </c>
      <c r="C478" s="531"/>
      <c r="D478" s="531"/>
      <c r="E478" s="531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7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7" t="str">
        <f>IF('กรอกรายการ วัสดุ'!I222&gt;0,'กรอกรายการ วัสดุ'!I222,IF('กรอกรายการ วัสดุ'!I222=0,"-"))</f>
        <v>-</v>
      </c>
      <c r="M478" s="78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531" t="str">
        <f>IF('กรอกรายการ วัสดุ'!B223&gt;0,'กรอกรายการ วัสดุ'!B223,IF('กรอกรายการ วัสดุ'!B223=0,"-"))</f>
        <v>-</v>
      </c>
      <c r="C479" s="531"/>
      <c r="D479" s="531"/>
      <c r="E479" s="531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7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7" t="str">
        <f>IF('กรอกรายการ วัสดุ'!I223&gt;0,'กรอกรายการ วัสดุ'!I223,IF('กรอกรายการ วัสดุ'!I223=0,"-"))</f>
        <v>-</v>
      </c>
      <c r="M479" s="78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531" t="str">
        <f>IF('กรอกรายการ วัสดุ'!B224&gt;0,'กรอกรายการ วัสดุ'!B224,IF('กรอกรายการ วัสดุ'!B224=0,"-"))</f>
        <v>-</v>
      </c>
      <c r="C480" s="531"/>
      <c r="D480" s="531"/>
      <c r="E480" s="531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7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7" t="str">
        <f>IF('กรอกรายการ วัสดุ'!I224&gt;0,'กรอกรายการ วัสดุ'!I224,IF('กรอกรายการ วัสดุ'!I224=0,"-"))</f>
        <v>-</v>
      </c>
      <c r="M480" s="78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531" t="str">
        <f>IF('กรอกรายการ วัสดุ'!B225&gt;0,'กรอกรายการ วัสดุ'!B225,IF('กรอกรายการ วัสดุ'!B225=0,"-"))</f>
        <v>-</v>
      </c>
      <c r="C481" s="531"/>
      <c r="D481" s="531"/>
      <c r="E481" s="531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7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7" t="str">
        <f>IF('กรอกรายการ วัสดุ'!I225&gt;0,'กรอกรายการ วัสดุ'!I225,IF('กรอกรายการ วัสดุ'!I225=0,"-"))</f>
        <v>-</v>
      </c>
      <c r="M481" s="78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531" t="str">
        <f>IF('กรอกรายการ วัสดุ'!B226&gt;0,'กรอกรายการ วัสดุ'!B226,IF('กรอกรายการ วัสดุ'!B226=0,"-"))</f>
        <v>-</v>
      </c>
      <c r="C482" s="531"/>
      <c r="D482" s="531"/>
      <c r="E482" s="531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7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7" t="str">
        <f>IF('กรอกรายการ วัสดุ'!I226&gt;0,'กรอกรายการ วัสดุ'!I226,IF('กรอกรายการ วัสดุ'!I226=0,"-"))</f>
        <v>-</v>
      </c>
      <c r="M482" s="78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531" t="str">
        <f>IF('กรอกรายการ วัสดุ'!B227&gt;0,'กรอกรายการ วัสดุ'!B227,IF('กรอกรายการ วัสดุ'!B227=0,"-"))</f>
        <v>-</v>
      </c>
      <c r="C483" s="531"/>
      <c r="D483" s="531"/>
      <c r="E483" s="531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7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7" t="str">
        <f>IF('กรอกรายการ วัสดุ'!I227&gt;0,'กรอกรายการ วัสดุ'!I227,IF('กรอกรายการ วัสดุ'!I227=0,"-"))</f>
        <v>-</v>
      </c>
      <c r="M483" s="78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531" t="str">
        <f>IF('กรอกรายการ วัสดุ'!B228&gt;0,'กรอกรายการ วัสดุ'!B228,IF('กรอกรายการ วัสดุ'!B228=0,"-"))</f>
        <v>-</v>
      </c>
      <c r="C484" s="531"/>
      <c r="D484" s="531"/>
      <c r="E484" s="531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7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7" t="str">
        <f>IF('กรอกรายการ วัสดุ'!I228&gt;0,'กรอกรายการ วัสดุ'!I228,IF('กรอกรายการ วัสดุ'!I228=0,"-"))</f>
        <v>-</v>
      </c>
      <c r="M484" s="78"/>
    </row>
    <row r="485" spans="1:13" ht="24.75" thickBot="1" x14ac:dyDescent="0.6">
      <c r="A485" s="121" t="str">
        <f>IF('กรอกรายการ วัสดุ'!A547&gt;0,'กรอกรายการ วัสดุ'!A559,IF('กรอกรายการ วัสดุ'!A559=0," "))</f>
        <v xml:space="preserve"> </v>
      </c>
      <c r="B485" s="532" t="str">
        <f>IF('กรอกรายการ วัสดุ'!B229&gt;0,'กรอกรายการ วัสดุ'!B229,IF('กรอกรายการ วัสดุ'!B229=0,"-"))</f>
        <v>-</v>
      </c>
      <c r="C485" s="532"/>
      <c r="D485" s="532"/>
      <c r="E485" s="532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7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7" t="str">
        <f>IF('กรอกรายการ วัสดุ'!I229&gt;0,'กรอกรายการ วัสดุ'!I229,IF('กรอกรายการ วัสดุ'!I229=0,"-"))</f>
        <v>-</v>
      </c>
      <c r="M485" s="77"/>
    </row>
    <row r="486" spans="1:13" ht="24.75" thickBot="1" x14ac:dyDescent="0.6">
      <c r="A486" s="533" t="s">
        <v>167</v>
      </c>
      <c r="B486" s="534"/>
      <c r="C486" s="534"/>
      <c r="D486" s="534"/>
      <c r="E486" s="534"/>
      <c r="F486" s="534"/>
      <c r="G486" s="534"/>
      <c r="H486" s="535"/>
      <c r="I486" s="157">
        <f>SUM(I476:I485)</f>
        <v>0</v>
      </c>
      <c r="J486" s="19"/>
      <c r="K486" s="48">
        <f t="shared" ref="K486:L486" si="36">SUM(K476:K485)</f>
        <v>0</v>
      </c>
      <c r="L486" s="48">
        <f t="shared" si="36"/>
        <v>0</v>
      </c>
      <c r="M486" s="14"/>
    </row>
    <row r="487" spans="1:13" ht="24.75" thickBot="1" x14ac:dyDescent="0.6">
      <c r="A487" s="533" t="s">
        <v>168</v>
      </c>
      <c r="B487" s="534"/>
      <c r="C487" s="534"/>
      <c r="D487" s="534"/>
      <c r="E487" s="534"/>
      <c r="F487" s="534"/>
      <c r="G487" s="534"/>
      <c r="H487" s="535"/>
      <c r="I487" s="157">
        <f>I486+I475</f>
        <v>1989648</v>
      </c>
      <c r="J487" s="15"/>
      <c r="K487" s="48">
        <f t="shared" ref="K487:L487" si="37">K486+K475</f>
        <v>77920</v>
      </c>
      <c r="L487" s="48">
        <f t="shared" si="37"/>
        <v>2067568</v>
      </c>
      <c r="M487" s="14"/>
    </row>
    <row r="488" spans="1:13" x14ac:dyDescent="0.55000000000000004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55000000000000004">
      <c r="A489" s="283"/>
      <c r="B489" s="2"/>
      <c r="C489" s="122"/>
      <c r="D489" s="122" t="s">
        <v>28</v>
      </c>
      <c r="E489" s="122" t="s">
        <v>29</v>
      </c>
      <c r="F489" s="2" t="s">
        <v>30</v>
      </c>
      <c r="G489" s="2"/>
      <c r="H489" s="123" t="s">
        <v>28</v>
      </c>
      <c r="I489" s="122" t="s">
        <v>33</v>
      </c>
      <c r="J489" s="2"/>
      <c r="K489" s="2"/>
      <c r="L489" s="2"/>
      <c r="M489" s="2"/>
    </row>
    <row r="490" spans="1:13" x14ac:dyDescent="0.55000000000000004">
      <c r="A490" s="283"/>
      <c r="B490" s="122"/>
      <c r="C490" s="122"/>
      <c r="D490" s="123"/>
      <c r="E490" s="283" t="str">
        <f>E468</f>
        <v>(นายอำพร จานเก่า)</v>
      </c>
      <c r="F490" s="2"/>
      <c r="G490" s="2"/>
      <c r="H490" s="123"/>
      <c r="I490" s="536" t="str">
        <f>I468</f>
        <v>(นางสาวจริยา ขัดแก้ว)</v>
      </c>
      <c r="J490" s="536"/>
      <c r="K490" s="2"/>
      <c r="L490" s="2"/>
      <c r="M490" s="2"/>
    </row>
    <row r="491" spans="1:13" s="2" customFormat="1" x14ac:dyDescent="0.55000000000000004">
      <c r="A491" s="283"/>
      <c r="C491" s="122"/>
      <c r="D491" s="536" t="str">
        <f>D469</f>
        <v>ช่าง ระดับ 4</v>
      </c>
      <c r="E491" s="536"/>
      <c r="F491" s="536"/>
      <c r="H491" s="536" t="str">
        <f>H469</f>
        <v>ผู้อำนวยการกลุ่มอำนวยการ</v>
      </c>
      <c r="I491" s="536"/>
      <c r="J491" s="536"/>
      <c r="K491" s="536"/>
    </row>
  </sheetData>
  <customSheetViews>
    <customSheetView guid="{797F402C-D807-4A5C-9055-8329E2DAA52F}">
      <pageMargins left="0.7" right="0.7" top="0.75" bottom="0.75" header="0.3" footer="0.3"/>
    </customSheetView>
  </customSheetViews>
  <mergeCells count="642">
    <mergeCell ref="D425:F425"/>
    <mergeCell ref="D447:F447"/>
    <mergeCell ref="D469:F469"/>
    <mergeCell ref="D491:F491"/>
    <mergeCell ref="D205:F205"/>
    <mergeCell ref="D227:F227"/>
    <mergeCell ref="D249:F249"/>
    <mergeCell ref="D293:F293"/>
    <mergeCell ref="D315:F315"/>
    <mergeCell ref="D337:F337"/>
    <mergeCell ref="D359:F359"/>
    <mergeCell ref="D381:F381"/>
    <mergeCell ref="D403:F403"/>
    <mergeCell ref="B484:E484"/>
    <mergeCell ref="B485:E485"/>
    <mergeCell ref="A486:H486"/>
    <mergeCell ref="A487:H487"/>
    <mergeCell ref="D384:H384"/>
    <mergeCell ref="B303:E303"/>
    <mergeCell ref="B304:E304"/>
    <mergeCell ref="B305:E305"/>
    <mergeCell ref="B306:E306"/>
    <mergeCell ref="B278:E278"/>
    <mergeCell ref="B279:E279"/>
    <mergeCell ref="I490:J490"/>
    <mergeCell ref="H491:K491"/>
    <mergeCell ref="L473:L474"/>
    <mergeCell ref="M473:M474"/>
    <mergeCell ref="A475:H475"/>
    <mergeCell ref="B478:E478"/>
    <mergeCell ref="B479:E479"/>
    <mergeCell ref="B480:E480"/>
    <mergeCell ref="B481:E481"/>
    <mergeCell ref="B482:E482"/>
    <mergeCell ref="B483:E483"/>
    <mergeCell ref="B476:E476"/>
    <mergeCell ref="B477:E477"/>
    <mergeCell ref="M429:M430"/>
    <mergeCell ref="A431:H431"/>
    <mergeCell ref="B433:E433"/>
    <mergeCell ref="B434:E434"/>
    <mergeCell ref="B435:E435"/>
    <mergeCell ref="B436:E436"/>
    <mergeCell ref="B437:E437"/>
    <mergeCell ref="B438:E438"/>
    <mergeCell ref="L451:L452"/>
    <mergeCell ref="M451:M452"/>
    <mergeCell ref="B451:E452"/>
    <mergeCell ref="F451:F452"/>
    <mergeCell ref="G451:G452"/>
    <mergeCell ref="H451:I451"/>
    <mergeCell ref="J451:K451"/>
    <mergeCell ref="A442:H442"/>
    <mergeCell ref="B432:E432"/>
    <mergeCell ref="B439:E439"/>
    <mergeCell ref="B440:E440"/>
    <mergeCell ref="B441:E441"/>
    <mergeCell ref="A429:A430"/>
    <mergeCell ref="B429:E430"/>
    <mergeCell ref="F429:F430"/>
    <mergeCell ref="G429:G430"/>
    <mergeCell ref="M385:M386"/>
    <mergeCell ref="A387:H387"/>
    <mergeCell ref="B389:E389"/>
    <mergeCell ref="B390:E390"/>
    <mergeCell ref="B391:E391"/>
    <mergeCell ref="B392:E392"/>
    <mergeCell ref="B393:E393"/>
    <mergeCell ref="B394:E394"/>
    <mergeCell ref="B395:E395"/>
    <mergeCell ref="M363:M364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A365:H365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D383:H383"/>
    <mergeCell ref="M319:M320"/>
    <mergeCell ref="A321:H321"/>
    <mergeCell ref="B322:E322"/>
    <mergeCell ref="B323:E323"/>
    <mergeCell ref="B324:E324"/>
    <mergeCell ref="B307:E307"/>
    <mergeCell ref="B308:E308"/>
    <mergeCell ref="B309:E309"/>
    <mergeCell ref="A310:H310"/>
    <mergeCell ref="A311:H311"/>
    <mergeCell ref="I314:J314"/>
    <mergeCell ref="H315:K315"/>
    <mergeCell ref="C316:K316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B280:E280"/>
    <mergeCell ref="B281:E281"/>
    <mergeCell ref="B282:E282"/>
    <mergeCell ref="B283:E283"/>
    <mergeCell ref="M297:M298"/>
    <mergeCell ref="I292:J292"/>
    <mergeCell ref="H293:K293"/>
    <mergeCell ref="C294:K294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B284:E284"/>
    <mergeCell ref="M253:M254"/>
    <mergeCell ref="A255:H255"/>
    <mergeCell ref="B256:E256"/>
    <mergeCell ref="B257:E257"/>
    <mergeCell ref="B258:E258"/>
    <mergeCell ref="B259:E259"/>
    <mergeCell ref="A245:H245"/>
    <mergeCell ref="M275:M276"/>
    <mergeCell ref="A277:H277"/>
    <mergeCell ref="I270:J270"/>
    <mergeCell ref="D271:E271"/>
    <mergeCell ref="H271:K271"/>
    <mergeCell ref="C272:K272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M209:M210"/>
    <mergeCell ref="A211:H211"/>
    <mergeCell ref="B212:E212"/>
    <mergeCell ref="B213:E213"/>
    <mergeCell ref="B214:E214"/>
    <mergeCell ref="B215:E215"/>
    <mergeCell ref="B216:E216"/>
    <mergeCell ref="M231:M232"/>
    <mergeCell ref="A233:H233"/>
    <mergeCell ref="I226:J226"/>
    <mergeCell ref="H227:K227"/>
    <mergeCell ref="C228:K228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A209:A210"/>
    <mergeCell ref="A165:A166"/>
    <mergeCell ref="B165:E166"/>
    <mergeCell ref="F165:F166"/>
    <mergeCell ref="G165:G166"/>
    <mergeCell ref="H165:I165"/>
    <mergeCell ref="J165:K165"/>
    <mergeCell ref="A167:H167"/>
    <mergeCell ref="B168:E168"/>
    <mergeCell ref="A178:H178"/>
    <mergeCell ref="K450:L450"/>
    <mergeCell ref="A451:A452"/>
    <mergeCell ref="A453:H453"/>
    <mergeCell ref="B456:E456"/>
    <mergeCell ref="B457:E457"/>
    <mergeCell ref="B458:E458"/>
    <mergeCell ref="B459:E459"/>
    <mergeCell ref="B460:E460"/>
    <mergeCell ref="B461:E461"/>
    <mergeCell ref="C470:K470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H425:K425"/>
    <mergeCell ref="C426:K426"/>
    <mergeCell ref="A427:C427"/>
    <mergeCell ref="D427:H427"/>
    <mergeCell ref="D428:H428"/>
    <mergeCell ref="K428:L428"/>
    <mergeCell ref="H469:K469"/>
    <mergeCell ref="A465:H465"/>
    <mergeCell ref="I468:J468"/>
    <mergeCell ref="B463:E463"/>
    <mergeCell ref="A464:H464"/>
    <mergeCell ref="B454:E454"/>
    <mergeCell ref="B455:E455"/>
    <mergeCell ref="B462:E462"/>
    <mergeCell ref="A443:H443"/>
    <mergeCell ref="I446:J446"/>
    <mergeCell ref="H447:K447"/>
    <mergeCell ref="C448:K448"/>
    <mergeCell ref="A449:C449"/>
    <mergeCell ref="D449:H449"/>
    <mergeCell ref="D450:H450"/>
    <mergeCell ref="H429:I429"/>
    <mergeCell ref="J429:K429"/>
    <mergeCell ref="L429:L430"/>
    <mergeCell ref="B419:E419"/>
    <mergeCell ref="A420:H420"/>
    <mergeCell ref="B410:E410"/>
    <mergeCell ref="A407:A408"/>
    <mergeCell ref="B407:E408"/>
    <mergeCell ref="F407:F408"/>
    <mergeCell ref="G407:G408"/>
    <mergeCell ref="H407:I407"/>
    <mergeCell ref="J407:K407"/>
    <mergeCell ref="A409:H409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L407:L408"/>
    <mergeCell ref="A421:H421"/>
    <mergeCell ref="I424:J424"/>
    <mergeCell ref="M407:M408"/>
    <mergeCell ref="B396:E396"/>
    <mergeCell ref="B397:E397"/>
    <mergeCell ref="B388:E388"/>
    <mergeCell ref="A377:H377"/>
    <mergeCell ref="B374:E374"/>
    <mergeCell ref="B375:E375"/>
    <mergeCell ref="A376:H376"/>
    <mergeCell ref="A398:H398"/>
    <mergeCell ref="A399:H399"/>
    <mergeCell ref="I402:J402"/>
    <mergeCell ref="H403:K403"/>
    <mergeCell ref="C404:K404"/>
    <mergeCell ref="A405:C405"/>
    <mergeCell ref="D405:H405"/>
    <mergeCell ref="D406:H406"/>
    <mergeCell ref="K406:L406"/>
    <mergeCell ref="I380:J380"/>
    <mergeCell ref="H381:K381"/>
    <mergeCell ref="C382:K382"/>
    <mergeCell ref="A383:C383"/>
    <mergeCell ref="A354:H354"/>
    <mergeCell ref="A355:H355"/>
    <mergeCell ref="I358:J358"/>
    <mergeCell ref="H359:K359"/>
    <mergeCell ref="C360:K360"/>
    <mergeCell ref="B349:E349"/>
    <mergeCell ref="B350:E350"/>
    <mergeCell ref="M341:M342"/>
    <mergeCell ref="A343:H343"/>
    <mergeCell ref="B344:E344"/>
    <mergeCell ref="B345:E345"/>
    <mergeCell ref="B346:E346"/>
    <mergeCell ref="B347:E347"/>
    <mergeCell ref="B348:E348"/>
    <mergeCell ref="L341:L342"/>
    <mergeCell ref="B351:E351"/>
    <mergeCell ref="B352:E352"/>
    <mergeCell ref="B353:E353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B329:E329"/>
    <mergeCell ref="B330:E330"/>
    <mergeCell ref="B331:E331"/>
    <mergeCell ref="A332:H332"/>
    <mergeCell ref="A333:H333"/>
    <mergeCell ref="I336:J336"/>
    <mergeCell ref="H337:K337"/>
    <mergeCell ref="C338:K338"/>
    <mergeCell ref="A339:C339"/>
    <mergeCell ref="D339:H339"/>
    <mergeCell ref="B325:E325"/>
    <mergeCell ref="B326:E326"/>
    <mergeCell ref="B327:E327"/>
    <mergeCell ref="B328:E328"/>
    <mergeCell ref="A299:H299"/>
    <mergeCell ref="B300:E300"/>
    <mergeCell ref="B301:E301"/>
    <mergeCell ref="B302:E302"/>
    <mergeCell ref="B285:E285"/>
    <mergeCell ref="B286:E286"/>
    <mergeCell ref="B287:E287"/>
    <mergeCell ref="A288:H288"/>
    <mergeCell ref="A289:H289"/>
    <mergeCell ref="B263:E263"/>
    <mergeCell ref="B264:E264"/>
    <mergeCell ref="B265:E265"/>
    <mergeCell ref="A266:H266"/>
    <mergeCell ref="A267:H267"/>
    <mergeCell ref="I248:J248"/>
    <mergeCell ref="H249:K249"/>
    <mergeCell ref="C250:K250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B260:E260"/>
    <mergeCell ref="B261:E261"/>
    <mergeCell ref="B262:E262"/>
    <mergeCell ref="B234:E234"/>
    <mergeCell ref="B235:E235"/>
    <mergeCell ref="B236:E236"/>
    <mergeCell ref="B237:E237"/>
    <mergeCell ref="B238:E238"/>
    <mergeCell ref="B239:E239"/>
    <mergeCell ref="A244:H244"/>
    <mergeCell ref="B240:E240"/>
    <mergeCell ref="B217:E217"/>
    <mergeCell ref="B218:E218"/>
    <mergeCell ref="B219:E219"/>
    <mergeCell ref="B220:E220"/>
    <mergeCell ref="B221:E221"/>
    <mergeCell ref="A222:H222"/>
    <mergeCell ref="A223:H223"/>
    <mergeCell ref="B241:E241"/>
    <mergeCell ref="B242:E242"/>
    <mergeCell ref="B243:E243"/>
    <mergeCell ref="B209:E210"/>
    <mergeCell ref="F209:F210"/>
    <mergeCell ref="G209:G210"/>
    <mergeCell ref="H209:I209"/>
    <mergeCell ref="J209:K209"/>
    <mergeCell ref="L209:L210"/>
    <mergeCell ref="B193:E193"/>
    <mergeCell ref="B194:E194"/>
    <mergeCell ref="B195:E195"/>
    <mergeCell ref="B196:E196"/>
    <mergeCell ref="B197:E197"/>
    <mergeCell ref="B198:E198"/>
    <mergeCell ref="B199:E199"/>
    <mergeCell ref="A200:H200"/>
    <mergeCell ref="A201:H201"/>
    <mergeCell ref="I204:J204"/>
    <mergeCell ref="H205:K205"/>
    <mergeCell ref="C206:K206"/>
    <mergeCell ref="A207:C207"/>
    <mergeCell ref="D207:H207"/>
    <mergeCell ref="D208:H208"/>
    <mergeCell ref="K208:L208"/>
    <mergeCell ref="B190:E190"/>
    <mergeCell ref="B191:E191"/>
    <mergeCell ref="B192:E192"/>
    <mergeCell ref="A187:A188"/>
    <mergeCell ref="B187:E188"/>
    <mergeCell ref="F187:F188"/>
    <mergeCell ref="G187:G188"/>
    <mergeCell ref="H187:I187"/>
    <mergeCell ref="J187:K187"/>
    <mergeCell ref="L187:L188"/>
    <mergeCell ref="A189:H189"/>
    <mergeCell ref="D186:H186"/>
    <mergeCell ref="K186:L186"/>
    <mergeCell ref="M187:M18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A179:H179"/>
    <mergeCell ref="I182:J182"/>
    <mergeCell ref="H183:K183"/>
    <mergeCell ref="C184:K184"/>
    <mergeCell ref="A185:C185"/>
    <mergeCell ref="D185:H185"/>
    <mergeCell ref="D183:F183"/>
    <mergeCell ref="C162:K162"/>
    <mergeCell ref="A163:C163"/>
    <mergeCell ref="D163:H163"/>
    <mergeCell ref="D164:H164"/>
    <mergeCell ref="K164:L164"/>
    <mergeCell ref="L165:L166"/>
    <mergeCell ref="M165:M166"/>
    <mergeCell ref="D4:H4"/>
    <mergeCell ref="A6:A7"/>
    <mergeCell ref="B6:E7"/>
    <mergeCell ref="F6:F7"/>
    <mergeCell ref="G6:G7"/>
    <mergeCell ref="H6:I6"/>
    <mergeCell ref="B14:E14"/>
    <mergeCell ref="B15:E15"/>
    <mergeCell ref="B16:E16"/>
    <mergeCell ref="C25:K25"/>
    <mergeCell ref="L25:M25"/>
    <mergeCell ref="A26:C26"/>
    <mergeCell ref="D26:H26"/>
    <mergeCell ref="D27:H27"/>
    <mergeCell ref="K27:L27"/>
    <mergeCell ref="B17:E17"/>
    <mergeCell ref="B18:E18"/>
    <mergeCell ref="C1:K1"/>
    <mergeCell ref="L1:M1"/>
    <mergeCell ref="A2:C2"/>
    <mergeCell ref="D2:H2"/>
    <mergeCell ref="D3:H3"/>
    <mergeCell ref="K3:L3"/>
    <mergeCell ref="B11:E11"/>
    <mergeCell ref="B12:E12"/>
    <mergeCell ref="B13:E13"/>
    <mergeCell ref="J6:K6"/>
    <mergeCell ref="L6:L7"/>
    <mergeCell ref="M6:M7"/>
    <mergeCell ref="B8:E8"/>
    <mergeCell ref="B9:E9"/>
    <mergeCell ref="B10:E10"/>
    <mergeCell ref="A19:H19"/>
    <mergeCell ref="I22:J22"/>
    <mergeCell ref="D23:F23"/>
    <mergeCell ref="H23:K23"/>
    <mergeCell ref="B35:E35"/>
    <mergeCell ref="B36:E36"/>
    <mergeCell ref="B37:E37"/>
    <mergeCell ref="B38:E38"/>
    <mergeCell ref="B39:E39"/>
    <mergeCell ref="B40:E40"/>
    <mergeCell ref="L29:L30"/>
    <mergeCell ref="M29:M30"/>
    <mergeCell ref="A31:H31"/>
    <mergeCell ref="B32:E32"/>
    <mergeCell ref="B33:E33"/>
    <mergeCell ref="B34:E34"/>
    <mergeCell ref="A29:A30"/>
    <mergeCell ref="B29:E30"/>
    <mergeCell ref="F29:F30"/>
    <mergeCell ref="G29:G30"/>
    <mergeCell ref="H29:I29"/>
    <mergeCell ref="J29:K29"/>
    <mergeCell ref="C50:K50"/>
    <mergeCell ref="L50:M50"/>
    <mergeCell ref="A51:C51"/>
    <mergeCell ref="D51:H51"/>
    <mergeCell ref="D52:H52"/>
    <mergeCell ref="K52:L52"/>
    <mergeCell ref="B41:E41"/>
    <mergeCell ref="B42:E42"/>
    <mergeCell ref="A43:H43"/>
    <mergeCell ref="A44:H44"/>
    <mergeCell ref="I47:J47"/>
    <mergeCell ref="D48:F48"/>
    <mergeCell ref="H48:K48"/>
    <mergeCell ref="L53:L54"/>
    <mergeCell ref="M53:M54"/>
    <mergeCell ref="A55:H55"/>
    <mergeCell ref="B56:E56"/>
    <mergeCell ref="B57:E57"/>
    <mergeCell ref="B58:E58"/>
    <mergeCell ref="A53:A54"/>
    <mergeCell ref="B53:E54"/>
    <mergeCell ref="F53:F54"/>
    <mergeCell ref="G53:G54"/>
    <mergeCell ref="H53:I53"/>
    <mergeCell ref="J53:K53"/>
    <mergeCell ref="B65:E65"/>
    <mergeCell ref="B66:E66"/>
    <mergeCell ref="A67:H67"/>
    <mergeCell ref="A68:H68"/>
    <mergeCell ref="I71:J71"/>
    <mergeCell ref="D72:F72"/>
    <mergeCell ref="H72:K72"/>
    <mergeCell ref="B59:E59"/>
    <mergeCell ref="B60:E60"/>
    <mergeCell ref="B61:E61"/>
    <mergeCell ref="B62:E62"/>
    <mergeCell ref="B63:E63"/>
    <mergeCell ref="B64:E64"/>
    <mergeCell ref="J76:K76"/>
    <mergeCell ref="L76:L77"/>
    <mergeCell ref="M76:M77"/>
    <mergeCell ref="A78:H78"/>
    <mergeCell ref="B79:E79"/>
    <mergeCell ref="B80:E80"/>
    <mergeCell ref="C73:K73"/>
    <mergeCell ref="A74:C74"/>
    <mergeCell ref="D74:H74"/>
    <mergeCell ref="D75:H75"/>
    <mergeCell ref="K75:L75"/>
    <mergeCell ref="A76:A77"/>
    <mergeCell ref="B76:E77"/>
    <mergeCell ref="F76:F77"/>
    <mergeCell ref="G76:G77"/>
    <mergeCell ref="H76:I76"/>
    <mergeCell ref="B87:E87"/>
    <mergeCell ref="B88:E88"/>
    <mergeCell ref="A89:H89"/>
    <mergeCell ref="A90:H90"/>
    <mergeCell ref="I93:J93"/>
    <mergeCell ref="D94:F94"/>
    <mergeCell ref="H94:K94"/>
    <mergeCell ref="B81:E81"/>
    <mergeCell ref="B82:E82"/>
    <mergeCell ref="B83:E83"/>
    <mergeCell ref="B84:E84"/>
    <mergeCell ref="B85:E85"/>
    <mergeCell ref="B86:E86"/>
    <mergeCell ref="J99:K99"/>
    <mergeCell ref="L99:L100"/>
    <mergeCell ref="M99:M100"/>
    <mergeCell ref="A101:H101"/>
    <mergeCell ref="B102:E102"/>
    <mergeCell ref="B103:E103"/>
    <mergeCell ref="C96:K96"/>
    <mergeCell ref="A97:C97"/>
    <mergeCell ref="D97:H97"/>
    <mergeCell ref="D98:H98"/>
    <mergeCell ref="K98:L98"/>
    <mergeCell ref="A99:A100"/>
    <mergeCell ref="B99:E100"/>
    <mergeCell ref="F99:F100"/>
    <mergeCell ref="G99:G100"/>
    <mergeCell ref="H99:I99"/>
    <mergeCell ref="B110:E110"/>
    <mergeCell ref="A111:H111"/>
    <mergeCell ref="A112:H112"/>
    <mergeCell ref="I115:J115"/>
    <mergeCell ref="D116:F116"/>
    <mergeCell ref="H116:K116"/>
    <mergeCell ref="B104:E104"/>
    <mergeCell ref="B105:E105"/>
    <mergeCell ref="B106:E106"/>
    <mergeCell ref="B107:E107"/>
    <mergeCell ref="B108:E108"/>
    <mergeCell ref="B109:E109"/>
    <mergeCell ref="J121:K121"/>
    <mergeCell ref="L121:L122"/>
    <mergeCell ref="M121:M122"/>
    <mergeCell ref="A123:H123"/>
    <mergeCell ref="B124:E124"/>
    <mergeCell ref="B125:E125"/>
    <mergeCell ref="C118:K118"/>
    <mergeCell ref="A119:C119"/>
    <mergeCell ref="D119:H119"/>
    <mergeCell ref="D120:H120"/>
    <mergeCell ref="K120:L120"/>
    <mergeCell ref="A121:A122"/>
    <mergeCell ref="B121:E122"/>
    <mergeCell ref="F121:F122"/>
    <mergeCell ref="G121:G122"/>
    <mergeCell ref="H121:I121"/>
    <mergeCell ref="B132:E132"/>
    <mergeCell ref="B133:E133"/>
    <mergeCell ref="A134:H134"/>
    <mergeCell ref="A135:H135"/>
    <mergeCell ref="I138:J138"/>
    <mergeCell ref="D139:F139"/>
    <mergeCell ref="H139:K139"/>
    <mergeCell ref="B126:E126"/>
    <mergeCell ref="B127:E127"/>
    <mergeCell ref="B128:E128"/>
    <mergeCell ref="B129:E129"/>
    <mergeCell ref="B130:E130"/>
    <mergeCell ref="B131:E131"/>
    <mergeCell ref="J143:K143"/>
    <mergeCell ref="L143:L144"/>
    <mergeCell ref="M143:M144"/>
    <mergeCell ref="A145:H145"/>
    <mergeCell ref="B146:E146"/>
    <mergeCell ref="B147:E147"/>
    <mergeCell ref="C140:K140"/>
    <mergeCell ref="A141:C141"/>
    <mergeCell ref="D141:H141"/>
    <mergeCell ref="D142:H142"/>
    <mergeCell ref="K142:L142"/>
    <mergeCell ref="A143:A144"/>
    <mergeCell ref="B143:E144"/>
    <mergeCell ref="F143:F144"/>
    <mergeCell ref="G143:G144"/>
    <mergeCell ref="H143:I143"/>
    <mergeCell ref="B154:E154"/>
    <mergeCell ref="B155:E155"/>
    <mergeCell ref="A156:H156"/>
    <mergeCell ref="A157:H157"/>
    <mergeCell ref="I160:J160"/>
    <mergeCell ref="H161:K161"/>
    <mergeCell ref="B148:E148"/>
    <mergeCell ref="B149:E149"/>
    <mergeCell ref="B150:E150"/>
    <mergeCell ref="B151:E151"/>
    <mergeCell ref="B152:E152"/>
    <mergeCell ref="B153:E153"/>
    <mergeCell ref="D161:F161"/>
  </mergeCells>
  <pageMargins left="0.51181102362204722" right="0.51181102362204722" top="0.55118110236220474" bottom="0.35433070866141736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3" workbookViewId="0">
      <selection activeCell="P30" sqref="P30"/>
    </sheetView>
  </sheetViews>
  <sheetFormatPr defaultColWidth="9.125" defaultRowHeight="21.75" x14ac:dyDescent="0.5"/>
  <cols>
    <col min="1" max="1" width="6.625" style="356" customWidth="1"/>
    <col min="2" max="2" width="5.125" style="356" customWidth="1"/>
    <col min="3" max="3" width="2.125" style="213" customWidth="1"/>
    <col min="4" max="4" width="6.875" style="213" customWidth="1"/>
    <col min="5" max="5" width="50.125" style="213" customWidth="1"/>
    <col min="6" max="6" width="8" style="226" customWidth="1"/>
    <col min="7" max="7" width="10.375" style="213" customWidth="1"/>
    <col min="8" max="9" width="11.75" style="388" customWidth="1"/>
    <col min="10" max="10" width="11.75" style="389" customWidth="1"/>
    <col min="11" max="11" width="11.75" style="388" customWidth="1"/>
    <col min="12" max="12" width="13.125" style="388" customWidth="1"/>
    <col min="13" max="13" width="13.125" style="213" customWidth="1"/>
    <col min="14" max="16384" width="9.125" style="213"/>
  </cols>
  <sheetData>
    <row r="1" spans="1:13" ht="24" x14ac:dyDescent="0.55000000000000004">
      <c r="A1" s="780" t="str">
        <f>'[2]ปร.4(ก)'!A1:M1</f>
        <v>รายการปริมาณงานและราคา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</row>
    <row r="2" spans="1:13" x14ac:dyDescent="0.5">
      <c r="A2" s="781" t="s">
        <v>281</v>
      </c>
      <c r="B2" s="781"/>
      <c r="C2" s="767" t="s">
        <v>282</v>
      </c>
      <c r="D2" s="767"/>
      <c r="E2" s="767"/>
      <c r="F2" s="767"/>
      <c r="G2" s="767"/>
      <c r="H2" s="767"/>
      <c r="I2" s="767"/>
      <c r="J2" s="767"/>
      <c r="K2" s="767"/>
      <c r="L2" s="767"/>
      <c r="M2" s="767"/>
    </row>
    <row r="3" spans="1:13" x14ac:dyDescent="0.5">
      <c r="A3" s="377" t="str">
        <f>'[2]ปร.4(ก)'!A3</f>
        <v>สถานที่</v>
      </c>
      <c r="B3" s="767" t="str">
        <f>'กรอกข้อมูล รร.'!B6</f>
        <v>สพป.ลำปาง เขต 3</v>
      </c>
      <c r="C3" s="767"/>
      <c r="D3" s="767"/>
      <c r="E3" s="767"/>
      <c r="F3" s="767"/>
      <c r="G3" s="767"/>
      <c r="H3" s="767"/>
      <c r="I3" s="378" t="s">
        <v>174</v>
      </c>
      <c r="J3" s="227" t="str">
        <f>'กรอกข้อมูล รร.'!B9</f>
        <v>ลำปาง</v>
      </c>
      <c r="K3" s="400" t="s">
        <v>287</v>
      </c>
      <c r="L3" s="227" t="str">
        <f>'กรอกข้อมูล รร.'!B10</f>
        <v>ลำปาง เขต  3</v>
      </c>
      <c r="M3" s="227"/>
    </row>
    <row r="4" spans="1:13" x14ac:dyDescent="0.5">
      <c r="A4" s="781" t="s">
        <v>1</v>
      </c>
      <c r="B4" s="781"/>
      <c r="C4" s="781"/>
      <c r="D4" s="767" t="str">
        <f>'กรอกข้อมูล รร.'!B12</f>
        <v>นายอำพร จานเก่า</v>
      </c>
      <c r="E4" s="767"/>
      <c r="F4" s="767"/>
      <c r="G4" s="767"/>
      <c r="H4" s="767"/>
      <c r="I4" s="782" t="s">
        <v>66</v>
      </c>
      <c r="J4" s="782"/>
      <c r="K4" s="783">
        <f>'กรอกข้อมูล รร.'!B3</f>
        <v>44327</v>
      </c>
      <c r="L4" s="783"/>
      <c r="M4" s="783"/>
    </row>
    <row r="5" spans="1:13" ht="22.5" thickBot="1" x14ac:dyDescent="0.55000000000000004">
      <c r="A5" s="781" t="s">
        <v>97</v>
      </c>
      <c r="B5" s="781"/>
      <c r="C5" s="781"/>
      <c r="D5" s="767" t="str">
        <f>'กรอกข้อมูล รร.'!B13</f>
        <v>ช่าง ระดับ 4</v>
      </c>
      <c r="E5" s="767"/>
      <c r="F5" s="767"/>
      <c r="G5" s="767"/>
      <c r="H5" s="767"/>
      <c r="I5" s="782"/>
      <c r="J5" s="782"/>
      <c r="K5" s="789" t="s">
        <v>34</v>
      </c>
      <c r="L5" s="789"/>
      <c r="M5" s="789"/>
    </row>
    <row r="6" spans="1:13" ht="22.5" thickTop="1" x14ac:dyDescent="0.5">
      <c r="A6" s="761" t="s">
        <v>2</v>
      </c>
      <c r="B6" s="770" t="s">
        <v>3</v>
      </c>
      <c r="C6" s="771"/>
      <c r="D6" s="771"/>
      <c r="E6" s="771"/>
      <c r="F6" s="774" t="s">
        <v>4</v>
      </c>
      <c r="G6" s="776" t="s">
        <v>5</v>
      </c>
      <c r="H6" s="778" t="s">
        <v>6</v>
      </c>
      <c r="I6" s="779"/>
      <c r="J6" s="778" t="s">
        <v>7</v>
      </c>
      <c r="K6" s="779"/>
      <c r="L6" s="759" t="s">
        <v>8</v>
      </c>
      <c r="M6" s="761" t="s">
        <v>9</v>
      </c>
    </row>
    <row r="7" spans="1:13" ht="22.5" thickBot="1" x14ac:dyDescent="0.55000000000000004">
      <c r="A7" s="762"/>
      <c r="B7" s="772"/>
      <c r="C7" s="773"/>
      <c r="D7" s="773"/>
      <c r="E7" s="773"/>
      <c r="F7" s="775"/>
      <c r="G7" s="777"/>
      <c r="H7" s="379" t="s">
        <v>10</v>
      </c>
      <c r="I7" s="379" t="s">
        <v>11</v>
      </c>
      <c r="J7" s="379" t="s">
        <v>10</v>
      </c>
      <c r="K7" s="379" t="s">
        <v>11</v>
      </c>
      <c r="L7" s="760"/>
      <c r="M7" s="762"/>
    </row>
    <row r="8" spans="1:13" s="263" customFormat="1" ht="22.5" thickTop="1" x14ac:dyDescent="0.5">
      <c r="A8" s="256"/>
      <c r="B8" s="763" t="s">
        <v>283</v>
      </c>
      <c r="C8" s="764"/>
      <c r="D8" s="764"/>
      <c r="E8" s="765"/>
      <c r="F8" s="380"/>
      <c r="G8" s="258"/>
      <c r="H8" s="381"/>
      <c r="I8" s="382"/>
      <c r="J8" s="383"/>
      <c r="K8" s="382"/>
      <c r="L8" s="381"/>
      <c r="M8" s="384"/>
    </row>
    <row r="9" spans="1:13" s="263" customFormat="1" x14ac:dyDescent="0.5">
      <c r="A9" s="256">
        <f t="shared" ref="A9:A22" si="0">A8+1</f>
        <v>1</v>
      </c>
      <c r="B9" s="756" t="str">
        <f>IF(กรอกรายการครุภัณฑ์!B8&gt;0,กรอกรายการครุภัณฑ์!B8,IF(กรอกรายการครุภัณฑ์!B8=0,"-"))</f>
        <v>สสสสสสสสสส</v>
      </c>
      <c r="C9" s="757"/>
      <c r="D9" s="757"/>
      <c r="E9" s="758"/>
      <c r="F9" s="401">
        <f>IF(กรอกรายการครุภัณฑ์!C8&gt;0,กรอกรายการครุภัณฑ์!C8,IF(กรอกรายการครุภัณฑ์!C8=0,"-"))</f>
        <v>12</v>
      </c>
      <c r="G9" s="258" t="str">
        <f>IF(กรอกรายการครุภัณฑ์!D8&gt;0,กรอกรายการครุภัณฑ์!D8,IF(กรอกรายการครุภัณฑ์!D8=0,"-"))</f>
        <v>-</v>
      </c>
      <c r="H9" s="382">
        <f>IF(กรอกรายการครุภัณฑ์!E8&gt;0,กรอกรายการครุภัณฑ์!E8,IF(กรอกรายการครุภัณฑ์!E8=0,"-"))</f>
        <v>1456</v>
      </c>
      <c r="I9" s="382">
        <f>IF(กรอกรายการครุภัณฑ์!F8&gt;0,กรอกรายการครุภัณฑ์!F8,IF(กรอกรายการครุภัณฑ์!F8=0,"-"))</f>
        <v>17472</v>
      </c>
      <c r="J9" s="383">
        <f>IF(กรอกรายการครุภัณฑ์!G8&gt;0,กรอกรายการครุภัณฑ์!G8,IF(กรอกรายการครุภัณฑ์!G8=0,"-"))</f>
        <v>111</v>
      </c>
      <c r="K9" s="382">
        <f>IF(กรอกรายการครุภัณฑ์!H8&gt;0,กรอกรายการครุภัณฑ์!H8,IF(กรอกรายการครุภัณฑ์!H8=0,"-"))</f>
        <v>1332</v>
      </c>
      <c r="L9" s="382">
        <f>IF(กรอกรายการครุภัณฑ์!I8&gt;0,กรอกรายการครุภัณฑ์!I8,IF(กรอกรายการครุภัณฑ์!I8=0,"-"))</f>
        <v>18804</v>
      </c>
      <c r="M9" s="384"/>
    </row>
    <row r="10" spans="1:13" s="263" customFormat="1" x14ac:dyDescent="0.5">
      <c r="A10" s="256">
        <f t="shared" si="0"/>
        <v>2</v>
      </c>
      <c r="B10" s="756" t="str">
        <f>IF(กรอกรายการครุภัณฑ์!B9&gt;0,กรอกรายการครุภัณฑ์!B9,IF(กรอกรายการครุภัณฑ์!B9=0,"-"))</f>
        <v>ววววววววววววว</v>
      </c>
      <c r="C10" s="757"/>
      <c r="D10" s="757"/>
      <c r="E10" s="758"/>
      <c r="F10" s="401">
        <f>IF(กรอกรายการครุภัณฑ์!C9&gt;0,กรอกรายการครุภัณฑ์!C9,IF(กรอกรายการครุภัณฑ์!C9=0,"-"))</f>
        <v>124</v>
      </c>
      <c r="G10" s="258" t="str">
        <f>IF(กรอกรายการครุภัณฑ์!D9&gt;0,กรอกรายการครุภัณฑ์!D9,IF(กรอกรายการครุภัณฑ์!D9=0,"-"))</f>
        <v>-</v>
      </c>
      <c r="H10" s="382">
        <f>IF(กรอกรายการครุภัณฑ์!E9&gt;0,กรอกรายการครุภัณฑ์!E9,IF(กรอกรายการครุภัณฑ์!E9=0,"-"))</f>
        <v>11144</v>
      </c>
      <c r="I10" s="382">
        <f>IF(กรอกรายการครุภัณฑ์!F9&gt;0,กรอกรายการครุภัณฑ์!F9,IF(กรอกรายการครุภัณฑ์!F9=0,"-"))</f>
        <v>1381856</v>
      </c>
      <c r="J10" s="383">
        <f>IF(กรอกรายการครุภัณฑ์!G9&gt;0,กรอกรายการครุภัณฑ์!G9,IF(กรอกรายการครุภัณฑ์!G9=0,"-"))</f>
        <v>1111</v>
      </c>
      <c r="K10" s="382">
        <f>IF(กรอกรายการครุภัณฑ์!H9&gt;0,กรอกรายการครุภัณฑ์!H9,IF(กรอกรายการครุภัณฑ์!H9=0,"-"))</f>
        <v>137764</v>
      </c>
      <c r="L10" s="382">
        <f>IF(กรอกรายการครุภัณฑ์!I9&gt;0,กรอกรายการครุภัณฑ์!I9,IF(กรอกรายการครุภัณฑ์!I9=0,"-"))</f>
        <v>1519620</v>
      </c>
      <c r="M10" s="384"/>
    </row>
    <row r="11" spans="1:13" s="263" customFormat="1" x14ac:dyDescent="0.5">
      <c r="A11" s="256">
        <f t="shared" si="0"/>
        <v>3</v>
      </c>
      <c r="B11" s="756" t="str">
        <f>IF(กรอกรายการครุภัณฑ์!B10&gt;0,กรอกรายการครุภัณฑ์!B10,IF(กรอกรายการครุภัณฑ์!B10=0,"-"))</f>
        <v>-</v>
      </c>
      <c r="C11" s="757"/>
      <c r="D11" s="757"/>
      <c r="E11" s="758"/>
      <c r="F11" s="401" t="str">
        <f>IF(กรอกรายการครุภัณฑ์!C10&gt;0,กรอกรายการครุภัณฑ์!C10,IF(กรอกรายการครุภัณฑ์!C10=0,"-"))</f>
        <v>-</v>
      </c>
      <c r="G11" s="258" t="str">
        <f>IF(กรอกรายการครุภัณฑ์!D10&gt;0,กรอกรายการครุภัณฑ์!D10,IF(กรอกรายการครุภัณฑ์!D10=0,"-"))</f>
        <v>-</v>
      </c>
      <c r="H11" s="382" t="str">
        <f>IF(กรอกรายการครุภัณฑ์!E10&gt;0,กรอกรายการครุภัณฑ์!E10,IF(กรอกรายการครุภัณฑ์!E10=0,"-"))</f>
        <v>-</v>
      </c>
      <c r="I11" s="382" t="str">
        <f>IF(กรอกรายการครุภัณฑ์!F10&gt;0,กรอกรายการครุภัณฑ์!F10,IF(กรอกรายการครุภัณฑ์!F10=0,"-"))</f>
        <v>-</v>
      </c>
      <c r="J11" s="383" t="str">
        <f>IF(กรอกรายการครุภัณฑ์!G10&gt;0,กรอกรายการครุภัณฑ์!G10,IF(กรอกรายการครุภัณฑ์!G10=0,"-"))</f>
        <v>-</v>
      </c>
      <c r="K11" s="382" t="str">
        <f>IF(กรอกรายการครุภัณฑ์!H10&gt;0,กรอกรายการครุภัณฑ์!H10,IF(กรอกรายการครุภัณฑ์!H10=0,"-"))</f>
        <v>-</v>
      </c>
      <c r="L11" s="382" t="str">
        <f>IF(กรอกรายการครุภัณฑ์!I10&gt;0,กรอกรายการครุภัณฑ์!I10,IF(กรอกรายการครุภัณฑ์!I10=0,"-"))</f>
        <v>-</v>
      </c>
      <c r="M11" s="384"/>
    </row>
    <row r="12" spans="1:13" s="263" customFormat="1" x14ac:dyDescent="0.5">
      <c r="A12" s="256">
        <f t="shared" si="0"/>
        <v>4</v>
      </c>
      <c r="B12" s="756" t="str">
        <f>IF(กรอกรายการครุภัณฑ์!B11&gt;0,กรอกรายการครุภัณฑ์!B11,IF(กรอกรายการครุภัณฑ์!B11=0,"-"))</f>
        <v>-</v>
      </c>
      <c r="C12" s="757"/>
      <c r="D12" s="757"/>
      <c r="E12" s="758"/>
      <c r="F12" s="401" t="str">
        <f>IF(กรอกรายการครุภัณฑ์!C11&gt;0,กรอกรายการครุภัณฑ์!C11,IF(กรอกรายการครุภัณฑ์!C11=0,"-"))</f>
        <v>-</v>
      </c>
      <c r="G12" s="258" t="str">
        <f>IF(กรอกรายการครุภัณฑ์!D11&gt;0,กรอกรายการครุภัณฑ์!D11,IF(กรอกรายการครุภัณฑ์!D11=0,"-"))</f>
        <v>-</v>
      </c>
      <c r="H12" s="382" t="str">
        <f>IF(กรอกรายการครุภัณฑ์!E11&gt;0,กรอกรายการครุภัณฑ์!E11,IF(กรอกรายการครุภัณฑ์!E11=0,"-"))</f>
        <v>-</v>
      </c>
      <c r="I12" s="382" t="str">
        <f>IF(กรอกรายการครุภัณฑ์!F11&gt;0,กรอกรายการครุภัณฑ์!F11,IF(กรอกรายการครุภัณฑ์!F11=0,"-"))</f>
        <v>-</v>
      </c>
      <c r="J12" s="383" t="str">
        <f>IF(กรอกรายการครุภัณฑ์!G11&gt;0,กรอกรายการครุภัณฑ์!G11,IF(กรอกรายการครุภัณฑ์!G11=0,"-"))</f>
        <v>-</v>
      </c>
      <c r="K12" s="382" t="str">
        <f>IF(กรอกรายการครุภัณฑ์!H11&gt;0,กรอกรายการครุภัณฑ์!H11,IF(กรอกรายการครุภัณฑ์!H11=0,"-"))</f>
        <v>-</v>
      </c>
      <c r="L12" s="382" t="str">
        <f>IF(กรอกรายการครุภัณฑ์!I11&gt;0,กรอกรายการครุภัณฑ์!I11,IF(กรอกรายการครุภัณฑ์!I11=0,"-"))</f>
        <v>-</v>
      </c>
      <c r="M12" s="384"/>
    </row>
    <row r="13" spans="1:13" s="263" customFormat="1" x14ac:dyDescent="0.5">
      <c r="A13" s="256">
        <f t="shared" si="0"/>
        <v>5</v>
      </c>
      <c r="B13" s="756" t="str">
        <f>IF(กรอกรายการครุภัณฑ์!B12&gt;0,กรอกรายการครุภัณฑ์!B12,IF(กรอกรายการครุภัณฑ์!B12=0,"-"))</f>
        <v>-</v>
      </c>
      <c r="C13" s="757"/>
      <c r="D13" s="757"/>
      <c r="E13" s="758"/>
      <c r="F13" s="401" t="str">
        <f>IF(กรอกรายการครุภัณฑ์!C12&gt;0,กรอกรายการครุภัณฑ์!C12,IF(กรอกรายการครุภัณฑ์!C12=0,"-"))</f>
        <v>-</v>
      </c>
      <c r="G13" s="258" t="str">
        <f>IF(กรอกรายการครุภัณฑ์!D12&gt;0,กรอกรายการครุภัณฑ์!D12,IF(กรอกรายการครุภัณฑ์!D12=0,"-"))</f>
        <v>-</v>
      </c>
      <c r="H13" s="382" t="str">
        <f>IF(กรอกรายการครุภัณฑ์!E12&gt;0,กรอกรายการครุภัณฑ์!E12,IF(กรอกรายการครุภัณฑ์!E12=0,"-"))</f>
        <v>-</v>
      </c>
      <c r="I13" s="382" t="str">
        <f>IF(กรอกรายการครุภัณฑ์!F12&gt;0,กรอกรายการครุภัณฑ์!F12,IF(กรอกรายการครุภัณฑ์!F12=0,"-"))</f>
        <v>-</v>
      </c>
      <c r="J13" s="383" t="str">
        <f>IF(กรอกรายการครุภัณฑ์!G12&gt;0,กรอกรายการครุภัณฑ์!G12,IF(กรอกรายการครุภัณฑ์!G12=0,"-"))</f>
        <v>-</v>
      </c>
      <c r="K13" s="382" t="str">
        <f>IF(กรอกรายการครุภัณฑ์!H12&gt;0,กรอกรายการครุภัณฑ์!H12,IF(กรอกรายการครุภัณฑ์!H12=0,"-"))</f>
        <v>-</v>
      </c>
      <c r="L13" s="382" t="str">
        <f>IF(กรอกรายการครุภัณฑ์!I12&gt;0,กรอกรายการครุภัณฑ์!I12,IF(กรอกรายการครุภัณฑ์!I12=0,"-"))</f>
        <v>-</v>
      </c>
      <c r="M13" s="384"/>
    </row>
    <row r="14" spans="1:13" s="263" customFormat="1" x14ac:dyDescent="0.5">
      <c r="A14" s="256">
        <f t="shared" si="0"/>
        <v>6</v>
      </c>
      <c r="B14" s="756" t="str">
        <f>IF(กรอกรายการครุภัณฑ์!B13&gt;0,กรอกรายการครุภัณฑ์!B13,IF(กรอกรายการครุภัณฑ์!B13=0,"-"))</f>
        <v>-</v>
      </c>
      <c r="C14" s="757"/>
      <c r="D14" s="757"/>
      <c r="E14" s="758"/>
      <c r="F14" s="401" t="str">
        <f>IF(กรอกรายการครุภัณฑ์!C13&gt;0,กรอกรายการครุภัณฑ์!C13,IF(กรอกรายการครุภัณฑ์!C13=0,"-"))</f>
        <v>-</v>
      </c>
      <c r="G14" s="258" t="str">
        <f>IF(กรอกรายการครุภัณฑ์!D13&gt;0,กรอกรายการครุภัณฑ์!D13,IF(กรอกรายการครุภัณฑ์!D13=0,"-"))</f>
        <v>-</v>
      </c>
      <c r="H14" s="382" t="str">
        <f>IF(กรอกรายการครุภัณฑ์!E13&gt;0,กรอกรายการครุภัณฑ์!E13,IF(กรอกรายการครุภัณฑ์!E13=0,"-"))</f>
        <v>-</v>
      </c>
      <c r="I14" s="382" t="str">
        <f>IF(กรอกรายการครุภัณฑ์!F13&gt;0,กรอกรายการครุภัณฑ์!F13,IF(กรอกรายการครุภัณฑ์!F13=0,"-"))</f>
        <v>-</v>
      </c>
      <c r="J14" s="383" t="str">
        <f>IF(กรอกรายการครุภัณฑ์!G13&gt;0,กรอกรายการครุภัณฑ์!G13,IF(กรอกรายการครุภัณฑ์!G13=0,"-"))</f>
        <v>-</v>
      </c>
      <c r="K14" s="382" t="str">
        <f>IF(กรอกรายการครุภัณฑ์!H13&gt;0,กรอกรายการครุภัณฑ์!H13,IF(กรอกรายการครุภัณฑ์!H13=0,"-"))</f>
        <v>-</v>
      </c>
      <c r="L14" s="382" t="str">
        <f>IF(กรอกรายการครุภัณฑ์!I13&gt;0,กรอกรายการครุภัณฑ์!I13,IF(กรอกรายการครุภัณฑ์!I13=0,"-"))</f>
        <v>-</v>
      </c>
      <c r="M14" s="384"/>
    </row>
    <row r="15" spans="1:13" s="263" customFormat="1" x14ac:dyDescent="0.5">
      <c r="A15" s="256">
        <f t="shared" si="0"/>
        <v>7</v>
      </c>
      <c r="B15" s="756" t="str">
        <f>IF(กรอกรายการครุภัณฑ์!B14&gt;0,กรอกรายการครุภัณฑ์!B14,IF(กรอกรายการครุภัณฑ์!B14=0,"-"))</f>
        <v>-</v>
      </c>
      <c r="C15" s="757"/>
      <c r="D15" s="757"/>
      <c r="E15" s="758"/>
      <c r="F15" s="401" t="str">
        <f>IF(กรอกรายการครุภัณฑ์!C14&gt;0,กรอกรายการครุภัณฑ์!C14,IF(กรอกรายการครุภัณฑ์!C14=0,"-"))</f>
        <v>-</v>
      </c>
      <c r="G15" s="258" t="str">
        <f>IF(กรอกรายการครุภัณฑ์!D14&gt;0,กรอกรายการครุภัณฑ์!D14,IF(กรอกรายการครุภัณฑ์!D14=0,"-"))</f>
        <v>-</v>
      </c>
      <c r="H15" s="382" t="str">
        <f>IF(กรอกรายการครุภัณฑ์!E14&gt;0,กรอกรายการครุภัณฑ์!E14,IF(กรอกรายการครุภัณฑ์!E14=0,"-"))</f>
        <v>-</v>
      </c>
      <c r="I15" s="382" t="str">
        <f>IF(กรอกรายการครุภัณฑ์!F14&gt;0,กรอกรายการครุภัณฑ์!F14,IF(กรอกรายการครุภัณฑ์!F14=0,"-"))</f>
        <v>-</v>
      </c>
      <c r="J15" s="383" t="str">
        <f>IF(กรอกรายการครุภัณฑ์!G14&gt;0,กรอกรายการครุภัณฑ์!G14,IF(กรอกรายการครุภัณฑ์!G14=0,"-"))</f>
        <v>-</v>
      </c>
      <c r="K15" s="382" t="str">
        <f>IF(กรอกรายการครุภัณฑ์!H14&gt;0,กรอกรายการครุภัณฑ์!H14,IF(กรอกรายการครุภัณฑ์!H14=0,"-"))</f>
        <v>-</v>
      </c>
      <c r="L15" s="382" t="str">
        <f>IF(กรอกรายการครุภัณฑ์!I14&gt;0,กรอกรายการครุภัณฑ์!I14,IF(กรอกรายการครุภัณฑ์!I14=0,"-"))</f>
        <v>-</v>
      </c>
      <c r="M15" s="384"/>
    </row>
    <row r="16" spans="1:13" s="263" customFormat="1" x14ac:dyDescent="0.5">
      <c r="A16" s="256">
        <f t="shared" si="0"/>
        <v>8</v>
      </c>
      <c r="B16" s="756" t="str">
        <f>IF(กรอกรายการครุภัณฑ์!B15&gt;0,กรอกรายการครุภัณฑ์!B15,IF(กรอกรายการครุภัณฑ์!B15=0,"-"))</f>
        <v>-</v>
      </c>
      <c r="C16" s="757"/>
      <c r="D16" s="757"/>
      <c r="E16" s="758"/>
      <c r="F16" s="401" t="str">
        <f>IF(กรอกรายการครุภัณฑ์!C15&gt;0,กรอกรายการครุภัณฑ์!C15,IF(กรอกรายการครุภัณฑ์!C15=0,"-"))</f>
        <v>-</v>
      </c>
      <c r="G16" s="258" t="str">
        <f>IF(กรอกรายการครุภัณฑ์!D15&gt;0,กรอกรายการครุภัณฑ์!D15,IF(กรอกรายการครุภัณฑ์!D15=0,"-"))</f>
        <v>-</v>
      </c>
      <c r="H16" s="382" t="str">
        <f>IF(กรอกรายการครุภัณฑ์!E15&gt;0,กรอกรายการครุภัณฑ์!E15,IF(กรอกรายการครุภัณฑ์!E15=0,"-"))</f>
        <v>-</v>
      </c>
      <c r="I16" s="382" t="str">
        <f>IF(กรอกรายการครุภัณฑ์!F15&gt;0,กรอกรายการครุภัณฑ์!F15,IF(กรอกรายการครุภัณฑ์!F15=0,"-"))</f>
        <v>-</v>
      </c>
      <c r="J16" s="383" t="str">
        <f>IF(กรอกรายการครุภัณฑ์!G15&gt;0,กรอกรายการครุภัณฑ์!G15,IF(กรอกรายการครุภัณฑ์!G15=0,"-"))</f>
        <v>-</v>
      </c>
      <c r="K16" s="382" t="str">
        <f>IF(กรอกรายการครุภัณฑ์!H15&gt;0,กรอกรายการครุภัณฑ์!H15,IF(กรอกรายการครุภัณฑ์!H15=0,"-"))</f>
        <v>-</v>
      </c>
      <c r="L16" s="382" t="str">
        <f>IF(กรอกรายการครุภัณฑ์!I15&gt;0,กรอกรายการครุภัณฑ์!I15,IF(กรอกรายการครุภัณฑ์!I15=0,"-"))</f>
        <v>-</v>
      </c>
      <c r="M16" s="384"/>
    </row>
    <row r="17" spans="1:13" s="263" customFormat="1" x14ac:dyDescent="0.5">
      <c r="A17" s="256">
        <f t="shared" si="0"/>
        <v>9</v>
      </c>
      <c r="B17" s="756" t="str">
        <f>IF(กรอกรายการครุภัณฑ์!B16&gt;0,กรอกรายการครุภัณฑ์!B16,IF(กรอกรายการครุภัณฑ์!B16=0,"-"))</f>
        <v>-</v>
      </c>
      <c r="C17" s="757"/>
      <c r="D17" s="757"/>
      <c r="E17" s="758"/>
      <c r="F17" s="401" t="str">
        <f>IF(กรอกรายการครุภัณฑ์!C16&gt;0,กรอกรายการครุภัณฑ์!C16,IF(กรอกรายการครุภัณฑ์!C16=0,"-"))</f>
        <v>-</v>
      </c>
      <c r="G17" s="258" t="str">
        <f>IF(กรอกรายการครุภัณฑ์!D16&gt;0,กรอกรายการครุภัณฑ์!D16,IF(กรอกรายการครุภัณฑ์!D16=0,"-"))</f>
        <v>-</v>
      </c>
      <c r="H17" s="382" t="str">
        <f>IF(กรอกรายการครุภัณฑ์!E16&gt;0,กรอกรายการครุภัณฑ์!E16,IF(กรอกรายการครุภัณฑ์!E16=0,"-"))</f>
        <v>-</v>
      </c>
      <c r="I17" s="382" t="str">
        <f>IF(กรอกรายการครุภัณฑ์!F16&gt;0,กรอกรายการครุภัณฑ์!F16,IF(กรอกรายการครุภัณฑ์!F16=0,"-"))</f>
        <v>-</v>
      </c>
      <c r="J17" s="383" t="str">
        <f>IF(กรอกรายการครุภัณฑ์!G16&gt;0,กรอกรายการครุภัณฑ์!G16,IF(กรอกรายการครุภัณฑ์!G16=0,"-"))</f>
        <v>-</v>
      </c>
      <c r="K17" s="382" t="str">
        <f>IF(กรอกรายการครุภัณฑ์!H16&gt;0,กรอกรายการครุภัณฑ์!H16,IF(กรอกรายการครุภัณฑ์!H16=0,"-"))</f>
        <v>-</v>
      </c>
      <c r="L17" s="382" t="str">
        <f>IF(กรอกรายการครุภัณฑ์!I16&gt;0,กรอกรายการครุภัณฑ์!I16,IF(กรอกรายการครุภัณฑ์!I16=0,"-"))</f>
        <v>-</v>
      </c>
      <c r="M17" s="384"/>
    </row>
    <row r="18" spans="1:13" s="263" customFormat="1" x14ac:dyDescent="0.5">
      <c r="A18" s="256">
        <f t="shared" si="0"/>
        <v>10</v>
      </c>
      <c r="B18" s="756" t="str">
        <f>IF(กรอกรายการครุภัณฑ์!B17&gt;0,กรอกรายการครุภัณฑ์!B17,IF(กรอกรายการครุภัณฑ์!B17=0,"-"))</f>
        <v>-</v>
      </c>
      <c r="C18" s="757"/>
      <c r="D18" s="757"/>
      <c r="E18" s="758"/>
      <c r="F18" s="401" t="str">
        <f>IF(กรอกรายการครุภัณฑ์!C17&gt;0,กรอกรายการครุภัณฑ์!C17,IF(กรอกรายการครุภัณฑ์!C17=0,"-"))</f>
        <v>-</v>
      </c>
      <c r="G18" s="258" t="str">
        <f>IF(กรอกรายการครุภัณฑ์!D17&gt;0,กรอกรายการครุภัณฑ์!D17,IF(กรอกรายการครุภัณฑ์!D17=0,"-"))</f>
        <v>-</v>
      </c>
      <c r="H18" s="382" t="str">
        <f>IF(กรอกรายการครุภัณฑ์!E17&gt;0,กรอกรายการครุภัณฑ์!E17,IF(กรอกรายการครุภัณฑ์!E17=0,"-"))</f>
        <v>-</v>
      </c>
      <c r="I18" s="382" t="str">
        <f>IF(กรอกรายการครุภัณฑ์!F17&gt;0,กรอกรายการครุภัณฑ์!F17,IF(กรอกรายการครุภัณฑ์!F17=0,"-"))</f>
        <v>-</v>
      </c>
      <c r="J18" s="383" t="str">
        <f>IF(กรอกรายการครุภัณฑ์!G17&gt;0,กรอกรายการครุภัณฑ์!G17,IF(กรอกรายการครุภัณฑ์!G17=0,"-"))</f>
        <v>-</v>
      </c>
      <c r="K18" s="382" t="str">
        <f>IF(กรอกรายการครุภัณฑ์!H17&gt;0,กรอกรายการครุภัณฑ์!H17,IF(กรอกรายการครุภัณฑ์!H17=0,"-"))</f>
        <v>-</v>
      </c>
      <c r="L18" s="382" t="str">
        <f>IF(กรอกรายการครุภัณฑ์!I17&gt;0,กรอกรายการครุภัณฑ์!I17,IF(กรอกรายการครุภัณฑ์!I17=0,"-"))</f>
        <v>-</v>
      </c>
      <c r="M18" s="384"/>
    </row>
    <row r="19" spans="1:13" s="263" customFormat="1" x14ac:dyDescent="0.5">
      <c r="A19" s="256">
        <f t="shared" si="0"/>
        <v>11</v>
      </c>
      <c r="B19" s="756" t="str">
        <f>IF(กรอกรายการครุภัณฑ์!B18&gt;0,กรอกรายการครุภัณฑ์!B18,IF(กรอกรายการครุภัณฑ์!B18=0,"-"))</f>
        <v>-</v>
      </c>
      <c r="C19" s="757"/>
      <c r="D19" s="757"/>
      <c r="E19" s="758"/>
      <c r="F19" s="401" t="str">
        <f>IF(กรอกรายการครุภัณฑ์!C18&gt;0,กรอกรายการครุภัณฑ์!C18,IF(กรอกรายการครุภัณฑ์!C18=0,"-"))</f>
        <v>-</v>
      </c>
      <c r="G19" s="258" t="str">
        <f>IF(กรอกรายการครุภัณฑ์!D18&gt;0,กรอกรายการครุภัณฑ์!D18,IF(กรอกรายการครุภัณฑ์!D18=0,"-"))</f>
        <v>-</v>
      </c>
      <c r="H19" s="382" t="str">
        <f>IF(กรอกรายการครุภัณฑ์!E18&gt;0,กรอกรายการครุภัณฑ์!E18,IF(กรอกรายการครุภัณฑ์!E18=0,"-"))</f>
        <v>-</v>
      </c>
      <c r="I19" s="382" t="str">
        <f>IF(กรอกรายการครุภัณฑ์!F18&gt;0,กรอกรายการครุภัณฑ์!F18,IF(กรอกรายการครุภัณฑ์!F18=0,"-"))</f>
        <v>-</v>
      </c>
      <c r="J19" s="383" t="str">
        <f>IF(กรอกรายการครุภัณฑ์!G18&gt;0,กรอกรายการครุภัณฑ์!G18,IF(กรอกรายการครุภัณฑ์!G18=0,"-"))</f>
        <v>-</v>
      </c>
      <c r="K19" s="382" t="str">
        <f>IF(กรอกรายการครุภัณฑ์!H18&gt;0,กรอกรายการครุภัณฑ์!H18,IF(กรอกรายการครุภัณฑ์!H18=0,"-"))</f>
        <v>-</v>
      </c>
      <c r="L19" s="382" t="str">
        <f>IF(กรอกรายการครุภัณฑ์!I18&gt;0,กรอกรายการครุภัณฑ์!I18,IF(กรอกรายการครุภัณฑ์!I18=0,"-"))</f>
        <v>-</v>
      </c>
      <c r="M19" s="384"/>
    </row>
    <row r="20" spans="1:13" s="263" customFormat="1" x14ac:dyDescent="0.5">
      <c r="A20" s="256">
        <f t="shared" si="0"/>
        <v>12</v>
      </c>
      <c r="B20" s="756" t="str">
        <f>IF(กรอกรายการครุภัณฑ์!B19&gt;0,กรอกรายการครุภัณฑ์!B19,IF(กรอกรายการครุภัณฑ์!B19=0,"-"))</f>
        <v>-</v>
      </c>
      <c r="C20" s="757"/>
      <c r="D20" s="757"/>
      <c r="E20" s="758"/>
      <c r="F20" s="401" t="str">
        <f>IF(กรอกรายการครุภัณฑ์!C19&gt;0,กรอกรายการครุภัณฑ์!C19,IF(กรอกรายการครุภัณฑ์!C19=0,"-"))</f>
        <v>-</v>
      </c>
      <c r="G20" s="258" t="str">
        <f>IF(กรอกรายการครุภัณฑ์!D19&gt;0,กรอกรายการครุภัณฑ์!D19,IF(กรอกรายการครุภัณฑ์!D19=0,"-"))</f>
        <v>-</v>
      </c>
      <c r="H20" s="382" t="str">
        <f>IF(กรอกรายการครุภัณฑ์!E19&gt;0,กรอกรายการครุภัณฑ์!E19,IF(กรอกรายการครุภัณฑ์!E19=0,"-"))</f>
        <v>-</v>
      </c>
      <c r="I20" s="382" t="str">
        <f>IF(กรอกรายการครุภัณฑ์!F19&gt;0,กรอกรายการครุภัณฑ์!F19,IF(กรอกรายการครุภัณฑ์!F19=0,"-"))</f>
        <v>-</v>
      </c>
      <c r="J20" s="383" t="str">
        <f>IF(กรอกรายการครุภัณฑ์!G19&gt;0,กรอกรายการครุภัณฑ์!G19,IF(กรอกรายการครุภัณฑ์!G19=0,"-"))</f>
        <v>-</v>
      </c>
      <c r="K20" s="382" t="str">
        <f>IF(กรอกรายการครุภัณฑ์!H19&gt;0,กรอกรายการครุภัณฑ์!H19,IF(กรอกรายการครุภัณฑ์!H19=0,"-"))</f>
        <v>-</v>
      </c>
      <c r="L20" s="382" t="str">
        <f>IF(กรอกรายการครุภัณฑ์!I19&gt;0,กรอกรายการครุภัณฑ์!I19,IF(กรอกรายการครุภัณฑ์!I19=0,"-"))</f>
        <v>-</v>
      </c>
      <c r="M20" s="384"/>
    </row>
    <row r="21" spans="1:13" s="263" customFormat="1" x14ac:dyDescent="0.5">
      <c r="A21" s="256">
        <f t="shared" si="0"/>
        <v>13</v>
      </c>
      <c r="B21" s="756" t="str">
        <f>IF(กรอกรายการครุภัณฑ์!B20&gt;0,กรอกรายการครุภัณฑ์!B20,IF(กรอกรายการครุภัณฑ์!B20=0,"-"))</f>
        <v>-</v>
      </c>
      <c r="C21" s="757"/>
      <c r="D21" s="757"/>
      <c r="E21" s="758"/>
      <c r="F21" s="401" t="str">
        <f>IF(กรอกรายการครุภัณฑ์!C20&gt;0,กรอกรายการครุภัณฑ์!C20,IF(กรอกรายการครุภัณฑ์!C20=0,"-"))</f>
        <v>-</v>
      </c>
      <c r="G21" s="258" t="str">
        <f>IF(กรอกรายการครุภัณฑ์!D20&gt;0,กรอกรายการครุภัณฑ์!D20,IF(กรอกรายการครุภัณฑ์!D20=0,"-"))</f>
        <v>-</v>
      </c>
      <c r="H21" s="382" t="str">
        <f>IF(กรอกรายการครุภัณฑ์!E20&gt;0,กรอกรายการครุภัณฑ์!E20,IF(กรอกรายการครุภัณฑ์!E20=0,"-"))</f>
        <v>-</v>
      </c>
      <c r="I21" s="382" t="str">
        <f>IF(กรอกรายการครุภัณฑ์!F20&gt;0,กรอกรายการครุภัณฑ์!F20,IF(กรอกรายการครุภัณฑ์!F20=0,"-"))</f>
        <v>-</v>
      </c>
      <c r="J21" s="383" t="str">
        <f>IF(กรอกรายการครุภัณฑ์!G20&gt;0,กรอกรายการครุภัณฑ์!G20,IF(กรอกรายการครุภัณฑ์!G20=0,"-"))</f>
        <v>-</v>
      </c>
      <c r="K21" s="382" t="str">
        <f>IF(กรอกรายการครุภัณฑ์!H20&gt;0,กรอกรายการครุภัณฑ์!H20,IF(กรอกรายการครุภัณฑ์!H20=0,"-"))</f>
        <v>-</v>
      </c>
      <c r="L21" s="382" t="str">
        <f>IF(กรอกรายการครุภัณฑ์!I20&gt;0,กรอกรายการครุภัณฑ์!I20,IF(กรอกรายการครุภัณฑ์!I20=0,"-"))</f>
        <v>-</v>
      </c>
      <c r="M21" s="384"/>
    </row>
    <row r="22" spans="1:13" s="263" customFormat="1" x14ac:dyDescent="0.5">
      <c r="A22" s="256">
        <f t="shared" si="0"/>
        <v>14</v>
      </c>
      <c r="B22" s="756" t="str">
        <f>IF(กรอกรายการครุภัณฑ์!B21&gt;0,กรอกรายการครุภัณฑ์!B21,IF(กรอกรายการครุภัณฑ์!B21=0,"-"))</f>
        <v>-</v>
      </c>
      <c r="C22" s="757"/>
      <c r="D22" s="757"/>
      <c r="E22" s="758"/>
      <c r="F22" s="401" t="str">
        <f>IF(กรอกรายการครุภัณฑ์!C21&gt;0,กรอกรายการครุภัณฑ์!C21,IF(กรอกรายการครุภัณฑ์!C21=0,"-"))</f>
        <v>-</v>
      </c>
      <c r="G22" s="258" t="str">
        <f>IF(กรอกรายการครุภัณฑ์!D21&gt;0,กรอกรายการครุภัณฑ์!D21,IF(กรอกรายการครุภัณฑ์!D21=0,"-"))</f>
        <v>-</v>
      </c>
      <c r="H22" s="382" t="str">
        <f>IF(กรอกรายการครุภัณฑ์!E21&gt;0,กรอกรายการครุภัณฑ์!E21,IF(กรอกรายการครุภัณฑ์!E21=0,"-"))</f>
        <v>-</v>
      </c>
      <c r="I22" s="382" t="str">
        <f>IF(กรอกรายการครุภัณฑ์!F21&gt;0,กรอกรายการครุภัณฑ์!F21,IF(กรอกรายการครุภัณฑ์!F21=0,"-"))</f>
        <v>-</v>
      </c>
      <c r="J22" s="383" t="str">
        <f>IF(กรอกรายการครุภัณฑ์!G21&gt;0,กรอกรายการครุภัณฑ์!G21,IF(กรอกรายการครุภัณฑ์!G21=0,"-"))</f>
        <v>-</v>
      </c>
      <c r="K22" s="382" t="str">
        <f>IF(กรอกรายการครุภัณฑ์!H21&gt;0,กรอกรายการครุภัณฑ์!H21,IF(กรอกรายการครุภัณฑ์!H21=0,"-"))</f>
        <v>-</v>
      </c>
      <c r="L22" s="382" t="str">
        <f>IF(กรอกรายการครุภัณฑ์!I21&gt;0,กรอกรายการครุภัณฑ์!I21,IF(กรอกรายการครุภัณฑ์!I21=0,"-"))</f>
        <v>-</v>
      </c>
      <c r="M22" s="384"/>
    </row>
    <row r="23" spans="1:13" s="263" customFormat="1" x14ac:dyDescent="0.5">
      <c r="A23" s="256">
        <f>A22+1</f>
        <v>15</v>
      </c>
      <c r="B23" s="756" t="str">
        <f>IF(กรอกรายการครุภัณฑ์!B22&gt;0,กรอกรายการครุภัณฑ์!B22,IF(กรอกรายการครุภัณฑ์!B22=0,"-"))</f>
        <v>-</v>
      </c>
      <c r="C23" s="757"/>
      <c r="D23" s="757"/>
      <c r="E23" s="758"/>
      <c r="F23" s="401" t="str">
        <f>IF(กรอกรายการครุภัณฑ์!C22&gt;0,กรอกรายการครุภัณฑ์!C22,IF(กรอกรายการครุภัณฑ์!C22=0,"-"))</f>
        <v>-</v>
      </c>
      <c r="G23" s="258" t="str">
        <f>IF(กรอกรายการครุภัณฑ์!D22&gt;0,กรอกรายการครุภัณฑ์!D22,IF(กรอกรายการครุภัณฑ์!D22=0,"-"))</f>
        <v>-</v>
      </c>
      <c r="H23" s="382" t="str">
        <f>IF(กรอกรายการครุภัณฑ์!E22&gt;0,กรอกรายการครุภัณฑ์!E22,IF(กรอกรายการครุภัณฑ์!E22=0,"-"))</f>
        <v>-</v>
      </c>
      <c r="I23" s="382" t="str">
        <f>IF(กรอกรายการครุภัณฑ์!F22&gt;0,กรอกรายการครุภัณฑ์!F22,IF(กรอกรายการครุภัณฑ์!F22=0,"-"))</f>
        <v>-</v>
      </c>
      <c r="J23" s="383" t="str">
        <f>IF(กรอกรายการครุภัณฑ์!G22&gt;0,กรอกรายการครุภัณฑ์!G22,IF(กรอกรายการครุภัณฑ์!G22=0,"-"))</f>
        <v>-</v>
      </c>
      <c r="K23" s="382" t="str">
        <f>IF(กรอกรายการครุภัณฑ์!H22&gt;0,กรอกรายการครุภัณฑ์!H22,IF(กรอกรายการครุภัณฑ์!H22=0,"-"))</f>
        <v>-</v>
      </c>
      <c r="L23" s="382" t="str">
        <f>IF(กรอกรายการครุภัณฑ์!I22&gt;0,กรอกรายการครุภัณฑ์!I22,IF(กรอกรายการครุภัณฑ์!I22=0,"-"))</f>
        <v>-</v>
      </c>
      <c r="M23" s="384"/>
    </row>
    <row r="24" spans="1:13" s="263" customFormat="1" ht="22.5" thickBot="1" x14ac:dyDescent="0.55000000000000004">
      <c r="A24" s="256">
        <f>A23+1</f>
        <v>16</v>
      </c>
      <c r="B24" s="756" t="str">
        <f>IF(กรอกรายการครุภัณฑ์!B23&gt;0,กรอกรายการครุภัณฑ์!B23,IF(กรอกรายการครุภัณฑ์!B23=0,"-"))</f>
        <v>-</v>
      </c>
      <c r="C24" s="757"/>
      <c r="D24" s="757"/>
      <c r="E24" s="758"/>
      <c r="F24" s="401" t="str">
        <f>IF(กรอกรายการครุภัณฑ์!C23&gt;0,กรอกรายการครุภัณฑ์!C23,IF(กรอกรายการครุภัณฑ์!C23=0,"-"))</f>
        <v>-</v>
      </c>
      <c r="G24" s="258" t="str">
        <f>IF(กรอกรายการครุภัณฑ์!D23&gt;0,กรอกรายการครุภัณฑ์!D23,IF(กรอกรายการครุภัณฑ์!D23=0,"-"))</f>
        <v>-</v>
      </c>
      <c r="H24" s="382" t="str">
        <f>IF(กรอกรายการครุภัณฑ์!E23&gt;0,กรอกรายการครุภัณฑ์!E23,IF(กรอกรายการครุภัณฑ์!E23=0,"-"))</f>
        <v>-</v>
      </c>
      <c r="I24" s="382" t="str">
        <f>IF(กรอกรายการครุภัณฑ์!F23&gt;0,กรอกรายการครุภัณฑ์!F23,IF(กรอกรายการครุภัณฑ์!F23=0,"-"))</f>
        <v>-</v>
      </c>
      <c r="J24" s="383" t="str">
        <f>IF(กรอกรายการครุภัณฑ์!G23&gt;0,กรอกรายการครุภัณฑ์!G23,IF(กรอกรายการครุภัณฑ์!G23=0,"-"))</f>
        <v>-</v>
      </c>
      <c r="K24" s="382" t="str">
        <f>IF(กรอกรายการครุภัณฑ์!H23&gt;0,กรอกรายการครุภัณฑ์!H23,IF(กรอกรายการครุภัณฑ์!H23=0,"-"))</f>
        <v>-</v>
      </c>
      <c r="L24" s="382" t="str">
        <f>IF(กรอกรายการครุภัณฑ์!I23&gt;0,กรอกรายการครุภัณฑ์!I23,IF(กรอกรายการครุภัณฑ์!I23=0,"-"))</f>
        <v>-</v>
      </c>
      <c r="M24" s="384"/>
    </row>
    <row r="25" spans="1:13" ht="23.25" thickTop="1" thickBot="1" x14ac:dyDescent="0.55000000000000004">
      <c r="A25" s="784" t="s">
        <v>291</v>
      </c>
      <c r="B25" s="785"/>
      <c r="C25" s="785"/>
      <c r="D25" s="785"/>
      <c r="E25" s="785"/>
      <c r="F25" s="785"/>
      <c r="G25" s="786"/>
      <c r="H25" s="385"/>
      <c r="I25" s="386">
        <f>SUM(I9:I24)</f>
        <v>1399328</v>
      </c>
      <c r="J25" s="386"/>
      <c r="K25" s="386">
        <f>SUM(K9:K24)</f>
        <v>139096</v>
      </c>
      <c r="L25" s="386">
        <f>SUM(L9:L24)</f>
        <v>1538424</v>
      </c>
      <c r="M25" s="387"/>
    </row>
    <row r="26" spans="1:13" s="402" customFormat="1" ht="20.25" thickTop="1" x14ac:dyDescent="0.45">
      <c r="B26" s="788" t="s">
        <v>227</v>
      </c>
      <c r="C26" s="788"/>
      <c r="D26" s="787" t="s">
        <v>228</v>
      </c>
      <c r="E26" s="787"/>
      <c r="F26" s="405" t="s">
        <v>229</v>
      </c>
      <c r="H26" s="403"/>
      <c r="I26" s="403"/>
      <c r="J26" s="404"/>
      <c r="K26" s="403"/>
      <c r="L26" s="403"/>
    </row>
    <row r="27" spans="1:13" x14ac:dyDescent="0.5">
      <c r="C27" s="390"/>
      <c r="D27" s="213" t="s">
        <v>288</v>
      </c>
      <c r="E27" s="390"/>
      <c r="F27" s="391" t="s">
        <v>289</v>
      </c>
      <c r="H27" s="392"/>
      <c r="I27" s="392"/>
      <c r="J27" s="393"/>
    </row>
    <row r="28" spans="1:13" x14ac:dyDescent="0.5">
      <c r="B28" s="394"/>
      <c r="C28" s="395"/>
      <c r="E28" s="406" t="str">
        <f>'กรอกข้อมูล รร.'!B13</f>
        <v>ช่าง ระดับ 4</v>
      </c>
      <c r="F28" s="391"/>
      <c r="H28" s="392"/>
      <c r="I28" s="392"/>
      <c r="J28" s="393"/>
    </row>
    <row r="29" spans="1:13" x14ac:dyDescent="0.5">
      <c r="B29" s="396"/>
      <c r="C29" s="397"/>
      <c r="D29" s="213" t="s">
        <v>288</v>
      </c>
      <c r="E29" s="397"/>
      <c r="F29" s="391"/>
      <c r="H29" s="392"/>
      <c r="I29" s="392"/>
      <c r="J29" s="393"/>
    </row>
    <row r="30" spans="1:13" x14ac:dyDescent="0.5">
      <c r="E30" s="356" t="str">
        <f>'กรอกข้อมูล รร.'!B15</f>
        <v>ผู้อำนวยการกลุ่มอำนวยการ</v>
      </c>
      <c r="F30" s="391"/>
      <c r="H30" s="392"/>
      <c r="I30" s="392"/>
      <c r="J30" s="393"/>
    </row>
    <row r="31" spans="1:13" ht="24" x14ac:dyDescent="0.55000000000000004">
      <c r="A31" s="780" t="str">
        <f>'[2]ปร.4(ก)'!A31:M31</f>
        <v>งานปรับปรุง/ซ่อมแซม</v>
      </c>
      <c r="B31" s="780"/>
      <c r="C31" s="780"/>
      <c r="D31" s="780"/>
      <c r="E31" s="780"/>
      <c r="F31" s="780"/>
      <c r="G31" s="780"/>
      <c r="H31" s="780"/>
      <c r="I31" s="780"/>
      <c r="J31" s="780"/>
      <c r="K31" s="780"/>
      <c r="L31" s="780"/>
      <c r="M31" s="780"/>
    </row>
    <row r="32" spans="1:13" x14ac:dyDescent="0.5">
      <c r="A32" s="781" t="s">
        <v>281</v>
      </c>
      <c r="B32" s="781"/>
      <c r="C32" s="767" t="s">
        <v>282</v>
      </c>
      <c r="D32" s="767"/>
      <c r="E32" s="767"/>
      <c r="F32" s="767"/>
      <c r="G32" s="767"/>
      <c r="H32" s="767"/>
      <c r="I32" s="767"/>
      <c r="J32" s="767"/>
      <c r="K32" s="767"/>
      <c r="L32" s="767"/>
      <c r="M32" s="767"/>
    </row>
    <row r="33" spans="1:13" x14ac:dyDescent="0.5">
      <c r="A33" s="377" t="str">
        <f>A3</f>
        <v>สถานที่</v>
      </c>
      <c r="B33" s="767" t="str">
        <f>B3</f>
        <v>สพป.ลำปาง เขต 3</v>
      </c>
      <c r="C33" s="767"/>
      <c r="D33" s="767"/>
      <c r="E33" s="767"/>
      <c r="F33" s="767"/>
      <c r="G33" s="767"/>
      <c r="H33" s="767"/>
      <c r="I33" s="378" t="s">
        <v>174</v>
      </c>
      <c r="J33" s="227" t="str">
        <f>J3</f>
        <v>ลำปาง</v>
      </c>
      <c r="K33" s="400" t="s">
        <v>287</v>
      </c>
      <c r="L33" s="227" t="str">
        <f>L3</f>
        <v>ลำปาง เขต  3</v>
      </c>
      <c r="M33" s="227"/>
    </row>
    <row r="34" spans="1:13" x14ac:dyDescent="0.5">
      <c r="A34" s="781" t="s">
        <v>1</v>
      </c>
      <c r="B34" s="781"/>
      <c r="C34" s="781"/>
      <c r="D34" s="767" t="str">
        <f>D4</f>
        <v>นายอำพร จานเก่า</v>
      </c>
      <c r="E34" s="767"/>
      <c r="F34" s="767"/>
      <c r="G34" s="767"/>
      <c r="H34" s="767"/>
      <c r="I34" s="782" t="s">
        <v>66</v>
      </c>
      <c r="J34" s="782"/>
      <c r="K34" s="783">
        <f>K4</f>
        <v>44327</v>
      </c>
      <c r="L34" s="783"/>
      <c r="M34" s="783"/>
    </row>
    <row r="35" spans="1:13" ht="22.5" thickBot="1" x14ac:dyDescent="0.55000000000000004">
      <c r="A35" s="766" t="s">
        <v>97</v>
      </c>
      <c r="B35" s="766"/>
      <c r="C35" s="766"/>
      <c r="D35" s="767" t="str">
        <f>D5</f>
        <v>ช่าง ระดับ 4</v>
      </c>
      <c r="E35" s="767"/>
      <c r="F35" s="767"/>
      <c r="G35" s="767"/>
      <c r="H35" s="767"/>
      <c r="I35" s="768"/>
      <c r="J35" s="768"/>
      <c r="K35" s="769" t="s">
        <v>35</v>
      </c>
      <c r="L35" s="769"/>
      <c r="M35" s="769"/>
    </row>
    <row r="36" spans="1:13" ht="22.5" thickTop="1" x14ac:dyDescent="0.5">
      <c r="A36" s="761" t="s">
        <v>2</v>
      </c>
      <c r="B36" s="770" t="s">
        <v>3</v>
      </c>
      <c r="C36" s="771"/>
      <c r="D36" s="771"/>
      <c r="E36" s="771"/>
      <c r="F36" s="774" t="s">
        <v>4</v>
      </c>
      <c r="G36" s="776" t="s">
        <v>5</v>
      </c>
      <c r="H36" s="778" t="s">
        <v>6</v>
      </c>
      <c r="I36" s="779"/>
      <c r="J36" s="778" t="s">
        <v>7</v>
      </c>
      <c r="K36" s="779"/>
      <c r="L36" s="759" t="s">
        <v>8</v>
      </c>
      <c r="M36" s="761" t="s">
        <v>9</v>
      </c>
    </row>
    <row r="37" spans="1:13" ht="22.5" thickBot="1" x14ac:dyDescent="0.55000000000000004">
      <c r="A37" s="762"/>
      <c r="B37" s="772"/>
      <c r="C37" s="773"/>
      <c r="D37" s="773"/>
      <c r="E37" s="773"/>
      <c r="F37" s="775"/>
      <c r="G37" s="777"/>
      <c r="H37" s="379" t="s">
        <v>10</v>
      </c>
      <c r="I37" s="379" t="s">
        <v>11</v>
      </c>
      <c r="J37" s="379" t="s">
        <v>10</v>
      </c>
      <c r="K37" s="379" t="s">
        <v>11</v>
      </c>
      <c r="L37" s="760"/>
      <c r="M37" s="762"/>
    </row>
    <row r="38" spans="1:13" ht="22.5" thickTop="1" x14ac:dyDescent="0.5">
      <c r="A38" s="256"/>
      <c r="B38" s="763" t="s">
        <v>290</v>
      </c>
      <c r="C38" s="764"/>
      <c r="D38" s="764"/>
      <c r="E38" s="765"/>
      <c r="F38" s="380"/>
      <c r="G38" s="258"/>
      <c r="H38" s="381"/>
      <c r="I38" s="382">
        <f>I25</f>
        <v>1399328</v>
      </c>
      <c r="J38" s="382"/>
      <c r="K38" s="382">
        <f t="shared" ref="K38:L38" si="1">K25</f>
        <v>139096</v>
      </c>
      <c r="L38" s="382">
        <f t="shared" si="1"/>
        <v>1538424</v>
      </c>
      <c r="M38" s="384"/>
    </row>
    <row r="39" spans="1:13" x14ac:dyDescent="0.5">
      <c r="A39" s="256">
        <v>17</v>
      </c>
      <c r="B39" s="756" t="str">
        <f>IF(กรอกรายการครุภัณฑ์!B24&gt;0,กรอกรายการครุภัณฑ์!B24,IF(กรอกรายการครุภัณฑ์!B24=0,"-"))</f>
        <v>-</v>
      </c>
      <c r="C39" s="757"/>
      <c r="D39" s="757"/>
      <c r="E39" s="758"/>
      <c r="F39" s="401" t="str">
        <f>IF(กรอกรายการครุภัณฑ์!C24&gt;0,กรอกรายการครุภัณฑ์!C24,IF(กรอกรายการครุภัณฑ์!C24=0,"-"))</f>
        <v>-</v>
      </c>
      <c r="G39" s="258" t="str">
        <f>IF(กรอกรายการครุภัณฑ์!D24&gt;0,กรอกรายการครุภัณฑ์!D24,IF(กรอกรายการครุภัณฑ์!D24=0,"-"))</f>
        <v>-</v>
      </c>
      <c r="H39" s="382" t="str">
        <f>IF(กรอกรายการครุภัณฑ์!E24&gt;0,กรอกรายการครุภัณฑ์!E24,IF(กรอกรายการครุภัณฑ์!E24=0,"-"))</f>
        <v>-</v>
      </c>
      <c r="I39" s="382" t="str">
        <f>IF(กรอกรายการครุภัณฑ์!F24&gt;0,กรอกรายการครุภัณฑ์!F24,IF(กรอกรายการครุภัณฑ์!F24=0,"-"))</f>
        <v>-</v>
      </c>
      <c r="J39" s="383" t="str">
        <f>IF(กรอกรายการครุภัณฑ์!G24&gt;0,กรอกรายการครุภัณฑ์!G24,IF(กรอกรายการครุภัณฑ์!G24=0,"-"))</f>
        <v>-</v>
      </c>
      <c r="K39" s="382" t="str">
        <f>IF(กรอกรายการครุภัณฑ์!H24&gt;0,กรอกรายการครุภัณฑ์!H24,IF(กรอกรายการครุภัณฑ์!H24=0,"-"))</f>
        <v>-</v>
      </c>
      <c r="L39" s="382" t="str">
        <f>IF(กรอกรายการครุภัณฑ์!I24&gt;0,กรอกรายการครุภัณฑ์!I24,IF(กรอกรายการครุภัณฑ์!I24=0,"-"))</f>
        <v>-</v>
      </c>
      <c r="M39" s="384"/>
    </row>
    <row r="40" spans="1:13" x14ac:dyDescent="0.5">
      <c r="A40" s="256">
        <f t="shared" ref="A40:A52" si="2">A39+1</f>
        <v>18</v>
      </c>
      <c r="B40" s="756" t="str">
        <f>IF(กรอกรายการครุภัณฑ์!B25&gt;0,กรอกรายการครุภัณฑ์!B25,IF(กรอกรายการครุภัณฑ์!B25=0,"-"))</f>
        <v>-</v>
      </c>
      <c r="C40" s="757"/>
      <c r="D40" s="757"/>
      <c r="E40" s="758"/>
      <c r="F40" s="401" t="str">
        <f>IF(กรอกรายการครุภัณฑ์!C25&gt;0,กรอกรายการครุภัณฑ์!C25,IF(กรอกรายการครุภัณฑ์!C25=0,"-"))</f>
        <v>-</v>
      </c>
      <c r="G40" s="258" t="str">
        <f>IF(กรอกรายการครุภัณฑ์!D25&gt;0,กรอกรายการครุภัณฑ์!D25,IF(กรอกรายการครุภัณฑ์!D25=0,"-"))</f>
        <v>-</v>
      </c>
      <c r="H40" s="382" t="str">
        <f>IF(กรอกรายการครุภัณฑ์!E25&gt;0,กรอกรายการครุภัณฑ์!E25,IF(กรอกรายการครุภัณฑ์!E25=0,"-"))</f>
        <v>-</v>
      </c>
      <c r="I40" s="382" t="str">
        <f>IF(กรอกรายการครุภัณฑ์!F25&gt;0,กรอกรายการครุภัณฑ์!F25,IF(กรอกรายการครุภัณฑ์!F25=0,"-"))</f>
        <v>-</v>
      </c>
      <c r="J40" s="383" t="str">
        <f>IF(กรอกรายการครุภัณฑ์!G25&gt;0,กรอกรายการครุภัณฑ์!G25,IF(กรอกรายการครุภัณฑ์!G25=0,"-"))</f>
        <v>-</v>
      </c>
      <c r="K40" s="382" t="str">
        <f>IF(กรอกรายการครุภัณฑ์!H25&gt;0,กรอกรายการครุภัณฑ์!H25,IF(กรอกรายการครุภัณฑ์!H25=0,"-"))</f>
        <v>-</v>
      </c>
      <c r="L40" s="382" t="str">
        <f>IF(กรอกรายการครุภัณฑ์!I25&gt;0,กรอกรายการครุภัณฑ์!I25,IF(กรอกรายการครุภัณฑ์!I25=0,"-"))</f>
        <v>-</v>
      </c>
      <c r="M40" s="384"/>
    </row>
    <row r="41" spans="1:13" x14ac:dyDescent="0.5">
      <c r="A41" s="256">
        <f t="shared" si="2"/>
        <v>19</v>
      </c>
      <c r="B41" s="756" t="str">
        <f>IF(กรอกรายการครุภัณฑ์!B26&gt;0,กรอกรายการครุภัณฑ์!B26,IF(กรอกรายการครุภัณฑ์!B26=0,"-"))</f>
        <v>-</v>
      </c>
      <c r="C41" s="757"/>
      <c r="D41" s="757"/>
      <c r="E41" s="758"/>
      <c r="F41" s="401" t="str">
        <f>IF(กรอกรายการครุภัณฑ์!C26&gt;0,กรอกรายการครุภัณฑ์!C26,IF(กรอกรายการครุภัณฑ์!C26=0,"-"))</f>
        <v>-</v>
      </c>
      <c r="G41" s="258" t="str">
        <f>IF(กรอกรายการครุภัณฑ์!D26&gt;0,กรอกรายการครุภัณฑ์!D26,IF(กรอกรายการครุภัณฑ์!D26=0,"-"))</f>
        <v>-</v>
      </c>
      <c r="H41" s="382" t="str">
        <f>IF(กรอกรายการครุภัณฑ์!E26&gt;0,กรอกรายการครุภัณฑ์!E26,IF(กรอกรายการครุภัณฑ์!E26=0,"-"))</f>
        <v>-</v>
      </c>
      <c r="I41" s="382" t="str">
        <f>IF(กรอกรายการครุภัณฑ์!F26&gt;0,กรอกรายการครุภัณฑ์!F26,IF(กรอกรายการครุภัณฑ์!F26=0,"-"))</f>
        <v>-</v>
      </c>
      <c r="J41" s="383" t="str">
        <f>IF(กรอกรายการครุภัณฑ์!G26&gt;0,กรอกรายการครุภัณฑ์!G26,IF(กรอกรายการครุภัณฑ์!G26=0,"-"))</f>
        <v>-</v>
      </c>
      <c r="K41" s="382" t="str">
        <f>IF(กรอกรายการครุภัณฑ์!H26&gt;0,กรอกรายการครุภัณฑ์!H26,IF(กรอกรายการครุภัณฑ์!H26=0,"-"))</f>
        <v>-</v>
      </c>
      <c r="L41" s="382" t="str">
        <f>IF(กรอกรายการครุภัณฑ์!I26&gt;0,กรอกรายการครุภัณฑ์!I26,IF(กรอกรายการครุภัณฑ์!I26=0,"-"))</f>
        <v>-</v>
      </c>
      <c r="M41" s="384"/>
    </row>
    <row r="42" spans="1:13" x14ac:dyDescent="0.5">
      <c r="A42" s="256">
        <f t="shared" si="2"/>
        <v>20</v>
      </c>
      <c r="B42" s="756" t="str">
        <f>IF(กรอกรายการครุภัณฑ์!B27&gt;0,กรอกรายการครุภัณฑ์!B27,IF(กรอกรายการครุภัณฑ์!B27=0,"-"))</f>
        <v>-</v>
      </c>
      <c r="C42" s="757"/>
      <c r="D42" s="757"/>
      <c r="E42" s="758"/>
      <c r="F42" s="401" t="str">
        <f>IF(กรอกรายการครุภัณฑ์!C27&gt;0,กรอกรายการครุภัณฑ์!C27,IF(กรอกรายการครุภัณฑ์!C27=0,"-"))</f>
        <v>-</v>
      </c>
      <c r="G42" s="258" t="str">
        <f>IF(กรอกรายการครุภัณฑ์!D27&gt;0,กรอกรายการครุภัณฑ์!D27,IF(กรอกรายการครุภัณฑ์!D27=0,"-"))</f>
        <v>-</v>
      </c>
      <c r="H42" s="382" t="str">
        <f>IF(กรอกรายการครุภัณฑ์!E27&gt;0,กรอกรายการครุภัณฑ์!E27,IF(กรอกรายการครุภัณฑ์!E27=0,"-"))</f>
        <v>-</v>
      </c>
      <c r="I42" s="382" t="str">
        <f>IF(กรอกรายการครุภัณฑ์!F27&gt;0,กรอกรายการครุภัณฑ์!F27,IF(กรอกรายการครุภัณฑ์!F27=0,"-"))</f>
        <v>-</v>
      </c>
      <c r="J42" s="383" t="str">
        <f>IF(กรอกรายการครุภัณฑ์!G27&gt;0,กรอกรายการครุภัณฑ์!G27,IF(กรอกรายการครุภัณฑ์!G27=0,"-"))</f>
        <v>-</v>
      </c>
      <c r="K42" s="382" t="str">
        <f>IF(กรอกรายการครุภัณฑ์!H27&gt;0,กรอกรายการครุภัณฑ์!H27,IF(กรอกรายการครุภัณฑ์!H27=0,"-"))</f>
        <v>-</v>
      </c>
      <c r="L42" s="382" t="str">
        <f>IF(กรอกรายการครุภัณฑ์!I27&gt;0,กรอกรายการครุภัณฑ์!I27,IF(กรอกรายการครุภัณฑ์!I27=0,"-"))</f>
        <v>-</v>
      </c>
      <c r="M42" s="384"/>
    </row>
    <row r="43" spans="1:13" x14ac:dyDescent="0.5">
      <c r="A43" s="256">
        <f t="shared" si="2"/>
        <v>21</v>
      </c>
      <c r="B43" s="756" t="str">
        <f>IF(กรอกรายการครุภัณฑ์!B28&gt;0,กรอกรายการครุภัณฑ์!B28,IF(กรอกรายการครุภัณฑ์!B28=0,"-"))</f>
        <v>-</v>
      </c>
      <c r="C43" s="757"/>
      <c r="D43" s="757"/>
      <c r="E43" s="758"/>
      <c r="F43" s="401" t="str">
        <f>IF(กรอกรายการครุภัณฑ์!C28&gt;0,กรอกรายการครุภัณฑ์!C28,IF(กรอกรายการครุภัณฑ์!C28=0,"-"))</f>
        <v>-</v>
      </c>
      <c r="G43" s="258" t="str">
        <f>IF(กรอกรายการครุภัณฑ์!D28&gt;0,กรอกรายการครุภัณฑ์!D28,IF(กรอกรายการครุภัณฑ์!D28=0,"-"))</f>
        <v>-</v>
      </c>
      <c r="H43" s="382" t="str">
        <f>IF(กรอกรายการครุภัณฑ์!E28&gt;0,กรอกรายการครุภัณฑ์!E28,IF(กรอกรายการครุภัณฑ์!E28=0,"-"))</f>
        <v>-</v>
      </c>
      <c r="I43" s="382" t="str">
        <f>IF(กรอกรายการครุภัณฑ์!F28&gt;0,กรอกรายการครุภัณฑ์!F28,IF(กรอกรายการครุภัณฑ์!F28=0,"-"))</f>
        <v>-</v>
      </c>
      <c r="J43" s="383" t="str">
        <f>IF(กรอกรายการครุภัณฑ์!G28&gt;0,กรอกรายการครุภัณฑ์!G28,IF(กรอกรายการครุภัณฑ์!G28=0,"-"))</f>
        <v>-</v>
      </c>
      <c r="K43" s="382" t="str">
        <f>IF(กรอกรายการครุภัณฑ์!H28&gt;0,กรอกรายการครุภัณฑ์!H28,IF(กรอกรายการครุภัณฑ์!H28=0,"-"))</f>
        <v>-</v>
      </c>
      <c r="L43" s="382" t="str">
        <f>IF(กรอกรายการครุภัณฑ์!I28&gt;0,กรอกรายการครุภัณฑ์!I28,IF(กรอกรายการครุภัณฑ์!I28=0,"-"))</f>
        <v>-</v>
      </c>
      <c r="M43" s="384"/>
    </row>
    <row r="44" spans="1:13" x14ac:dyDescent="0.5">
      <c r="A44" s="256">
        <f t="shared" si="2"/>
        <v>22</v>
      </c>
      <c r="B44" s="756" t="str">
        <f>IF(กรอกรายการครุภัณฑ์!B29&gt;0,กรอกรายการครุภัณฑ์!B29,IF(กรอกรายการครุภัณฑ์!B29=0,"-"))</f>
        <v>-</v>
      </c>
      <c r="C44" s="757"/>
      <c r="D44" s="757"/>
      <c r="E44" s="758"/>
      <c r="F44" s="401" t="str">
        <f>IF(กรอกรายการครุภัณฑ์!C29&gt;0,กรอกรายการครุภัณฑ์!C29,IF(กรอกรายการครุภัณฑ์!C29=0,"-"))</f>
        <v>-</v>
      </c>
      <c r="G44" s="258" t="str">
        <f>IF(กรอกรายการครุภัณฑ์!D29&gt;0,กรอกรายการครุภัณฑ์!D29,IF(กรอกรายการครุภัณฑ์!D29=0,"-"))</f>
        <v>-</v>
      </c>
      <c r="H44" s="382" t="str">
        <f>IF(กรอกรายการครุภัณฑ์!E29&gt;0,กรอกรายการครุภัณฑ์!E29,IF(กรอกรายการครุภัณฑ์!E29=0,"-"))</f>
        <v>-</v>
      </c>
      <c r="I44" s="382" t="str">
        <f>IF(กรอกรายการครุภัณฑ์!F29&gt;0,กรอกรายการครุภัณฑ์!F29,IF(กรอกรายการครุภัณฑ์!F29=0,"-"))</f>
        <v>-</v>
      </c>
      <c r="J44" s="383" t="str">
        <f>IF(กรอกรายการครุภัณฑ์!G29&gt;0,กรอกรายการครุภัณฑ์!G29,IF(กรอกรายการครุภัณฑ์!G29=0,"-"))</f>
        <v>-</v>
      </c>
      <c r="K44" s="382" t="str">
        <f>IF(กรอกรายการครุภัณฑ์!H29&gt;0,กรอกรายการครุภัณฑ์!H29,IF(กรอกรายการครุภัณฑ์!H29=0,"-"))</f>
        <v>-</v>
      </c>
      <c r="L44" s="382" t="str">
        <f>IF(กรอกรายการครุภัณฑ์!I29&gt;0,กรอกรายการครุภัณฑ์!I29,IF(กรอกรายการครุภัณฑ์!I29=0,"-"))</f>
        <v>-</v>
      </c>
      <c r="M44" s="384"/>
    </row>
    <row r="45" spans="1:13" x14ac:dyDescent="0.5">
      <c r="A45" s="256">
        <f t="shared" si="2"/>
        <v>23</v>
      </c>
      <c r="B45" s="756" t="str">
        <f>IF(กรอกรายการครุภัณฑ์!B30&gt;0,กรอกรายการครุภัณฑ์!B30,IF(กรอกรายการครุภัณฑ์!B30=0,"-"))</f>
        <v>-</v>
      </c>
      <c r="C45" s="757"/>
      <c r="D45" s="757"/>
      <c r="E45" s="758"/>
      <c r="F45" s="401" t="str">
        <f>IF(กรอกรายการครุภัณฑ์!C30&gt;0,กรอกรายการครุภัณฑ์!C30,IF(กรอกรายการครุภัณฑ์!C30=0,"-"))</f>
        <v>-</v>
      </c>
      <c r="G45" s="258" t="str">
        <f>IF(กรอกรายการครุภัณฑ์!D30&gt;0,กรอกรายการครุภัณฑ์!D30,IF(กรอกรายการครุภัณฑ์!D30=0,"-"))</f>
        <v>-</v>
      </c>
      <c r="H45" s="382" t="str">
        <f>IF(กรอกรายการครุภัณฑ์!E30&gt;0,กรอกรายการครุภัณฑ์!E30,IF(กรอกรายการครุภัณฑ์!E30=0,"-"))</f>
        <v>-</v>
      </c>
      <c r="I45" s="382" t="str">
        <f>IF(กรอกรายการครุภัณฑ์!F30&gt;0,กรอกรายการครุภัณฑ์!F30,IF(กรอกรายการครุภัณฑ์!F30=0,"-"))</f>
        <v>-</v>
      </c>
      <c r="J45" s="383" t="str">
        <f>IF(กรอกรายการครุภัณฑ์!G30&gt;0,กรอกรายการครุภัณฑ์!G30,IF(กรอกรายการครุภัณฑ์!G30=0,"-"))</f>
        <v>-</v>
      </c>
      <c r="K45" s="382" t="str">
        <f>IF(กรอกรายการครุภัณฑ์!H30&gt;0,กรอกรายการครุภัณฑ์!H30,IF(กรอกรายการครุภัณฑ์!H30=0,"-"))</f>
        <v>-</v>
      </c>
      <c r="L45" s="382" t="str">
        <f>IF(กรอกรายการครุภัณฑ์!I30&gt;0,กรอกรายการครุภัณฑ์!I30,IF(กรอกรายการครุภัณฑ์!I30=0,"-"))</f>
        <v>-</v>
      </c>
      <c r="M45" s="384"/>
    </row>
    <row r="46" spans="1:13" x14ac:dyDescent="0.5">
      <c r="A46" s="256">
        <f t="shared" si="2"/>
        <v>24</v>
      </c>
      <c r="B46" s="756" t="str">
        <f>IF(กรอกรายการครุภัณฑ์!B31&gt;0,กรอกรายการครุภัณฑ์!B31,IF(กรอกรายการครุภัณฑ์!B31=0,"-"))</f>
        <v>-</v>
      </c>
      <c r="C46" s="757"/>
      <c r="D46" s="757"/>
      <c r="E46" s="758"/>
      <c r="F46" s="401" t="str">
        <f>IF(กรอกรายการครุภัณฑ์!C31&gt;0,กรอกรายการครุภัณฑ์!C31,IF(กรอกรายการครุภัณฑ์!C31=0,"-"))</f>
        <v>-</v>
      </c>
      <c r="G46" s="258" t="str">
        <f>IF(กรอกรายการครุภัณฑ์!D31&gt;0,กรอกรายการครุภัณฑ์!D31,IF(กรอกรายการครุภัณฑ์!D31=0,"-"))</f>
        <v>-</v>
      </c>
      <c r="H46" s="382" t="str">
        <f>IF(กรอกรายการครุภัณฑ์!E31&gt;0,กรอกรายการครุภัณฑ์!E31,IF(กรอกรายการครุภัณฑ์!E31=0,"-"))</f>
        <v>-</v>
      </c>
      <c r="I46" s="382" t="str">
        <f>IF(กรอกรายการครุภัณฑ์!F31&gt;0,กรอกรายการครุภัณฑ์!F31,IF(กรอกรายการครุภัณฑ์!F31=0,"-"))</f>
        <v>-</v>
      </c>
      <c r="J46" s="383" t="str">
        <f>IF(กรอกรายการครุภัณฑ์!G31&gt;0,กรอกรายการครุภัณฑ์!G31,IF(กรอกรายการครุภัณฑ์!G31=0,"-"))</f>
        <v>-</v>
      </c>
      <c r="K46" s="382" t="str">
        <f>IF(กรอกรายการครุภัณฑ์!H31&gt;0,กรอกรายการครุภัณฑ์!H31,IF(กรอกรายการครุภัณฑ์!H31=0,"-"))</f>
        <v>-</v>
      </c>
      <c r="L46" s="382" t="str">
        <f>IF(กรอกรายการครุภัณฑ์!I31&gt;0,กรอกรายการครุภัณฑ์!I31,IF(กรอกรายการครุภัณฑ์!I31=0,"-"))</f>
        <v>-</v>
      </c>
      <c r="M46" s="384"/>
    </row>
    <row r="47" spans="1:13" x14ac:dyDescent="0.5">
      <c r="A47" s="256">
        <f t="shared" si="2"/>
        <v>25</v>
      </c>
      <c r="B47" s="756" t="str">
        <f>IF(กรอกรายการครุภัณฑ์!B32&gt;0,กรอกรายการครุภัณฑ์!B32,IF(กรอกรายการครุภัณฑ์!B32=0,"-"))</f>
        <v>-</v>
      </c>
      <c r="C47" s="757"/>
      <c r="D47" s="757"/>
      <c r="E47" s="758"/>
      <c r="F47" s="401" t="str">
        <f>IF(กรอกรายการครุภัณฑ์!C32&gt;0,กรอกรายการครุภัณฑ์!C32,IF(กรอกรายการครุภัณฑ์!C32=0,"-"))</f>
        <v>-</v>
      </c>
      <c r="G47" s="258" t="str">
        <f>IF(กรอกรายการครุภัณฑ์!D32&gt;0,กรอกรายการครุภัณฑ์!D32,IF(กรอกรายการครุภัณฑ์!D32=0,"-"))</f>
        <v>-</v>
      </c>
      <c r="H47" s="382" t="str">
        <f>IF(กรอกรายการครุภัณฑ์!E32&gt;0,กรอกรายการครุภัณฑ์!E32,IF(กรอกรายการครุภัณฑ์!E32=0,"-"))</f>
        <v>-</v>
      </c>
      <c r="I47" s="382" t="str">
        <f>IF(กรอกรายการครุภัณฑ์!F32&gt;0,กรอกรายการครุภัณฑ์!F32,IF(กรอกรายการครุภัณฑ์!F32=0,"-"))</f>
        <v>-</v>
      </c>
      <c r="J47" s="383" t="str">
        <f>IF(กรอกรายการครุภัณฑ์!G32&gt;0,กรอกรายการครุภัณฑ์!G32,IF(กรอกรายการครุภัณฑ์!G32=0,"-"))</f>
        <v>-</v>
      </c>
      <c r="K47" s="382" t="str">
        <f>IF(กรอกรายการครุภัณฑ์!H32&gt;0,กรอกรายการครุภัณฑ์!H32,IF(กรอกรายการครุภัณฑ์!H32=0,"-"))</f>
        <v>-</v>
      </c>
      <c r="L47" s="382" t="str">
        <f>IF(กรอกรายการครุภัณฑ์!I32&gt;0,กรอกรายการครุภัณฑ์!I32,IF(กรอกรายการครุภัณฑ์!I32=0,"-"))</f>
        <v>-</v>
      </c>
      <c r="M47" s="384"/>
    </row>
    <row r="48" spans="1:13" x14ac:dyDescent="0.5">
      <c r="A48" s="256">
        <f t="shared" si="2"/>
        <v>26</v>
      </c>
      <c r="B48" s="756" t="str">
        <f>IF(กรอกรายการครุภัณฑ์!B33&gt;0,กรอกรายการครุภัณฑ์!B33,IF(กรอกรายการครุภัณฑ์!B33=0,"-"))</f>
        <v>-</v>
      </c>
      <c r="C48" s="757"/>
      <c r="D48" s="757"/>
      <c r="E48" s="758"/>
      <c r="F48" s="401" t="str">
        <f>IF(กรอกรายการครุภัณฑ์!C33&gt;0,กรอกรายการครุภัณฑ์!C33,IF(กรอกรายการครุภัณฑ์!C33=0,"-"))</f>
        <v>-</v>
      </c>
      <c r="G48" s="258" t="str">
        <f>IF(กรอกรายการครุภัณฑ์!D33&gt;0,กรอกรายการครุภัณฑ์!D33,IF(กรอกรายการครุภัณฑ์!D33=0,"-"))</f>
        <v>-</v>
      </c>
      <c r="H48" s="382" t="str">
        <f>IF(กรอกรายการครุภัณฑ์!E33&gt;0,กรอกรายการครุภัณฑ์!E33,IF(กรอกรายการครุภัณฑ์!E33=0,"-"))</f>
        <v>-</v>
      </c>
      <c r="I48" s="382" t="str">
        <f>IF(กรอกรายการครุภัณฑ์!F33&gt;0,กรอกรายการครุภัณฑ์!F33,IF(กรอกรายการครุภัณฑ์!F33=0,"-"))</f>
        <v>-</v>
      </c>
      <c r="J48" s="383" t="str">
        <f>IF(กรอกรายการครุภัณฑ์!G33&gt;0,กรอกรายการครุภัณฑ์!G33,IF(กรอกรายการครุภัณฑ์!G33=0,"-"))</f>
        <v>-</v>
      </c>
      <c r="K48" s="382" t="str">
        <f>IF(กรอกรายการครุภัณฑ์!H33&gt;0,กรอกรายการครุภัณฑ์!H33,IF(กรอกรายการครุภัณฑ์!H33=0,"-"))</f>
        <v>-</v>
      </c>
      <c r="L48" s="382" t="str">
        <f>IF(กรอกรายการครุภัณฑ์!I33&gt;0,กรอกรายการครุภัณฑ์!I33,IF(กรอกรายการครุภัณฑ์!I33=0,"-"))</f>
        <v>-</v>
      </c>
      <c r="M48" s="384"/>
    </row>
    <row r="49" spans="1:13" x14ac:dyDescent="0.5">
      <c r="A49" s="256">
        <f t="shared" si="2"/>
        <v>27</v>
      </c>
      <c r="B49" s="756" t="str">
        <f>IF(กรอกรายการครุภัณฑ์!B34&gt;0,กรอกรายการครุภัณฑ์!B34,IF(กรอกรายการครุภัณฑ์!B34=0,"-"))</f>
        <v>-</v>
      </c>
      <c r="C49" s="757"/>
      <c r="D49" s="757"/>
      <c r="E49" s="758"/>
      <c r="F49" s="401" t="str">
        <f>IF(กรอกรายการครุภัณฑ์!C34&gt;0,กรอกรายการครุภัณฑ์!C34,IF(กรอกรายการครุภัณฑ์!C34=0,"-"))</f>
        <v>-</v>
      </c>
      <c r="G49" s="258" t="str">
        <f>IF(กรอกรายการครุภัณฑ์!D34&gt;0,กรอกรายการครุภัณฑ์!D34,IF(กรอกรายการครุภัณฑ์!D34=0,"-"))</f>
        <v>-</v>
      </c>
      <c r="H49" s="382" t="str">
        <f>IF(กรอกรายการครุภัณฑ์!E34&gt;0,กรอกรายการครุภัณฑ์!E34,IF(กรอกรายการครุภัณฑ์!E34=0,"-"))</f>
        <v>-</v>
      </c>
      <c r="I49" s="382" t="str">
        <f>IF(กรอกรายการครุภัณฑ์!F34&gt;0,กรอกรายการครุภัณฑ์!F34,IF(กรอกรายการครุภัณฑ์!F34=0,"-"))</f>
        <v>-</v>
      </c>
      <c r="J49" s="383" t="str">
        <f>IF(กรอกรายการครุภัณฑ์!G34&gt;0,กรอกรายการครุภัณฑ์!G34,IF(กรอกรายการครุภัณฑ์!G34=0,"-"))</f>
        <v>-</v>
      </c>
      <c r="K49" s="382" t="str">
        <f>IF(กรอกรายการครุภัณฑ์!H34&gt;0,กรอกรายการครุภัณฑ์!H34,IF(กรอกรายการครุภัณฑ์!H34=0,"-"))</f>
        <v>-</v>
      </c>
      <c r="L49" s="382" t="str">
        <f>IF(กรอกรายการครุภัณฑ์!I34&gt;0,กรอกรายการครุภัณฑ์!I34,IF(กรอกรายการครุภัณฑ์!I34=0,"-"))</f>
        <v>-</v>
      </c>
      <c r="M49" s="384"/>
    </row>
    <row r="50" spans="1:13" x14ac:dyDescent="0.5">
      <c r="A50" s="256">
        <f t="shared" si="2"/>
        <v>28</v>
      </c>
      <c r="B50" s="756" t="str">
        <f>IF(กรอกรายการครุภัณฑ์!B35&gt;0,กรอกรายการครุภัณฑ์!B35,IF(กรอกรายการครุภัณฑ์!B35=0,"-"))</f>
        <v>-</v>
      </c>
      <c r="C50" s="757"/>
      <c r="D50" s="757"/>
      <c r="E50" s="758"/>
      <c r="F50" s="401" t="str">
        <f>IF(กรอกรายการครุภัณฑ์!C35&gt;0,กรอกรายการครุภัณฑ์!C35,IF(กรอกรายการครุภัณฑ์!C35=0,"-"))</f>
        <v>-</v>
      </c>
      <c r="G50" s="258" t="str">
        <f>IF(กรอกรายการครุภัณฑ์!D35&gt;0,กรอกรายการครุภัณฑ์!D35,IF(กรอกรายการครุภัณฑ์!D35=0,"-"))</f>
        <v>-</v>
      </c>
      <c r="H50" s="382" t="str">
        <f>IF(กรอกรายการครุภัณฑ์!E35&gt;0,กรอกรายการครุภัณฑ์!E35,IF(กรอกรายการครุภัณฑ์!E35=0,"-"))</f>
        <v>-</v>
      </c>
      <c r="I50" s="382" t="str">
        <f>IF(กรอกรายการครุภัณฑ์!F35&gt;0,กรอกรายการครุภัณฑ์!F35,IF(กรอกรายการครุภัณฑ์!F35=0,"-"))</f>
        <v>-</v>
      </c>
      <c r="J50" s="383" t="str">
        <f>IF(กรอกรายการครุภัณฑ์!G35&gt;0,กรอกรายการครุภัณฑ์!G35,IF(กรอกรายการครุภัณฑ์!G35=0,"-"))</f>
        <v>-</v>
      </c>
      <c r="K50" s="382" t="str">
        <f>IF(กรอกรายการครุภัณฑ์!H35&gt;0,กรอกรายการครุภัณฑ์!H35,IF(กรอกรายการครุภัณฑ์!H35=0,"-"))</f>
        <v>-</v>
      </c>
      <c r="L50" s="382" t="str">
        <f>IF(กรอกรายการครุภัณฑ์!I35&gt;0,กรอกรายการครุภัณฑ์!I35,IF(กรอกรายการครุภัณฑ์!I35=0,"-"))</f>
        <v>-</v>
      </c>
      <c r="M50" s="384"/>
    </row>
    <row r="51" spans="1:13" x14ac:dyDescent="0.5">
      <c r="A51" s="256">
        <f t="shared" si="2"/>
        <v>29</v>
      </c>
      <c r="B51" s="756" t="str">
        <f>IF(กรอกรายการครุภัณฑ์!B36&gt;0,กรอกรายการครุภัณฑ์!B36,IF(กรอกรายการครุภัณฑ์!B36=0,"-"))</f>
        <v>-</v>
      </c>
      <c r="C51" s="757"/>
      <c r="D51" s="757"/>
      <c r="E51" s="758"/>
      <c r="F51" s="401" t="str">
        <f>IF(กรอกรายการครุภัณฑ์!C36&gt;0,กรอกรายการครุภัณฑ์!C36,IF(กรอกรายการครุภัณฑ์!C36=0,"-"))</f>
        <v>-</v>
      </c>
      <c r="G51" s="258" t="str">
        <f>IF(กรอกรายการครุภัณฑ์!D36&gt;0,กรอกรายการครุภัณฑ์!D36,IF(กรอกรายการครุภัณฑ์!D36=0,"-"))</f>
        <v>-</v>
      </c>
      <c r="H51" s="382" t="str">
        <f>IF(กรอกรายการครุภัณฑ์!E36&gt;0,กรอกรายการครุภัณฑ์!E36,IF(กรอกรายการครุภัณฑ์!E36=0,"-"))</f>
        <v>-</v>
      </c>
      <c r="I51" s="382" t="str">
        <f>IF(กรอกรายการครุภัณฑ์!F36&gt;0,กรอกรายการครุภัณฑ์!F36,IF(กรอกรายการครุภัณฑ์!F36=0,"-"))</f>
        <v>-</v>
      </c>
      <c r="J51" s="383" t="str">
        <f>IF(กรอกรายการครุภัณฑ์!G36&gt;0,กรอกรายการครุภัณฑ์!G36,IF(กรอกรายการครุภัณฑ์!G36=0,"-"))</f>
        <v>-</v>
      </c>
      <c r="K51" s="382" t="str">
        <f>IF(กรอกรายการครุภัณฑ์!H36&gt;0,กรอกรายการครุภัณฑ์!H36,IF(กรอกรายการครุภัณฑ์!H36=0,"-"))</f>
        <v>-</v>
      </c>
      <c r="L51" s="382" t="str">
        <f>IF(กรอกรายการครุภัณฑ์!I36&gt;0,กรอกรายการครุภัณฑ์!I36,IF(กรอกรายการครุภัณฑ์!I36=0,"-"))</f>
        <v>-</v>
      </c>
      <c r="M51" s="384"/>
    </row>
    <row r="52" spans="1:13" ht="22.5" thickBot="1" x14ac:dyDescent="0.55000000000000004">
      <c r="A52" s="256">
        <f t="shared" si="2"/>
        <v>30</v>
      </c>
      <c r="B52" s="756" t="str">
        <f>IF(กรอกรายการครุภัณฑ์!B37&gt;0,กรอกรายการครุภัณฑ์!B37,IF(กรอกรายการครุภัณฑ์!B37=0,"-"))</f>
        <v>-</v>
      </c>
      <c r="C52" s="757"/>
      <c r="D52" s="757"/>
      <c r="E52" s="758"/>
      <c r="F52" s="401" t="str">
        <f>IF(กรอกรายการครุภัณฑ์!C37&gt;0,กรอกรายการครุภัณฑ์!C37,IF(กรอกรายการครุภัณฑ์!C37=0,"-"))</f>
        <v>-</v>
      </c>
      <c r="G52" s="258" t="str">
        <f>IF(กรอกรายการครุภัณฑ์!D37&gt;0,กรอกรายการครุภัณฑ์!D37,IF(กรอกรายการครุภัณฑ์!D37=0,"-"))</f>
        <v>-</v>
      </c>
      <c r="H52" s="382" t="str">
        <f>IF(กรอกรายการครุภัณฑ์!E37&gt;0,กรอกรายการครุภัณฑ์!E37,IF(กรอกรายการครุภัณฑ์!E37=0,"-"))</f>
        <v>-</v>
      </c>
      <c r="I52" s="382" t="str">
        <f>IF(กรอกรายการครุภัณฑ์!F37&gt;0,กรอกรายการครุภัณฑ์!F37,IF(กรอกรายการครุภัณฑ์!F37=0,"-"))</f>
        <v>-</v>
      </c>
      <c r="J52" s="383" t="str">
        <f>IF(กรอกรายการครุภัณฑ์!G37&gt;0,กรอกรายการครุภัณฑ์!G37,IF(กรอกรายการครุภัณฑ์!G37=0,"-"))</f>
        <v>-</v>
      </c>
      <c r="K52" s="382" t="str">
        <f>IF(กรอกรายการครุภัณฑ์!H37&gt;0,กรอกรายการครุภัณฑ์!H37,IF(กรอกรายการครุภัณฑ์!H37=0,"-"))</f>
        <v>-</v>
      </c>
      <c r="L52" s="382" t="str">
        <f>IF(กรอกรายการครุภัณฑ์!I37&gt;0,กรอกรายการครุภัณฑ์!I37,IF(กรอกรายการครุภัณฑ์!I37=0,"-"))</f>
        <v>-</v>
      </c>
      <c r="M52" s="384"/>
    </row>
    <row r="53" spans="1:13" ht="23.25" thickTop="1" thickBot="1" x14ac:dyDescent="0.55000000000000004">
      <c r="A53" s="749" t="s">
        <v>292</v>
      </c>
      <c r="B53" s="750"/>
      <c r="C53" s="750"/>
      <c r="D53" s="750"/>
      <c r="E53" s="750"/>
      <c r="F53" s="750"/>
      <c r="G53" s="751"/>
      <c r="H53" s="407"/>
      <c r="I53" s="408">
        <f>SUM(I39:I52)</f>
        <v>0</v>
      </c>
      <c r="J53" s="408"/>
      <c r="K53" s="408">
        <f>SUM(K39:K52)</f>
        <v>0</v>
      </c>
      <c r="L53" s="408">
        <f>SUM(L39:L52)</f>
        <v>0</v>
      </c>
      <c r="M53" s="409"/>
    </row>
    <row r="54" spans="1:13" ht="22.5" thickBot="1" x14ac:dyDescent="0.55000000000000004">
      <c r="A54" s="754" t="s">
        <v>226</v>
      </c>
      <c r="B54" s="755"/>
      <c r="C54" s="755"/>
      <c r="D54" s="755"/>
      <c r="E54" s="755"/>
      <c r="F54" s="755"/>
      <c r="G54" s="755"/>
      <c r="H54" s="410"/>
      <c r="I54" s="411">
        <f>I53+I38</f>
        <v>1399328</v>
      </c>
      <c r="J54" s="411">
        <f t="shared" ref="J54:L54" si="3">J53+J38</f>
        <v>0</v>
      </c>
      <c r="K54" s="411">
        <f t="shared" si="3"/>
        <v>139096</v>
      </c>
      <c r="L54" s="411">
        <f t="shared" si="3"/>
        <v>1538424</v>
      </c>
      <c r="M54" s="412"/>
    </row>
    <row r="55" spans="1:13" x14ac:dyDescent="0.5">
      <c r="A55" s="402"/>
      <c r="B55" s="752" t="s">
        <v>227</v>
      </c>
      <c r="C55" s="752"/>
      <c r="D55" s="753" t="s">
        <v>228</v>
      </c>
      <c r="E55" s="753"/>
      <c r="F55" s="405" t="s">
        <v>229</v>
      </c>
      <c r="G55" s="402"/>
      <c r="H55" s="403"/>
      <c r="I55" s="403"/>
      <c r="J55" s="404"/>
      <c r="K55" s="403"/>
      <c r="L55" s="403"/>
      <c r="M55" s="402"/>
    </row>
    <row r="56" spans="1:13" x14ac:dyDescent="0.5">
      <c r="C56" s="390"/>
      <c r="D56" s="213" t="s">
        <v>288</v>
      </c>
      <c r="E56" s="390"/>
      <c r="F56" s="391" t="s">
        <v>289</v>
      </c>
      <c r="H56" s="392"/>
      <c r="I56" s="392"/>
      <c r="J56" s="393"/>
    </row>
    <row r="57" spans="1:13" x14ac:dyDescent="0.5">
      <c r="B57" s="394"/>
      <c r="C57" s="395"/>
      <c r="E57" s="406" t="str">
        <f>'กรอกข้อมูล รร.'!B13</f>
        <v>ช่าง ระดับ 4</v>
      </c>
      <c r="F57" s="391"/>
      <c r="H57" s="392"/>
      <c r="I57" s="392"/>
      <c r="J57" s="393"/>
    </row>
    <row r="58" spans="1:13" x14ac:dyDescent="0.5">
      <c r="B58" s="396"/>
      <c r="C58" s="397"/>
      <c r="D58" s="213" t="s">
        <v>288</v>
      </c>
      <c r="E58" s="397"/>
      <c r="F58" s="391"/>
      <c r="H58" s="392"/>
      <c r="I58" s="392"/>
      <c r="J58" s="393"/>
    </row>
    <row r="59" spans="1:13" x14ac:dyDescent="0.5">
      <c r="E59" s="356" t="str">
        <f>'กรอกข้อมูล รร.'!B15</f>
        <v>ผู้อำนวยการกลุ่มอำนวยการ</v>
      </c>
      <c r="F59" s="391"/>
      <c r="H59" s="392"/>
      <c r="I59" s="392"/>
      <c r="J59" s="393"/>
    </row>
  </sheetData>
  <mergeCells count="79">
    <mergeCell ref="A1:M1"/>
    <mergeCell ref="A2:B2"/>
    <mergeCell ref="C2:M2"/>
    <mergeCell ref="B3:H3"/>
    <mergeCell ref="A4:C4"/>
    <mergeCell ref="D4:H4"/>
    <mergeCell ref="I4:J4"/>
    <mergeCell ref="K4:M4"/>
    <mergeCell ref="B11:E11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L6:L7"/>
    <mergeCell ref="M6:M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35:C35"/>
    <mergeCell ref="D35:H35"/>
    <mergeCell ref="I35:J35"/>
    <mergeCell ref="K35:M35"/>
    <mergeCell ref="B24:E24"/>
    <mergeCell ref="A25:G25"/>
    <mergeCell ref="B26:C26"/>
    <mergeCell ref="D26:E26"/>
    <mergeCell ref="A31:M31"/>
    <mergeCell ref="A32:B32"/>
    <mergeCell ref="C32:M32"/>
    <mergeCell ref="B33:H33"/>
    <mergeCell ref="A34:C34"/>
    <mergeCell ref="D34:H34"/>
    <mergeCell ref="I34:J34"/>
    <mergeCell ref="K34:M34"/>
    <mergeCell ref="A36:A37"/>
    <mergeCell ref="B36:E37"/>
    <mergeCell ref="F36:F37"/>
    <mergeCell ref="G36:G37"/>
    <mergeCell ref="H36:I36"/>
    <mergeCell ref="B47:E47"/>
    <mergeCell ref="L36:L37"/>
    <mergeCell ref="M36:M37"/>
    <mergeCell ref="B38:E38"/>
    <mergeCell ref="B39:E39"/>
    <mergeCell ref="B40:E40"/>
    <mergeCell ref="B41:E41"/>
    <mergeCell ref="J36:K36"/>
    <mergeCell ref="B42:E42"/>
    <mergeCell ref="B43:E43"/>
    <mergeCell ref="B44:E44"/>
    <mergeCell ref="B45:E45"/>
    <mergeCell ref="B46:E46"/>
    <mergeCell ref="A54:G54"/>
    <mergeCell ref="B55:C55"/>
    <mergeCell ref="D55:E55"/>
    <mergeCell ref="B48:E48"/>
    <mergeCell ref="B49:E49"/>
    <mergeCell ref="B50:E50"/>
    <mergeCell ref="B51:E51"/>
    <mergeCell ref="B52:E52"/>
    <mergeCell ref="A53:G53"/>
  </mergeCells>
  <pageMargins left="0.51181102362204722" right="0.11811023622047245" top="0.35433070866141736" bottom="0.35433070866141736" header="0.31496062992125984" footer="0.31496062992125984"/>
  <pageSetup paperSize="9"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opLeftCell="A468" workbookViewId="0">
      <selection activeCell="Q485" sqref="Q485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3.125" style="1" customWidth="1"/>
    <col min="13" max="16" width="9" style="1"/>
    <col min="17" max="17" width="32.125" style="1" customWidth="1"/>
    <col min="18" max="16384" width="9" style="1"/>
  </cols>
  <sheetData>
    <row r="1" spans="1:17" ht="27.75" x14ac:dyDescent="0.65">
      <c r="A1" s="1"/>
      <c r="C1" s="584" t="s">
        <v>23</v>
      </c>
      <c r="D1" s="584"/>
      <c r="E1" s="584"/>
      <c r="F1" s="584"/>
      <c r="G1" s="584"/>
      <c r="H1" s="584"/>
      <c r="I1" s="584"/>
      <c r="J1" s="584"/>
      <c r="K1" s="584"/>
      <c r="L1" s="584" t="s">
        <v>25</v>
      </c>
      <c r="M1" s="584"/>
    </row>
    <row r="2" spans="1:17" x14ac:dyDescent="0.55000000000000004">
      <c r="A2" s="543" t="str">
        <f>'กรอกข้อมูล รร.'!B4</f>
        <v>ซ่อมแซมสำนักงาน สพป.ลำปาง เขต 3</v>
      </c>
      <c r="B2" s="543"/>
      <c r="C2" s="543"/>
      <c r="D2" s="544" t="str">
        <f>'กรอกข้อมูล รร.'!B5</f>
        <v>อาคารอาคารสำนักงาน สพป.ลำปาง เขต 3</v>
      </c>
      <c r="E2" s="544"/>
      <c r="F2" s="544"/>
      <c r="G2" s="544"/>
      <c r="H2" s="544"/>
      <c r="I2" s="1" t="s">
        <v>26</v>
      </c>
      <c r="J2" s="281" t="str">
        <f>'กรอกข้อมูล รร.'!B10</f>
        <v>ลำปาง เขต  3</v>
      </c>
      <c r="M2" s="1" t="s">
        <v>34</v>
      </c>
    </row>
    <row r="3" spans="1:17" x14ac:dyDescent="0.55000000000000004">
      <c r="A3" s="281" t="s">
        <v>0</v>
      </c>
      <c r="D3" s="544" t="str">
        <f>'กรอกข้อมูล รร.'!B6</f>
        <v>สพป.ลำปาง เขต 3</v>
      </c>
      <c r="E3" s="544"/>
      <c r="F3" s="544"/>
      <c r="G3" s="544"/>
      <c r="H3" s="544"/>
      <c r="I3" s="1" t="s">
        <v>27</v>
      </c>
      <c r="K3" s="545">
        <f>'กรอกข้อมูล รร.'!B3</f>
        <v>44327</v>
      </c>
      <c r="L3" s="545"/>
    </row>
    <row r="4" spans="1:17" x14ac:dyDescent="0.55000000000000004">
      <c r="A4" s="287" t="s">
        <v>1</v>
      </c>
      <c r="B4" s="2"/>
      <c r="C4" s="2"/>
      <c r="D4" s="544" t="str">
        <f>'กรอกข้อมูล รร.'!B12</f>
        <v>นายอำพร จานเก่า</v>
      </c>
      <c r="E4" s="544"/>
      <c r="F4" s="544"/>
      <c r="G4" s="544"/>
      <c r="H4" s="544"/>
      <c r="I4" s="2"/>
      <c r="J4" s="2"/>
      <c r="K4" s="2"/>
      <c r="L4" s="2"/>
      <c r="M4" s="2"/>
    </row>
    <row r="5" spans="1:17" ht="9.75" customHeight="1" thickBot="1" x14ac:dyDescent="0.6">
      <c r="A5" s="28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546" t="s">
        <v>2</v>
      </c>
      <c r="B6" s="548" t="s">
        <v>3</v>
      </c>
      <c r="C6" s="549"/>
      <c r="D6" s="549"/>
      <c r="E6" s="550"/>
      <c r="F6" s="554" t="s">
        <v>4</v>
      </c>
      <c r="G6" s="554" t="s">
        <v>5</v>
      </c>
      <c r="H6" s="554" t="s">
        <v>6</v>
      </c>
      <c r="I6" s="554"/>
      <c r="J6" s="554" t="s">
        <v>7</v>
      </c>
      <c r="K6" s="554"/>
      <c r="L6" s="554" t="s">
        <v>24</v>
      </c>
      <c r="M6" s="537" t="s">
        <v>9</v>
      </c>
    </row>
    <row r="7" spans="1:17" s="3" customFormat="1" ht="43.5" customHeight="1" x14ac:dyDescent="0.55000000000000004">
      <c r="A7" s="547"/>
      <c r="B7" s="551"/>
      <c r="C7" s="552"/>
      <c r="D7" s="552"/>
      <c r="E7" s="553"/>
      <c r="F7" s="568"/>
      <c r="G7" s="568"/>
      <c r="H7" s="286" t="s">
        <v>10</v>
      </c>
      <c r="I7" s="286" t="s">
        <v>11</v>
      </c>
      <c r="J7" s="286" t="s">
        <v>10</v>
      </c>
      <c r="K7" s="286" t="s">
        <v>11</v>
      </c>
      <c r="L7" s="568"/>
      <c r="M7" s="538"/>
      <c r="Q7" s="3" t="str">
        <f>'กรอกข้อมูล รร.'!C33</f>
        <v>ช่าง ระดับ 4สพป.ลำปาง เขต 3</v>
      </c>
    </row>
    <row r="8" spans="1:17" s="5" customFormat="1" ht="20.25" customHeight="1" x14ac:dyDescent="0.5">
      <c r="A8" s="7" t="str">
        <f>IF('กรอกรายการ วัสดุ'!A8&gt;0,'กรอกรายการ วัสดุ'!A8,IF('กรอกรายการ วัสดุ'!A8=0," "))</f>
        <v xml:space="preserve"> </v>
      </c>
      <c r="B8" s="542" t="str">
        <f>IF('กรอกรายการ วัสดุ'!B8&gt;0,'กรอกรายการ วัสดุ'!B8,IF('กรอกรายการ วัสดุ'!B8=0,"-"))</f>
        <v>ปรับปรุง ซ่อมแซม อาคาร สำนักงานเขตพื้นที่การศึกษาฯ</v>
      </c>
      <c r="C8" s="542"/>
      <c r="D8" s="542"/>
      <c r="E8" s="542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7" t="str">
        <f>IF('กรอกรายการ วัสดุ'!E8&gt;0,'กรอกรายการ วัสดุ'!E8,IF('กรอกรายการ วัสดุ'!E8=0,"-"))</f>
        <v>-</v>
      </c>
      <c r="I8" s="47" t="str">
        <f>IF('กรอกรายการ วัสดุ'!F8&gt;0,'กรอกรายการ วัสดุ'!F8,IF('กรอกรายการ วัสดุ'!F8=0,"-"))</f>
        <v>-</v>
      </c>
      <c r="J8" s="47" t="str">
        <f>IF('กรอกรายการ วัสดุ'!G8&gt;0,'กรอกรายการ วัสดุ'!G8,IF('กรอกรายการ วัสดุ'!G8=0,"-"))</f>
        <v>-</v>
      </c>
      <c r="K8" s="47" t="str">
        <f>IF('กรอกรายการ วัสดุ'!H8&gt;0,'กรอกรายการ วัสดุ'!H8,IF('กรอกรายการ วัสดุ'!H8=0,"-"))</f>
        <v>-</v>
      </c>
      <c r="L8" s="47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>
        <f>IF('กรอกรายการ วัสดุ'!A9&gt;0,'กรอกรายการ วัสดุ'!A9,IF('กรอกรายการ วัสดุ'!A9=0," "))</f>
        <v>1</v>
      </c>
      <c r="B9" s="531" t="str">
        <f>IF('กรอกรายการ วัสดุ'!B9&gt;0,'กรอกรายการ วัสดุ'!B9,IF('กรอกรายการ วัสดุ'!B9=0,"-"))</f>
        <v>งานหลังคา</v>
      </c>
      <c r="C9" s="531"/>
      <c r="D9" s="531"/>
      <c r="E9" s="531"/>
      <c r="F9" s="12" t="str">
        <f>IF('กรอกรายการ วัสดุ'!C9&gt;0,'กรอกรายการ วัสดุ'!C9,IF('กรอกรายการ วัสดุ'!C9=0,"-"))</f>
        <v>-</v>
      </c>
      <c r="G9" s="12" t="str">
        <f>IF('กรอกรายการ วัสดุ'!D9&gt;0,'กรอกรายการ วัสดุ'!D9,IF('กรอกรายการ วัสดุ'!D9=0,"-"))</f>
        <v>-</v>
      </c>
      <c r="H9" s="47" t="str">
        <f>IF('กรอกรายการ วัสดุ'!E9&gt;0,'กรอกรายการ วัสดุ'!E9,IF('กรอกรายการ วัสดุ'!E9=0,"-"))</f>
        <v>-</v>
      </c>
      <c r="I9" s="47" t="str">
        <f>IF('กรอกรายการ วัสดุ'!F9&gt;0,'กรอกรายการ วัสดุ'!F9,IF('กรอกรายการ วัสดุ'!F9=0,"-"))</f>
        <v>-</v>
      </c>
      <c r="J9" s="47" t="str">
        <f>IF('กรอกรายการ วัสดุ'!G9&gt;0,'กรอกรายการ วัสดุ'!G9,IF('กรอกรายการ วัสดุ'!G9=0,"-"))</f>
        <v>-</v>
      </c>
      <c r="K9" s="47" t="str">
        <f>IF('กรอกรายการ วัสดุ'!H9&gt;0,'กรอกรายการ วัสดุ'!H9,IF('กรอกรายการ วัสดุ'!H9=0,"-"))</f>
        <v>-</v>
      </c>
      <c r="L9" s="47" t="str">
        <f>IF('กรอกรายการ วัสดุ'!I9&gt;0,'กรอกรายการ วัสดุ'!I9,IF('กรอกรายการ วัสดุ'!I9=0,"-"))</f>
        <v>-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531" t="str">
        <f>IF('กรอกรายการ วัสดุ'!B10&gt;0,'กรอกรายการ วัสดุ'!B10,IF('กรอกรายการ วัสดุ'!B10=0,"-"))</f>
        <v xml:space="preserve"> 1.1 กระเบื้องลอนคู่ขนาด 0.50x1.20 ม. หนา 5 มม. (สีน้ำเงิน)</v>
      </c>
      <c r="C10" s="531"/>
      <c r="D10" s="531"/>
      <c r="E10" s="531"/>
      <c r="F10" s="12">
        <f>IF('กรอกรายการ วัสดุ'!C10&gt;0,'กรอกรายการ วัสดุ'!C10,IF('กรอกรายการ วัสดุ'!C10=0,"-"))</f>
        <v>1300</v>
      </c>
      <c r="G10" s="12" t="str">
        <f>IF('กรอกรายการ วัสดุ'!D10&gt;0,'กรอกรายการ วัสดุ'!D10,IF('กรอกรายการ วัสดุ'!D10=0,"-"))</f>
        <v>แผ่น</v>
      </c>
      <c r="H10" s="47">
        <f>IF('กรอกรายการ วัสดุ'!E10&gt;0,'กรอกรายการ วัสดุ'!E10,IF('กรอกรายการ วัสดุ'!E10=0,"-"))</f>
        <v>74</v>
      </c>
      <c r="I10" s="47">
        <f>IF('กรอกรายการ วัสดุ'!F10&gt;0,'กรอกรายการ วัสดุ'!F10,IF('กรอกรายการ วัสดุ'!F10=0,"-"))</f>
        <v>96200</v>
      </c>
      <c r="J10" s="47" t="str">
        <f>IF('กรอกรายการ วัสดุ'!G10&gt;0,'กรอกรายการ วัสดุ'!G10,IF('กรอกรายการ วัสดุ'!G10=0,"-"))</f>
        <v>-</v>
      </c>
      <c r="K10" s="47" t="str">
        <f>IF('กรอกรายการ วัสดุ'!H10&gt;0,'กรอกรายการ วัสดุ'!H10,IF('กรอกรายการ วัสดุ'!H10=0,"-"))</f>
        <v>-</v>
      </c>
      <c r="L10" s="47">
        <f>IF('กรอกรายการ วัสดุ'!I10&gt;0,'กรอกรายการ วัสดุ'!I10,IF('กรอกรายการ วัสดุ'!I10=0,"-"))</f>
        <v>96200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531" t="str">
        <f>IF('กรอกรายการ วัสดุ'!B11&gt;0,'กรอกรายการ วัสดุ'!B11,IF('กรอกรายการ วัสดุ'!B11=0,"-"))</f>
        <v>1.2 ครอบสนัโค้งกระเบืองลอนคู่ หนา 5 มม. (สีน้ำเงิน)</v>
      </c>
      <c r="C11" s="531"/>
      <c r="D11" s="531"/>
      <c r="E11" s="531"/>
      <c r="F11" s="12">
        <f>IF('กรอกรายการ วัสดุ'!C11&gt;0,'กรอกรายการ วัสดุ'!C11,IF('กรอกรายการ วัสดุ'!C11=0,"-"))</f>
        <v>90</v>
      </c>
      <c r="G11" s="12" t="str">
        <f>IF('กรอกรายการ วัสดุ'!D11&gt;0,'กรอกรายการ วัสดุ'!D11,IF('กรอกรายการ วัสดุ'!D11=0,"-"))</f>
        <v>แผ่น</v>
      </c>
      <c r="H11" s="47">
        <f>IF('กรอกรายการ วัสดุ'!E11&gt;0,'กรอกรายการ วัสดุ'!E11,IF('กรอกรายการ วัสดุ'!E11=0,"-"))</f>
        <v>67</v>
      </c>
      <c r="I11" s="47">
        <f>IF('กรอกรายการ วัสดุ'!F11&gt;0,'กรอกรายการ วัสดุ'!F11,IF('กรอกรายการ วัสดุ'!F11=0,"-"))</f>
        <v>6030</v>
      </c>
      <c r="J11" s="47" t="str">
        <f>IF('กรอกรายการ วัสดุ'!G11&gt;0,'กรอกรายการ วัสดุ'!G11,IF('กรอกรายการ วัสดุ'!G11=0,"-"))</f>
        <v>-</v>
      </c>
      <c r="K11" s="47" t="str">
        <f>IF('กรอกรายการ วัสดุ'!H11&gt;0,'กรอกรายการ วัสดุ'!H11,IF('กรอกรายการ วัสดุ'!H11=0,"-"))</f>
        <v>-</v>
      </c>
      <c r="L11" s="47">
        <f>IF('กรอกรายการ วัสดุ'!I11&gt;0,'กรอกรายการ วัสดุ'!I11,IF('กรอกรายการ วัสดุ'!I11=0,"-"))</f>
        <v>6030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531" t="str">
        <f>IF('กรอกรายการ วัสดุ'!B12&gt;0,'กรอกรายการ วัสดุ'!B12,IF('กรอกรายการ วัสดุ'!B12=0,"-"))</f>
        <v>1.3 ตะปูเกลียวยึดกระเบอืÊงลอนคู่ยาว 4 นิว</v>
      </c>
      <c r="C12" s="531"/>
      <c r="D12" s="531"/>
      <c r="E12" s="531"/>
      <c r="F12" s="12">
        <f>IF('กรอกรายการ วัสดุ'!C12&gt;0,'กรอกรายการ วัสดุ'!C12,IF('กรอกรายการ วัสดุ'!C12=0,"-"))</f>
        <v>2500</v>
      </c>
      <c r="G12" s="12" t="str">
        <f>IF('กรอกรายการ วัสดุ'!D12&gt;0,'กรอกรายการ วัสดุ'!D12,IF('กรอกรายการ วัสดุ'!D12=0,"-"))</f>
        <v>ตัว</v>
      </c>
      <c r="H12" s="47">
        <f>IF('กรอกรายการ วัสดุ'!E12&gt;0,'กรอกรายการ วัสดุ'!E12,IF('กรอกรายการ วัสดุ'!E12=0,"-"))</f>
        <v>6</v>
      </c>
      <c r="I12" s="47">
        <f>IF('กรอกรายการ วัสดุ'!F12&gt;0,'กรอกรายการ วัสดุ'!F12,IF('กรอกรายการ วัสดุ'!F12=0,"-"))</f>
        <v>15000</v>
      </c>
      <c r="J12" s="47" t="str">
        <f>IF('กรอกรายการ วัสดุ'!G12&gt;0,'กรอกรายการ วัสดุ'!G12,IF('กรอกรายการ วัสดุ'!G12=0,"-"))</f>
        <v>-</v>
      </c>
      <c r="K12" s="47" t="str">
        <f>IF('กรอกรายการ วัสดุ'!H12&gt;0,'กรอกรายการ วัสดุ'!H12,IF('กรอกรายการ วัสดุ'!H12=0,"-"))</f>
        <v>-</v>
      </c>
      <c r="L12" s="47">
        <f>IF('กรอกรายการ วัสดุ'!I12&gt;0,'กรอกรายการ วัสดุ'!I12,IF('กรอกรายการ วัสดุ'!I12=0,"-"))</f>
        <v>15000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531" t="str">
        <f>IF('กรอกรายการ วัสดุ'!B13&gt;0,'กรอกรายการ วัสดุ'!B13,IF('กรอกรายการ วัสดุ'!B13=0,"-"))</f>
        <v xml:space="preserve">1.4 ค่าแรง งานหลังคาทรงจั่ว </v>
      </c>
      <c r="C13" s="531"/>
      <c r="D13" s="531"/>
      <c r="E13" s="531"/>
      <c r="F13" s="12">
        <f>IF('กรอกรายการ วัสดุ'!C13&gt;0,'กรอกรายการ วัสดุ'!C13,IF('กรอกรายการ วัสดุ'!C13=0,"-"))</f>
        <v>1200</v>
      </c>
      <c r="G13" s="12" t="str">
        <f>IF('กรอกรายการ วัสดุ'!D13&gt;0,'กรอกรายการ วัสดุ'!D13,IF('กรอกรายการ วัสดุ'!D13=0,"-"))</f>
        <v>ตร.ม.</v>
      </c>
      <c r="H13" s="47" t="str">
        <f>IF('กรอกรายการ วัสดุ'!E13&gt;0,'กรอกรายการ วัสดุ'!E13,IF('กรอกรายการ วัสดุ'!E13=0,"-"))</f>
        <v>-</v>
      </c>
      <c r="I13" s="47" t="str">
        <f>IF('กรอกรายการ วัสดุ'!F13&gt;0,'กรอกรายการ วัสดุ'!F13,IF('กรอกรายการ วัสดุ'!F13=0,"-"))</f>
        <v>-</v>
      </c>
      <c r="J13" s="47">
        <f>IF('กรอกรายการ วัสดุ'!G13&gt;0,'กรอกรายการ วัสดุ'!G13,IF('กรอกรายการ วัสดุ'!G13=0,"-"))</f>
        <v>45</v>
      </c>
      <c r="K13" s="47">
        <f>IF('กรอกรายการ วัสดุ'!H13&gt;0,'กรอกรายการ วัสดุ'!H13,IF('กรอกรายการ วัสดุ'!H13=0,"-"))</f>
        <v>54000</v>
      </c>
      <c r="L13" s="47">
        <f>IF('กรอกรายการ วัสดุ'!I13&gt;0,'กรอกรายการ วัสดุ'!I13,IF('กรอกรายการ วัสดุ'!I13=0,"-"))</f>
        <v>54000</v>
      </c>
      <c r="M13" s="10"/>
    </row>
    <row r="14" spans="1:17" s="5" customFormat="1" ht="19.5" customHeight="1" x14ac:dyDescent="0.5">
      <c r="A14" s="9">
        <f>IF('กรอกรายการ วัสดุ'!A14&gt;0,'กรอกรายการ วัสดุ'!A14,IF('กรอกรายการ วัสดุ'!A14=0," "))</f>
        <v>2</v>
      </c>
      <c r="B14" s="531" t="str">
        <f>IF('กรอกรายการ วัสดุ'!B14&gt;0,'กรอกรายการ วัสดุ'!B14,IF('กรอกรายการ วัสดุ'!B14=0,"-"))</f>
        <v>งานฝ้าเพดานโครงคร่าวโลหะชุบสังกะสี</v>
      </c>
      <c r="C14" s="531"/>
      <c r="D14" s="531"/>
      <c r="E14" s="531"/>
      <c r="F14" s="12" t="str">
        <f>IF('กรอกรายการ วัสดุ'!C14&gt;0,'กรอกรายการ วัสดุ'!C14,IF('กรอกรายการ วัสดุ'!C14=0,"-"))</f>
        <v>-</v>
      </c>
      <c r="G14" s="12" t="str">
        <f>IF('กรอกรายการ วัสดุ'!D14&gt;0,'กรอกรายการ วัสดุ'!D14,IF('กรอกรายการ วัสดุ'!D14=0,"-"))</f>
        <v>-</v>
      </c>
      <c r="H14" s="47" t="str">
        <f>IF('กรอกรายการ วัสดุ'!E14&gt;0,'กรอกรายการ วัสดุ'!E14,IF('กรอกรายการ วัสดุ'!E14=0,"-"))</f>
        <v>-</v>
      </c>
      <c r="I14" s="47" t="str">
        <f>IF('กรอกรายการ วัสดุ'!F14&gt;0,'กรอกรายการ วัสดุ'!F14,IF('กรอกรายการ วัสดุ'!F14=0,"-"))</f>
        <v>-</v>
      </c>
      <c r="J14" s="47" t="str">
        <f>IF('กรอกรายการ วัสดุ'!G14&gt;0,'กรอกรายการ วัสดุ'!G14,IF('กรอกรายการ วัสดุ'!G14=0,"-"))</f>
        <v>-</v>
      </c>
      <c r="K14" s="47" t="str">
        <f>IF('กรอกรายการ วัสดุ'!H14&gt;0,'กรอกรายการ วัสดุ'!H14,IF('กรอกรายการ วัสดุ'!H14=0,"-"))</f>
        <v>-</v>
      </c>
      <c r="L14" s="47" t="str">
        <f>IF('กรอกรายการ วัสดุ'!I14&gt;0,'กรอกรายการ วัสดุ'!I14,IF('กรอกรายการ วัสดุ'!I14=0,"-"))</f>
        <v>-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531" t="str">
        <f>IF('กรอกรายการ วัสดุ'!B15&gt;0,'กรอกรายการ วัสดุ'!B15,IF('กรอกรายการ วัสดุ'!B15=0,"-"))</f>
        <v>2.1  แผ่นยิบซั่มบอร์ด หนา 9 มม. ครร่าโลหะชุบ สังกะสี ฉาบเรียบรอยต่อ</v>
      </c>
      <c r="C15" s="531"/>
      <c r="D15" s="531"/>
      <c r="E15" s="531"/>
      <c r="F15" s="12">
        <f>IF('กรอกรายการ วัสดุ'!C15&gt;0,'กรอกรายการ วัสดุ'!C15,IF('กรอกรายการ วัสดุ'!C15=0,"-"))</f>
        <v>260</v>
      </c>
      <c r="G15" s="12" t="str">
        <f>IF('กรอกรายการ วัสดุ'!D15&gt;0,'กรอกรายการ วัสดุ'!D15,IF('กรอกรายการ วัสดุ'!D15=0,"-"))</f>
        <v>ตร.ม.</v>
      </c>
      <c r="H15" s="47">
        <f>IF('กรอกรายการ วัสดุ'!E15&gt;0,'กรอกรายการ วัสดุ'!E15,IF('กรอกรายการ วัสดุ'!E15=0,"-"))</f>
        <v>292</v>
      </c>
      <c r="I15" s="47">
        <f>IF('กรอกรายการ วัสดุ'!F15&gt;0,'กรอกรายการ วัสดุ'!F15,IF('กรอกรายการ วัสดุ'!F15=0,"-"))</f>
        <v>75920</v>
      </c>
      <c r="J15" s="47">
        <f>IF('กรอกรายการ วัสดุ'!G15&gt;0,'กรอกรายการ วัสดุ'!G15,IF('กรอกรายการ วัสดุ'!G15=0,"-"))</f>
        <v>75</v>
      </c>
      <c r="K15" s="47">
        <f>IF('กรอกรายการ วัสดุ'!H15&gt;0,'กรอกรายการ วัสดุ'!H15,IF('กรอกรายการ วัสดุ'!H15=0,"-"))</f>
        <v>19500</v>
      </c>
      <c r="L15" s="47">
        <f>IF('กรอกรายการ วัสดุ'!I15&gt;0,'กรอกรายการ วัสดุ'!I15,IF('กรอกรายการ วัสดุ'!I15=0,"-"))</f>
        <v>95420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531" t="str">
        <f>IF('กรอกรายการ วัสดุ'!B16&gt;0,'กรอกรายการ วัสดุ'!B16,IF('กรอกรายการ วัสดุ'!B16=0,"-"))</f>
        <v>งานทาสี</v>
      </c>
      <c r="C16" s="531"/>
      <c r="D16" s="531"/>
      <c r="E16" s="531"/>
      <c r="F16" s="12" t="str">
        <f>IF('กรอกรายการ วัสดุ'!C16&gt;0,'กรอกรายการ วัสดุ'!C16,IF('กรอกรายการ วัสดุ'!C16=0,"-"))</f>
        <v>-</v>
      </c>
      <c r="G16" s="12" t="str">
        <f>IF('กรอกรายการ วัสดุ'!D16&gt;0,'กรอกรายการ วัสดุ'!D16,IF('กรอกรายการ วัสดุ'!D16=0,"-"))</f>
        <v>-</v>
      </c>
      <c r="H16" s="47" t="str">
        <f>IF('กรอกรายการ วัสดุ'!E16&gt;0,'กรอกรายการ วัสดุ'!E16,IF('กรอกรายการ วัสดุ'!E16=0,"-"))</f>
        <v>-</v>
      </c>
      <c r="I16" s="47" t="str">
        <f>IF('กรอกรายการ วัสดุ'!F16&gt;0,'กรอกรายการ วัสดุ'!F16,IF('กรอกรายการ วัสดุ'!F16=0,"-"))</f>
        <v>-</v>
      </c>
      <c r="J16" s="47" t="str">
        <f>IF('กรอกรายการ วัสดุ'!G16&gt;0,'กรอกรายการ วัสดุ'!G16,IF('กรอกรายการ วัสดุ'!G16=0,"-"))</f>
        <v>-</v>
      </c>
      <c r="K16" s="47" t="str">
        <f>IF('กรอกรายการ วัสดุ'!H16&gt;0,'กรอกรายการ วัสดุ'!H16,IF('กรอกรายการ วัสดุ'!H16=0,"-"))</f>
        <v>-</v>
      </c>
      <c r="L16" s="47" t="str">
        <f>IF('กรอกรายการ วัสดุ'!I16&gt;0,'กรอกรายการ วัสดุ'!I16,IF('กรอกรายการ วัสดุ'!I16=0,"-"))</f>
        <v>-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531" t="str">
        <f>IF('กรอกรายการ วัสดุ'!B17&gt;0,'กรอกรายการ วัสดุ'!B17,IF('กรอกรายการ วัสดุ'!B17=0,"-"))</f>
        <v>2.2 งานทาสีปูนใหม่</v>
      </c>
      <c r="C17" s="531"/>
      <c r="D17" s="531"/>
      <c r="E17" s="531"/>
      <c r="F17" s="12" t="str">
        <f>IF('กรอกรายการ วัสดุ'!C17&gt;0,'กรอกรายการ วัสดุ'!C17,IF('กรอกรายการ วัสดุ'!C17=0,"-"))</f>
        <v>-</v>
      </c>
      <c r="G17" s="12" t="str">
        <f>IF('กรอกรายการ วัสดุ'!D17&gt;0,'กรอกรายการ วัสดุ'!D17,IF('กรอกรายการ วัสดุ'!D17=0,"-"))</f>
        <v>-</v>
      </c>
      <c r="H17" s="47" t="str">
        <f>IF('กรอกรายการ วัสดุ'!E17&gt;0,'กรอกรายการ วัสดุ'!E17,IF('กรอกรายการ วัสดุ'!E17=0,"-"))</f>
        <v>-</v>
      </c>
      <c r="I17" s="47" t="str">
        <f>IF('กรอกรายการ วัสดุ'!F17&gt;0,'กรอกรายการ วัสดุ'!F17,IF('กรอกรายการ วัสดุ'!F17=0,"-"))</f>
        <v>-</v>
      </c>
      <c r="J17" s="47" t="str">
        <f>IF('กรอกรายการ วัสดุ'!G17&gt;0,'กรอกรายการ วัสดุ'!G17,IF('กรอกรายการ วัสดุ'!G17=0,"-"))</f>
        <v>-</v>
      </c>
      <c r="K17" s="47" t="str">
        <f>IF('กรอกรายการ วัสดุ'!H17&gt;0,'กรอกรายการ วัสดุ'!H17,IF('กรอกรายการ วัสดุ'!H17=0,"-"))</f>
        <v>-</v>
      </c>
      <c r="L17" s="47" t="str">
        <f>IF('กรอกรายการ วัสดุ'!I17&gt;0,'กรอกรายการ วัสดุ'!I17,IF('กรอกรายการ วัสดุ'!I17=0,"-"))</f>
        <v>-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559" t="str">
        <f>IF('กรอกรายการ วัสดุ'!B18&gt;0,'กรอกรายการ วัสดุ'!B18,IF('กรอกรายการ วัสดุ'!B18=0,"-"))</f>
        <v xml:space="preserve">  -  ทาสีน้ำอครีลิค 100% ทาภายใน มอก.2321-2549 (ทาสีรองพื้นใหม่</v>
      </c>
      <c r="C18" s="560"/>
      <c r="D18" s="560"/>
      <c r="E18" s="561"/>
      <c r="F18" s="12" t="str">
        <f>IF('กรอกรายการ วัสดุ'!C18&gt;0,'กรอกรายการ วัสดุ'!C18,IF('กรอกรายการ วัสดุ'!C18=0,"-"))</f>
        <v>-</v>
      </c>
      <c r="G18" s="12" t="str">
        <f>IF('กรอกรายการ วัสดุ'!D18&gt;0,'กรอกรายการ วัสดุ'!D18,IF('กรอกรายการ วัสดุ'!D18=0,"-"))</f>
        <v>-</v>
      </c>
      <c r="H18" s="47" t="str">
        <f>IF('กรอกรายการ วัสดุ'!E18&gt;0,'กรอกรายการ วัสดุ'!E18,IF('กรอกรายการ วัสดุ'!E18=0,"-"))</f>
        <v>-</v>
      </c>
      <c r="I18" s="47" t="str">
        <f>IF('กรอกรายการ วัสดุ'!F18&gt;0,'กรอกรายการ วัสดุ'!F18,IF('กรอกรายการ วัสดุ'!F18=0,"-"))</f>
        <v>-</v>
      </c>
      <c r="J18" s="47" t="str">
        <f>IF('กรอกรายการ วัสดุ'!G18&gt;0,'กรอกรายการ วัสดุ'!G18,IF('กรอกรายการ วัสดุ'!G18=0,"-"))</f>
        <v>-</v>
      </c>
      <c r="K18" s="47" t="str">
        <f>IF('กรอกรายการ วัสดุ'!H18&gt;0,'กรอกรายการ วัสดุ'!H18,IF('กรอกรายการ วัสดุ'!H18=0,"-"))</f>
        <v>-</v>
      </c>
      <c r="L18" s="47" t="str">
        <f>IF('กรอกรายการ วัสดุ'!I18&gt;0,'กรอกรายการ วัสดุ'!I18,IF('กรอกรายการ วัสดุ'!I18=0,"-"))</f>
        <v>-</v>
      </c>
      <c r="M18" s="11"/>
    </row>
    <row r="19" spans="1:13" s="5" customFormat="1" ht="19.5" customHeight="1" thickBot="1" x14ac:dyDescent="0.55000000000000004">
      <c r="A19" s="533" t="s">
        <v>41</v>
      </c>
      <c r="B19" s="534"/>
      <c r="C19" s="534"/>
      <c r="D19" s="534"/>
      <c r="E19" s="534"/>
      <c r="F19" s="534"/>
      <c r="G19" s="534"/>
      <c r="H19" s="535"/>
      <c r="I19" s="48">
        <f>SUM(I8:I18)</f>
        <v>193150</v>
      </c>
      <c r="J19" s="20"/>
      <c r="K19" s="48">
        <f>SUM(K8:K18)</f>
        <v>73500</v>
      </c>
      <c r="L19" s="48">
        <f>SUM(L8:L18)</f>
        <v>266650</v>
      </c>
      <c r="M19" s="14"/>
    </row>
    <row r="20" spans="1:13" s="6" customFormat="1" ht="22.5" customHeight="1" x14ac:dyDescent="0.5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55000000000000004">
      <c r="A21" s="283"/>
      <c r="C21" s="122"/>
      <c r="D21" s="122" t="s">
        <v>28</v>
      </c>
      <c r="E21" s="122" t="s">
        <v>29</v>
      </c>
      <c r="F21" s="2" t="s">
        <v>30</v>
      </c>
      <c r="H21" s="123" t="s">
        <v>28</v>
      </c>
      <c r="I21" s="122" t="s">
        <v>33</v>
      </c>
    </row>
    <row r="22" spans="1:13" s="2" customFormat="1" x14ac:dyDescent="0.55000000000000004">
      <c r="A22" s="283"/>
      <c r="B22" s="122"/>
      <c r="C22" s="122"/>
      <c r="D22" s="123"/>
      <c r="E22" s="283" t="str">
        <f>'กรอกข้อมูล รร.'!C28</f>
        <v>(นายอำพร จานเก่า)</v>
      </c>
      <c r="H22" s="123"/>
      <c r="I22" s="536" t="str">
        <f>'กรอกข้อมูล รร.'!C29</f>
        <v>(นางสาวจริยา ขัดแก้ว)</v>
      </c>
      <c r="J22" s="536"/>
    </row>
    <row r="23" spans="1:13" s="2" customFormat="1" x14ac:dyDescent="0.55000000000000004">
      <c r="A23" s="283"/>
      <c r="C23" s="122"/>
      <c r="D23" s="536" t="str">
        <f>'กรอกข้อมูล รร.'!B13</f>
        <v>ช่าง ระดับ 4</v>
      </c>
      <c r="E23" s="536"/>
      <c r="F23" s="536"/>
      <c r="H23" s="536" t="str">
        <f>'กรอกข้อมูล รร.'!B15</f>
        <v>ผู้อำนวยการกลุ่มอำนวยการ</v>
      </c>
      <c r="I23" s="536"/>
      <c r="J23" s="536"/>
      <c r="K23" s="536"/>
    </row>
    <row r="24" spans="1:13" s="2" customFormat="1" ht="9" customHeight="1" x14ac:dyDescent="0.55000000000000004">
      <c r="A24" s="283"/>
      <c r="C24" s="122"/>
      <c r="D24" s="283"/>
      <c r="E24" s="283"/>
      <c r="F24" s="283"/>
      <c r="H24" s="283"/>
      <c r="I24" s="283"/>
      <c r="J24" s="283"/>
      <c r="K24" s="283"/>
    </row>
    <row r="25" spans="1:13" s="2" customFormat="1" ht="27.75" x14ac:dyDescent="0.65">
      <c r="C25" s="556" t="s">
        <v>23</v>
      </c>
      <c r="D25" s="556"/>
      <c r="E25" s="556"/>
      <c r="F25" s="556"/>
      <c r="G25" s="556"/>
      <c r="H25" s="556"/>
      <c r="I25" s="556"/>
      <c r="J25" s="556"/>
      <c r="K25" s="556"/>
      <c r="L25" s="556" t="s">
        <v>25</v>
      </c>
      <c r="M25" s="556"/>
    </row>
    <row r="26" spans="1:13" s="2" customFormat="1" x14ac:dyDescent="0.55000000000000004">
      <c r="A26" s="543" t="str">
        <f>A2</f>
        <v>ซ่อมแซมสำนักงาน สพป.ลำปาง เขต 3</v>
      </c>
      <c r="B26" s="543"/>
      <c r="C26" s="543"/>
      <c r="D26" s="563" t="str">
        <f>D2</f>
        <v>อาคารอาคารสำนักงาน สพป.ลำปาง เขต 3</v>
      </c>
      <c r="E26" s="563"/>
      <c r="F26" s="563"/>
      <c r="G26" s="563"/>
      <c r="H26" s="563"/>
      <c r="I26" s="2" t="s">
        <v>26</v>
      </c>
      <c r="J26" s="287" t="str">
        <f>J2</f>
        <v>ลำปาง เขต  3</v>
      </c>
      <c r="M26" s="2" t="s">
        <v>35</v>
      </c>
    </row>
    <row r="27" spans="1:13" ht="24.75" thickBot="1" x14ac:dyDescent="0.6">
      <c r="A27" s="281" t="s">
        <v>0</v>
      </c>
      <c r="D27" s="544" t="str">
        <f>D3</f>
        <v>สพป.ลำปาง เขต 3</v>
      </c>
      <c r="E27" s="544"/>
      <c r="F27" s="544"/>
      <c r="G27" s="544"/>
      <c r="H27" s="544"/>
      <c r="K27" s="545"/>
      <c r="L27" s="545"/>
    </row>
    <row r="28" spans="1:13" ht="9.75" hidden="1" customHeight="1" x14ac:dyDescent="0.55000000000000004">
      <c r="A28" s="28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546" t="s">
        <v>2</v>
      </c>
      <c r="B29" s="548" t="s">
        <v>3</v>
      </c>
      <c r="C29" s="549"/>
      <c r="D29" s="549"/>
      <c r="E29" s="550"/>
      <c r="F29" s="554" t="s">
        <v>4</v>
      </c>
      <c r="G29" s="554" t="s">
        <v>5</v>
      </c>
      <c r="H29" s="554" t="s">
        <v>6</v>
      </c>
      <c r="I29" s="554"/>
      <c r="J29" s="554" t="s">
        <v>7</v>
      </c>
      <c r="K29" s="554"/>
      <c r="L29" s="554" t="s">
        <v>24</v>
      </c>
      <c r="M29" s="537" t="s">
        <v>9</v>
      </c>
    </row>
    <row r="30" spans="1:13" s="3" customFormat="1" ht="43.5" customHeight="1" x14ac:dyDescent="0.55000000000000004">
      <c r="A30" s="547"/>
      <c r="B30" s="551"/>
      <c r="C30" s="552"/>
      <c r="D30" s="552"/>
      <c r="E30" s="553"/>
      <c r="F30" s="555"/>
      <c r="G30" s="555"/>
      <c r="H30" s="282" t="s">
        <v>10</v>
      </c>
      <c r="I30" s="282" t="s">
        <v>11</v>
      </c>
      <c r="J30" s="282" t="s">
        <v>10</v>
      </c>
      <c r="K30" s="282" t="s">
        <v>11</v>
      </c>
      <c r="L30" s="555"/>
      <c r="M30" s="538"/>
    </row>
    <row r="31" spans="1:13" s="3" customFormat="1" ht="24.75" customHeight="1" x14ac:dyDescent="0.55000000000000004">
      <c r="A31" s="572" t="s">
        <v>42</v>
      </c>
      <c r="B31" s="573"/>
      <c r="C31" s="573"/>
      <c r="D31" s="573"/>
      <c r="E31" s="573"/>
      <c r="F31" s="573"/>
      <c r="G31" s="573"/>
      <c r="H31" s="574"/>
      <c r="I31" s="280">
        <f>I19</f>
        <v>193150</v>
      </c>
      <c r="J31" s="16"/>
      <c r="K31" s="49">
        <f>K19</f>
        <v>73500</v>
      </c>
      <c r="L31" s="49">
        <f>L19</f>
        <v>266650</v>
      </c>
      <c r="M31" s="285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578" t="str">
        <f>IF('กรอกรายการ วัสดุ'!B19&gt;0,'กรอกรายการ วัสดุ'!B19,IF('กรอกรายการ วัสดุ'!B19=0,"-"))</f>
        <v xml:space="preserve">    กันด่าง 1 เที่ยว มอก.1123-2555 และทาสีทับหน้า 2 เที่ยว)</v>
      </c>
      <c r="C32" s="579"/>
      <c r="D32" s="579"/>
      <c r="E32" s="580"/>
      <c r="F32" s="12" t="str">
        <f>IF('กรอกรายการ วัสดุ'!C19&gt;0,'กรอกรายการ วัสดุ'!C19,IF('กรอกรายการ วัสดุ'!C19=0,"-"))</f>
        <v>-</v>
      </c>
      <c r="G32" s="12" t="str">
        <f>IF('กรอกรายการ วัสดุ'!D19&gt;0,'กรอกรายการ วัสดุ'!D19,IF('กรอกรายการ วัสดุ'!D19=0,"-"))</f>
        <v>-</v>
      </c>
      <c r="H32" s="47" t="str">
        <f>IF('กรอกรายการ วัสดุ'!E19&gt;0,'กรอกรายการ วัสดุ'!E19,IF('กรอกรายการ วัสดุ'!E19=0,"-"))</f>
        <v>-</v>
      </c>
      <c r="I32" s="47" t="str">
        <f>IF('กรอกรายการ วัสดุ'!F19&gt;0,'กรอกรายการ วัสดุ'!F19,IF('กรอกรายการ วัสดุ'!F19=0,"-"))</f>
        <v>-</v>
      </c>
      <c r="J32" s="47" t="str">
        <f>IF('กรอกรายการ วัสดุ'!G19&gt;0,'กรอกรายการ วัสดุ'!G19,IF('กรอกรายการ วัสดุ'!G19=0,"-"))</f>
        <v>-</v>
      </c>
      <c r="K32" s="47" t="str">
        <f>IF('กรอกรายการ วัสดุ'!H19&gt;0,'กรอกรายการ วัสดุ'!H19,IF('กรอกรายการ วัสดุ'!H19=0,"-"))</f>
        <v>-</v>
      </c>
      <c r="L32" s="47" t="str">
        <f>IF('กรอกรายการ วัสดุ'!I19&gt;0,'กรอกรายการ วัสดุ'!I19,IF('กรอกรายการ วัสดุ'!I19=0,"-"))</f>
        <v>-</v>
      </c>
      <c r="M32" s="8"/>
    </row>
    <row r="33" spans="1:13" s="5" customFormat="1" ht="19.5" customHeight="1" x14ac:dyDescent="0.5">
      <c r="A33" s="9">
        <f>IF('กรอกรายการ วัสดุ'!A20&gt;0,'กรอกรายการ วัสดุ'!A20,IF('กรอกรายการ วัสดุ'!A20=0," "))</f>
        <v>3</v>
      </c>
      <c r="B33" s="581" t="str">
        <f>IF('กรอกรายการ วัสดุ'!B20&gt;0,'กรอกรายการ วัสดุ'!B20,IF('กรอกรายการ วัสดุ'!B20=0,"-"))</f>
        <v>งานฝ้าเพดานภายนอก</v>
      </c>
      <c r="C33" s="582"/>
      <c r="D33" s="582"/>
      <c r="E33" s="583"/>
      <c r="F33" s="12" t="str">
        <f>IF('กรอกรายการ วัสดุ'!C20&gt;0,'กรอกรายการ วัสดุ'!C20,IF('กรอกรายการ วัสดุ'!C20=0,"-"))</f>
        <v>-</v>
      </c>
      <c r="G33" s="12" t="str">
        <f>IF('กรอกรายการ วัสดุ'!D20&gt;0,'กรอกรายการ วัสดุ'!D20,IF('กรอกรายการ วัสดุ'!D20=0,"-"))</f>
        <v>-</v>
      </c>
      <c r="H33" s="47" t="str">
        <f>IF('กรอกรายการ วัสดุ'!E20&gt;0,'กรอกรายการ วัสดุ'!E20,IF('กรอกรายการ วัสดุ'!E20=0,"-"))</f>
        <v>-</v>
      </c>
      <c r="I33" s="47" t="str">
        <f>IF('กรอกรายการ วัสดุ'!F20&gt;0,'กรอกรายการ วัสดุ'!F20,IF('กรอกรายการ วัสดุ'!F20=0,"-"))</f>
        <v>-</v>
      </c>
      <c r="J33" s="47" t="str">
        <f>IF('กรอกรายการ วัสดุ'!G20&gt;0,'กรอกรายการ วัสดุ'!G20,IF('กรอกรายการ วัสดุ'!G20=0,"-"))</f>
        <v>-</v>
      </c>
      <c r="K33" s="47" t="str">
        <f>IF('กรอกรายการ วัสดุ'!H20&gt;0,'กรอกรายการ วัสดุ'!H20,IF('กรอกรายการ วัสดุ'!H20=0,"-"))</f>
        <v>-</v>
      </c>
      <c r="L33" s="47" t="str">
        <f>IF('กรอกรายการ วัสดุ'!I20&gt;0,'กรอกรายการ วัสดุ'!I20,IF('กรอกรายการ วัสดุ'!I20=0,"-"))</f>
        <v>-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581" t="str">
        <f>IF('กรอกรายการ วัสดุ'!B21&gt;0,'กรอกรายการ วัสดุ'!B21,IF('กรอกรายการ วัสดุ'!B21=0,"-"))</f>
        <v>3.1 ทาสีภายนอก ฝ้าเพดาน</v>
      </c>
      <c r="C34" s="582"/>
      <c r="D34" s="582"/>
      <c r="E34" s="583"/>
      <c r="F34" s="12">
        <f>IF('กรอกรายการ วัสดุ'!C21&gt;0,'กรอกรายการ วัสดุ'!C21,IF('กรอกรายการ วัสดุ'!C21=0,"-"))</f>
        <v>130</v>
      </c>
      <c r="G34" s="12" t="str">
        <f>IF('กรอกรายการ วัสดุ'!D21&gt;0,'กรอกรายการ วัสดุ'!D21,IF('กรอกรายการ วัสดุ'!D21=0,"-"))</f>
        <v>ตร.ม.</v>
      </c>
      <c r="H34" s="47">
        <f>IF('กรอกรายการ วัสดุ'!E21&gt;0,'กรอกรายการ วัสดุ'!E21,IF('กรอกรายการ วัสดุ'!E21=0,"-"))</f>
        <v>47</v>
      </c>
      <c r="I34" s="47">
        <f>IF('กรอกรายการ วัสดุ'!F21&gt;0,'กรอกรายการ วัสดุ'!F21,IF('กรอกรายการ วัสดุ'!F21=0,"-"))</f>
        <v>6110</v>
      </c>
      <c r="J34" s="47">
        <f>IF('กรอกรายการ วัสดุ'!G21&gt;0,'กรอกรายการ วัสดุ'!G21,IF('กรอกรายการ วัสดุ'!G21=0,"-"))</f>
        <v>34</v>
      </c>
      <c r="K34" s="47">
        <f>IF('กรอกรายการ วัสดุ'!H21&gt;0,'กรอกรายการ วัสดุ'!H21,IF('กรอกรายการ วัสดุ'!H21=0,"-"))</f>
        <v>4420</v>
      </c>
      <c r="L34" s="47">
        <f>IF('กรอกรายการ วัสดุ'!I21&gt;0,'กรอกรายการ วัสดุ'!I21,IF('กรอกรายการ วัสดุ'!I21=0,"-"))</f>
        <v>10530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581" t="str">
        <f>IF('กรอกรายการ วัสดุ'!B22&gt;0,'กรอกรายการ วัสดุ'!B22,IF('กรอกรายการ วัสดุ'!B22=0,"-"))</f>
        <v>งานทาสีเก่า</v>
      </c>
      <c r="C35" s="582"/>
      <c r="D35" s="582"/>
      <c r="E35" s="583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7" t="str">
        <f>IF('กรอกรายการ วัสดุ'!E22&gt;0,'กรอกรายการ วัสดุ'!E22,IF('กรอกรายการ วัสดุ'!E22=0,"-"))</f>
        <v>-</v>
      </c>
      <c r="I35" s="47" t="str">
        <f>IF('กรอกรายการ วัสดุ'!F22&gt;0,'กรอกรายการ วัสดุ'!F22,IF('กรอกรายการ วัสดุ'!F22=0,"-"))</f>
        <v>-</v>
      </c>
      <c r="J35" s="47" t="str">
        <f>IF('กรอกรายการ วัสดุ'!G22&gt;0,'กรอกรายการ วัสดุ'!G22,IF('กรอกรายการ วัสดุ'!G22=0,"-"))</f>
        <v>-</v>
      </c>
      <c r="K35" s="47" t="str">
        <f>IF('กรอกรายการ วัสดุ'!H22&gt;0,'กรอกรายการ วัสดุ'!H22,IF('กรอกรายการ วัสดุ'!H22=0,"-"))</f>
        <v>-</v>
      </c>
      <c r="L35" s="47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581" t="str">
        <f>IF('กรอกรายการ วัสดุ'!B23&gt;0,'กรอกรายการ วัสดุ'!B23,IF('กรอกรายการ วัสดุ'!B23=0,"-"))</f>
        <v xml:space="preserve"> -  ทาสีน้ำอครีลิค 100% ทาภายนอก มอก.2321-2549 (ทาน้ำยารองพื้น</v>
      </c>
      <c r="C36" s="582"/>
      <c r="D36" s="582"/>
      <c r="E36" s="583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7" t="str">
        <f>IF('กรอกรายการ วัสดุ'!E23&gt;0,'กรอกรายการ วัสดุ'!E23,IF('กรอกรายการ วัสดุ'!E23=0,"-"))</f>
        <v>-</v>
      </c>
      <c r="I36" s="47" t="str">
        <f>IF('กรอกรายการ วัสดุ'!F23&gt;0,'กรอกรายการ วัสดุ'!F23,IF('กรอกรายการ วัสดุ'!F23=0,"-"))</f>
        <v>-</v>
      </c>
      <c r="J36" s="47" t="str">
        <f>IF('กรอกรายการ วัสดุ'!G23&gt;0,'กรอกรายการ วัสดุ'!G23,IF('กรอกรายการ วัสดุ'!G23=0,"-"))</f>
        <v>-</v>
      </c>
      <c r="K36" s="47" t="str">
        <f>IF('กรอกรายการ วัสดุ'!H23&gt;0,'กรอกรายการ วัสดุ'!H23,IF('กรอกรายการ วัสดุ'!H23=0,"-"))</f>
        <v>-</v>
      </c>
      <c r="L36" s="47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581" t="str">
        <f>IF('กรอกรายการ วัสดุ'!B24&gt;0,'กรอกรายการ วัสดุ'!B24,IF('กรอกรายการ วัสดุ'!B24=0,"-"))</f>
        <v xml:space="preserve">   ปุนเก่า  1 เที่ยว และทาสีทับหน้า 2 เที่ยว)</v>
      </c>
      <c r="C37" s="582"/>
      <c r="D37" s="582"/>
      <c r="E37" s="583"/>
      <c r="F37" s="12">
        <f>IF('กรอกรายการ วัสดุ'!C24&gt;0,'กรอกรายการ วัสดุ'!C24,IF('กรอกรายการ วัสดุ'!C24=0,"-"))</f>
        <v>123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7">
        <f>IF('กรอกรายการ วัสดุ'!E24&gt;0,'กรอกรายการ วัสดุ'!E24,IF('กรอกรายการ วัสดุ'!E24=0,"-"))</f>
        <v>14556</v>
      </c>
      <c r="I37" s="47">
        <f>IF('กรอกรายการ วัสดุ'!F24&gt;0,'กรอกรายการ วัสดุ'!F24,IF('กรอกรายการ วัสดุ'!F24=0,"-"))</f>
        <v>1790388</v>
      </c>
      <c r="J37" s="47" t="str">
        <f>IF('กรอกรายการ วัสดุ'!G24&gt;0,'กรอกรายการ วัสดุ'!G24,IF('กรอกรายการ วัสดุ'!G24=0,"-"))</f>
        <v>-</v>
      </c>
      <c r="K37" s="47" t="str">
        <f>IF('กรอกรายการ วัสดุ'!H24&gt;0,'กรอกรายการ วัสดุ'!H24,IF('กรอกรายการ วัสดุ'!H24=0,"-"))</f>
        <v>-</v>
      </c>
      <c r="L37" s="47">
        <f>IF('กรอกรายการ วัสดุ'!I24&gt;0,'กรอกรายการ วัสดุ'!I24,IF('กรอกรายการ วัสดุ'!I24=0,"-"))</f>
        <v>1790388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581" t="str">
        <f>IF('กรอกรายการ วัสดุ'!B25&gt;0,'กรอกรายการ วัสดุ'!B25,IF('กรอกรายการ วัสดุ'!B25=0,"-"))</f>
        <v>-</v>
      </c>
      <c r="C38" s="582"/>
      <c r="D38" s="582"/>
      <c r="E38" s="583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7" t="str">
        <f>IF('กรอกรายการ วัสดุ'!E25&gt;0,'กรอกรายการ วัสดุ'!E25,IF('กรอกรายการ วัสดุ'!E25=0,"-"))</f>
        <v>-</v>
      </c>
      <c r="I38" s="47" t="str">
        <f>IF('กรอกรายการ วัสดุ'!F25&gt;0,'กรอกรายการ วัสดุ'!F25,IF('กรอกรายการ วัสดุ'!F25=0,"-"))</f>
        <v>-</v>
      </c>
      <c r="J38" s="47" t="str">
        <f>IF('กรอกรายการ วัสดุ'!G25&gt;0,'กรอกรายการ วัสดุ'!G25,IF('กรอกรายการ วัสดุ'!G25=0,"-"))</f>
        <v>-</v>
      </c>
      <c r="K38" s="47" t="str">
        <f>IF('กรอกรายการ วัสดุ'!H25&gt;0,'กรอกรายการ วัสดุ'!H25,IF('กรอกรายการ วัสดุ'!H25=0,"-"))</f>
        <v>-</v>
      </c>
      <c r="L38" s="47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581" t="str">
        <f>IF('กรอกรายการ วัสดุ'!B26&gt;0,'กรอกรายการ วัสดุ'!B26,IF('กรอกรายการ วัสดุ'!B26=0,"-"))</f>
        <v>-</v>
      </c>
      <c r="C39" s="582"/>
      <c r="D39" s="582"/>
      <c r="E39" s="583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7" t="str">
        <f>IF('กรอกรายการ วัสดุ'!E26&gt;0,'กรอกรายการ วัสดุ'!E26,IF('กรอกรายการ วัสดุ'!E26=0,"-"))</f>
        <v>-</v>
      </c>
      <c r="I39" s="47" t="str">
        <f>IF('กรอกรายการ วัสดุ'!F26&gt;0,'กรอกรายการ วัสดุ'!F26,IF('กรอกรายการ วัสดุ'!F26=0,"-"))</f>
        <v>-</v>
      </c>
      <c r="J39" s="47" t="str">
        <f>IF('กรอกรายการ วัสดุ'!G26&gt;0,'กรอกรายการ วัสดุ'!G26,IF('กรอกรายการ วัสดุ'!G26=0,"-"))</f>
        <v>-</v>
      </c>
      <c r="K39" s="47" t="str">
        <f>IF('กรอกรายการ วัสดุ'!H26&gt;0,'กรอกรายการ วัสดุ'!H26,IF('กรอกรายการ วัสดุ'!H26=0,"-"))</f>
        <v>-</v>
      </c>
      <c r="L39" s="47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581" t="str">
        <f>IF('กรอกรายการ วัสดุ'!B27&gt;0,'กรอกรายการ วัสดุ'!B27,IF('กรอกรายการ วัสดุ'!B27=0,"-"))</f>
        <v>-</v>
      </c>
      <c r="C40" s="582"/>
      <c r="D40" s="582"/>
      <c r="E40" s="583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7" t="str">
        <f>IF('กรอกรายการ วัสดุ'!E27&gt;0,'กรอกรายการ วัสดุ'!E27,IF('กรอกรายการ วัสดุ'!E27=0,"-"))</f>
        <v>-</v>
      </c>
      <c r="I40" s="47" t="str">
        <f>IF('กรอกรายการ วัสดุ'!F27&gt;0,'กรอกรายการ วัสดุ'!F27,IF('กรอกรายการ วัสดุ'!F27=0,"-"))</f>
        <v>-</v>
      </c>
      <c r="J40" s="47" t="str">
        <f>IF('กรอกรายการ วัสดุ'!G27&gt;0,'กรอกรายการ วัสดุ'!G27,IF('กรอกรายการ วัสดุ'!G27=0,"-"))</f>
        <v>-</v>
      </c>
      <c r="K40" s="47" t="str">
        <f>IF('กรอกรายการ วัสดุ'!H27&gt;0,'กรอกรายการ วัสดุ'!H27,IF('กรอกรายการ วัสดุ'!H27=0,"-"))</f>
        <v>-</v>
      </c>
      <c r="L40" s="47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581" t="str">
        <f>IF('กรอกรายการ วัสดุ'!B28&gt;0,'กรอกรายการ วัสดุ'!B28,IF('กรอกรายการ วัสดุ'!B28=0,"-"))</f>
        <v>-</v>
      </c>
      <c r="C41" s="582"/>
      <c r="D41" s="582"/>
      <c r="E41" s="583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7" t="str">
        <f>IF('กรอกรายการ วัสดุ'!E28&gt;0,'กรอกรายการ วัสดุ'!E28,IF('กรอกรายการ วัสดุ'!E28=0,"-"))</f>
        <v>-</v>
      </c>
      <c r="I41" s="47" t="str">
        <f>IF('กรอกรายการ วัสดุ'!F28&gt;0,'กรอกรายการ วัสดุ'!F28,IF('กรอกรายการ วัสดุ'!F28=0,"-"))</f>
        <v>-</v>
      </c>
      <c r="J41" s="47" t="str">
        <f>IF('กรอกรายการ วัสดุ'!G28&gt;0,'กรอกรายการ วัสดุ'!G28,IF('กรอกรายการ วัสดุ'!G28=0,"-"))</f>
        <v>-</v>
      </c>
      <c r="K41" s="47" t="str">
        <f>IF('กรอกรายการ วัสดุ'!H28&gt;0,'กรอกรายการ วัสดุ'!H28,IF('กรอกรายการ วัสดุ'!H28=0,"-"))</f>
        <v>-</v>
      </c>
      <c r="L41" s="47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21" t="str">
        <f>IF('กรอกรายการ วัสดุ'!A29&gt;0,'กรอกรายการ วัสดุ'!A29,IF('กรอกรายการ วัสดุ'!A29=0," "))</f>
        <v xml:space="preserve"> </v>
      </c>
      <c r="B42" s="575" t="str">
        <f>IF('กรอกรายการ วัสดุ'!B29&gt;0,'กรอกรายการ วัสดุ'!B29,IF('กรอกรายการ วัสดุ'!B29=0,"-"))</f>
        <v>-</v>
      </c>
      <c r="C42" s="576"/>
      <c r="D42" s="576"/>
      <c r="E42" s="577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7" t="str">
        <f>IF('กรอกรายการ วัสดุ'!E29&gt;0,'กรอกรายการ วัสดุ'!E29,IF('กรอกรายการ วัสดุ'!E29=0,"-"))</f>
        <v>-</v>
      </c>
      <c r="I42" s="47" t="str">
        <f>IF('กรอกรายการ วัสดุ'!F29&gt;0,'กรอกรายการ วัสดุ'!F29,IF('กรอกรายการ วัสดุ'!F29=0,"-"))</f>
        <v>-</v>
      </c>
      <c r="J42" s="47" t="str">
        <f>IF('กรอกรายการ วัสดุ'!G29&gt;0,'กรอกรายการ วัสดุ'!G29,IF('กรอกรายการ วัสดุ'!G29=0,"-"))</f>
        <v>-</v>
      </c>
      <c r="K42" s="47" t="str">
        <f>IF('กรอกรายการ วัสดุ'!H29&gt;0,'กรอกรายการ วัสดุ'!H29,IF('กรอกรายการ วัสดุ'!H29=0,"-"))</f>
        <v>-</v>
      </c>
      <c r="L42" s="47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533" t="s">
        <v>43</v>
      </c>
      <c r="B43" s="534"/>
      <c r="C43" s="534"/>
      <c r="D43" s="534"/>
      <c r="E43" s="534"/>
      <c r="F43" s="534"/>
      <c r="G43" s="534"/>
      <c r="H43" s="535"/>
      <c r="I43" s="48">
        <f>SUM(I32:I42)</f>
        <v>1796498</v>
      </c>
      <c r="J43" s="20"/>
      <c r="K43" s="48">
        <f>SUM(K32:K42)</f>
        <v>4420</v>
      </c>
      <c r="L43" s="48">
        <f>SUM(L32:L42)</f>
        <v>1800918</v>
      </c>
      <c r="M43" s="14"/>
    </row>
    <row r="44" spans="1:13" s="5" customFormat="1" ht="19.5" customHeight="1" thickBot="1" x14ac:dyDescent="0.55000000000000004">
      <c r="A44" s="533" t="s">
        <v>44</v>
      </c>
      <c r="B44" s="534"/>
      <c r="C44" s="534"/>
      <c r="D44" s="534"/>
      <c r="E44" s="534"/>
      <c r="F44" s="534"/>
      <c r="G44" s="534"/>
      <c r="H44" s="535"/>
      <c r="I44" s="48">
        <f>I31+I43</f>
        <v>1989648</v>
      </c>
      <c r="J44" s="19"/>
      <c r="K44" s="48">
        <f>K31+K43</f>
        <v>77920</v>
      </c>
      <c r="L44" s="48">
        <f>L31+L43</f>
        <v>2067568</v>
      </c>
      <c r="M44" s="284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55000000000000004">
      <c r="A46" s="283"/>
      <c r="C46" s="122"/>
      <c r="D46" s="122" t="s">
        <v>28</v>
      </c>
      <c r="E46" s="122" t="s">
        <v>29</v>
      </c>
      <c r="F46" s="2" t="s">
        <v>30</v>
      </c>
      <c r="H46" s="123" t="s">
        <v>28</v>
      </c>
      <c r="I46" s="122" t="s">
        <v>33</v>
      </c>
    </row>
    <row r="47" spans="1:13" s="2" customFormat="1" x14ac:dyDescent="0.55000000000000004">
      <c r="A47" s="283"/>
      <c r="B47" s="122"/>
      <c r="C47" s="122"/>
      <c r="D47" s="123"/>
      <c r="E47" s="283" t="str">
        <f>E22</f>
        <v>(นายอำพร จานเก่า)</v>
      </c>
      <c r="H47" s="123"/>
      <c r="I47" s="536" t="str">
        <f>I22</f>
        <v>(นางสาวจริยา ขัดแก้ว)</v>
      </c>
      <c r="J47" s="536"/>
    </row>
    <row r="48" spans="1:13" s="2" customFormat="1" x14ac:dyDescent="0.55000000000000004">
      <c r="A48" s="283"/>
      <c r="C48" s="122"/>
      <c r="D48" s="536" t="str">
        <f>D23</f>
        <v>ช่าง ระดับ 4</v>
      </c>
      <c r="E48" s="536"/>
      <c r="F48" s="536"/>
      <c r="H48" s="536" t="str">
        <f>H23</f>
        <v>ผู้อำนวยการกลุ่มอำนวยการ</v>
      </c>
      <c r="I48" s="536"/>
      <c r="J48" s="536"/>
      <c r="K48" s="536"/>
    </row>
    <row r="49" spans="1:13" s="2" customFormat="1" ht="9.75" customHeight="1" x14ac:dyDescent="0.55000000000000004">
      <c r="A49" s="283"/>
      <c r="C49" s="122"/>
      <c r="D49" s="283"/>
      <c r="E49" s="283"/>
      <c r="F49" s="283"/>
      <c r="H49" s="283"/>
      <c r="I49" s="283"/>
      <c r="J49" s="283"/>
      <c r="K49" s="283"/>
    </row>
    <row r="50" spans="1:13" s="2" customFormat="1" ht="27.75" x14ac:dyDescent="0.65">
      <c r="C50" s="556" t="s">
        <v>23</v>
      </c>
      <c r="D50" s="556"/>
      <c r="E50" s="556"/>
      <c r="F50" s="556"/>
      <c r="G50" s="556"/>
      <c r="H50" s="556"/>
      <c r="I50" s="556"/>
      <c r="J50" s="556"/>
      <c r="K50" s="556"/>
      <c r="L50" s="556" t="s">
        <v>25</v>
      </c>
      <c r="M50" s="556"/>
    </row>
    <row r="51" spans="1:13" x14ac:dyDescent="0.55000000000000004">
      <c r="A51" s="543" t="str">
        <f>A26</f>
        <v>ซ่อมแซมสำนักงาน สพป.ลำปาง เขต 3</v>
      </c>
      <c r="B51" s="543"/>
      <c r="C51" s="543"/>
      <c r="D51" s="544" t="str">
        <f>D26</f>
        <v>อาคารอาคารสำนักงาน สพป.ลำปาง เขต 3</v>
      </c>
      <c r="E51" s="544"/>
      <c r="F51" s="544"/>
      <c r="G51" s="544"/>
      <c r="H51" s="544"/>
      <c r="I51" s="1" t="s">
        <v>26</v>
      </c>
      <c r="J51" s="281" t="str">
        <f>J26</f>
        <v>ลำปาง เขต  3</v>
      </c>
      <c r="M51" s="1" t="s">
        <v>36</v>
      </c>
    </row>
    <row r="52" spans="1:13" ht="24.75" thickBot="1" x14ac:dyDescent="0.6">
      <c r="A52" s="281" t="s">
        <v>0</v>
      </c>
      <c r="D52" s="544" t="str">
        <f>D27</f>
        <v>สพป.ลำปาง เขต 3</v>
      </c>
      <c r="E52" s="544"/>
      <c r="F52" s="544"/>
      <c r="G52" s="544"/>
      <c r="H52" s="544"/>
      <c r="K52" s="545"/>
      <c r="L52" s="545"/>
    </row>
    <row r="53" spans="1:13" x14ac:dyDescent="0.55000000000000004">
      <c r="A53" s="546" t="s">
        <v>2</v>
      </c>
      <c r="B53" s="548" t="s">
        <v>3</v>
      </c>
      <c r="C53" s="549"/>
      <c r="D53" s="549"/>
      <c r="E53" s="550"/>
      <c r="F53" s="554" t="s">
        <v>4</v>
      </c>
      <c r="G53" s="554" t="s">
        <v>5</v>
      </c>
      <c r="H53" s="554" t="s">
        <v>6</v>
      </c>
      <c r="I53" s="554"/>
      <c r="J53" s="554" t="s">
        <v>7</v>
      </c>
      <c r="K53" s="554"/>
      <c r="L53" s="554" t="s">
        <v>24</v>
      </c>
      <c r="M53" s="537" t="s">
        <v>9</v>
      </c>
    </row>
    <row r="54" spans="1:13" x14ac:dyDescent="0.55000000000000004">
      <c r="A54" s="564"/>
      <c r="B54" s="565"/>
      <c r="C54" s="566"/>
      <c r="D54" s="566"/>
      <c r="E54" s="567"/>
      <c r="F54" s="568"/>
      <c r="G54" s="568"/>
      <c r="H54" s="286" t="s">
        <v>10</v>
      </c>
      <c r="I54" s="286" t="s">
        <v>11</v>
      </c>
      <c r="J54" s="282" t="s">
        <v>10</v>
      </c>
      <c r="K54" s="282" t="s">
        <v>11</v>
      </c>
      <c r="L54" s="555"/>
      <c r="M54" s="538"/>
    </row>
    <row r="55" spans="1:13" ht="24" customHeight="1" x14ac:dyDescent="0.55000000000000004">
      <c r="A55" s="569" t="s">
        <v>45</v>
      </c>
      <c r="B55" s="570"/>
      <c r="C55" s="570"/>
      <c r="D55" s="570"/>
      <c r="E55" s="570"/>
      <c r="F55" s="570"/>
      <c r="G55" s="570"/>
      <c r="H55" s="571"/>
      <c r="I55" s="158">
        <f>I44</f>
        <v>1989648</v>
      </c>
      <c r="J55" s="286"/>
      <c r="K55" s="49">
        <f>K44</f>
        <v>77920</v>
      </c>
      <c r="L55" s="49">
        <f>L44</f>
        <v>2067568</v>
      </c>
      <c r="M55" s="285"/>
    </row>
    <row r="56" spans="1:13" ht="23.2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559" t="str">
        <f>IF('กรอกรายการ วัสดุ'!B30&gt;0,'กรอกรายการ วัสดุ'!B30,IF('กรอกรายการ วัสดุ'!B30=0,"-"))</f>
        <v>-</v>
      </c>
      <c r="C56" s="560"/>
      <c r="D56" s="560"/>
      <c r="E56" s="561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7" t="str">
        <f>IF('กรอกรายการ วัสดุ'!E30&gt;0,'กรอกรายการ วัสดุ'!E30,IF('กรอกรายการ วัสดุ'!E30=0,"-"))</f>
        <v>-</v>
      </c>
      <c r="I56" s="47" t="str">
        <f>IF('กรอกรายการ วัสดุ'!F30&gt;0,'กรอกรายการ วัสดุ'!F30,IF('กรอกรายการ วัสดุ'!F30=0,"-"))</f>
        <v>-</v>
      </c>
      <c r="J56" s="47" t="str">
        <f>IF('กรอกรายการ วัสดุ'!G30&gt;0,'กรอกรายการ วัสดุ'!G30,IF('กรอกรายการ วัสดุ'!G30=0,"-"))</f>
        <v>-</v>
      </c>
      <c r="K56" s="47" t="str">
        <f>IF('กรอกรายการ วัสดุ'!H30&gt;0,'กรอกรายการ วัสดุ'!H30,IF('กรอกรายการ วัสดุ'!H30=0,"-"))</f>
        <v>-</v>
      </c>
      <c r="L56" s="47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3.2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559" t="str">
        <f>IF('กรอกรายการ วัสดุ'!B31&gt;0,'กรอกรายการ วัสดุ'!B31,IF('กรอกรายการ วัสดุ'!B31=0,"-"))</f>
        <v>-</v>
      </c>
      <c r="C57" s="560"/>
      <c r="D57" s="560"/>
      <c r="E57" s="561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7" t="str">
        <f>IF('กรอกรายการ วัสดุ'!E31&gt;0,'กรอกรายการ วัสดุ'!E31,IF('กรอกรายการ วัสดุ'!E31=0,"-"))</f>
        <v>-</v>
      </c>
      <c r="I57" s="47" t="str">
        <f>IF('กรอกรายการ วัสดุ'!F31&gt;0,'กรอกรายการ วัสดุ'!F31,IF('กรอกรายการ วัสดุ'!F31=0,"-"))</f>
        <v>-</v>
      </c>
      <c r="J57" s="47" t="str">
        <f>IF('กรอกรายการ วัสดุ'!G31&gt;0,'กรอกรายการ วัสดุ'!G31,IF('กรอกรายการ วัสดุ'!G31=0,"-"))</f>
        <v>-</v>
      </c>
      <c r="K57" s="47" t="str">
        <f>IF('กรอกรายการ วัสดุ'!H31&gt;0,'กรอกรายการ วัสดุ'!H31,IF('กรอกรายการ วัสดุ'!H31=0,"-"))</f>
        <v>-</v>
      </c>
      <c r="L57" s="47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3.2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559" t="str">
        <f>IF('กรอกรายการ วัสดุ'!B32&gt;0,'กรอกรายการ วัสดุ'!B32,IF('กรอกรายการ วัสดุ'!B32=0,"-"))</f>
        <v>-</v>
      </c>
      <c r="C58" s="560"/>
      <c r="D58" s="560"/>
      <c r="E58" s="561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7" t="str">
        <f>IF('กรอกรายการ วัสดุ'!E32&gt;0,'กรอกรายการ วัสดุ'!E32,IF('กรอกรายการ วัสดุ'!E32=0,"-"))</f>
        <v>-</v>
      </c>
      <c r="I58" s="47" t="str">
        <f>IF('กรอกรายการ วัสดุ'!F32&gt;0,'กรอกรายการ วัสดุ'!F32,IF('กรอกรายการ วัสดุ'!F32=0,"-"))</f>
        <v>-</v>
      </c>
      <c r="J58" s="47" t="str">
        <f>IF('กรอกรายการ วัสดุ'!G32&gt;0,'กรอกรายการ วัสดุ'!G32,IF('กรอกรายการ วัสดุ'!G32=0,"-"))</f>
        <v>-</v>
      </c>
      <c r="K58" s="47" t="str">
        <f>IF('กรอกรายการ วัสดุ'!H32&gt;0,'กรอกรายการ วัสดุ'!H32,IF('กรอกรายการ วัสดุ'!H32=0,"-"))</f>
        <v>-</v>
      </c>
      <c r="L58" s="47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3.2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559" t="str">
        <f>IF('กรอกรายการ วัสดุ'!B33&gt;0,'กรอกรายการ วัสดุ'!B33,IF('กรอกรายการ วัสดุ'!B33=0,"-"))</f>
        <v>-</v>
      </c>
      <c r="C59" s="560"/>
      <c r="D59" s="560"/>
      <c r="E59" s="561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7" t="str">
        <f>IF('กรอกรายการ วัสดุ'!E33&gt;0,'กรอกรายการ วัสดุ'!E33,IF('กรอกรายการ วัสดุ'!E33=0,"-"))</f>
        <v>-</v>
      </c>
      <c r="I59" s="47" t="str">
        <f>IF('กรอกรายการ วัสดุ'!F33&gt;0,'กรอกรายการ วัสดุ'!F33,IF('กรอกรายการ วัสดุ'!F33=0,"-"))</f>
        <v>-</v>
      </c>
      <c r="J59" s="47" t="str">
        <f>IF('กรอกรายการ วัสดุ'!G33&gt;0,'กรอกรายการ วัสดุ'!G33,IF('กรอกรายการ วัสดุ'!G33=0,"-"))</f>
        <v>-</v>
      </c>
      <c r="K59" s="47" t="str">
        <f>IF('กรอกรายการ วัสดุ'!H33&gt;0,'กรอกรายการ วัสดุ'!H33,IF('กรอกรายการ วัสดุ'!H33=0,"-"))</f>
        <v>-</v>
      </c>
      <c r="L59" s="47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3.2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559" t="str">
        <f>IF('กรอกรายการ วัสดุ'!B34&gt;0,'กรอกรายการ วัสดุ'!B34,IF('กรอกรายการ วัสดุ'!B34=0,"-"))</f>
        <v>-</v>
      </c>
      <c r="C60" s="560"/>
      <c r="D60" s="560"/>
      <c r="E60" s="561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7" t="str">
        <f>IF('กรอกรายการ วัสดุ'!E34&gt;0,'กรอกรายการ วัสดุ'!E34,IF('กรอกรายการ วัสดุ'!E34=0,"-"))</f>
        <v>-</v>
      </c>
      <c r="I60" s="47" t="str">
        <f>IF('กรอกรายการ วัสดุ'!F34&gt;0,'กรอกรายการ วัสดุ'!F34,IF('กรอกรายการ วัสดุ'!F34=0,"-"))</f>
        <v>-</v>
      </c>
      <c r="J60" s="47" t="str">
        <f>IF('กรอกรายการ วัสดุ'!G34&gt;0,'กรอกรายการ วัสดุ'!G34,IF('กรอกรายการ วัสดุ'!G34=0,"-"))</f>
        <v>-</v>
      </c>
      <c r="K60" s="47" t="str">
        <f>IF('กรอกรายการ วัสดุ'!H34&gt;0,'กรอกรายการ วัสดุ'!H34,IF('กรอกรายการ วัสดุ'!H34=0,"-"))</f>
        <v>-</v>
      </c>
      <c r="L60" s="47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3.2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559" t="str">
        <f>IF('กรอกรายการ วัสดุ'!B35&gt;0,'กรอกรายการ วัสดุ'!B35,IF('กรอกรายการ วัสดุ'!B35=0,"-"))</f>
        <v>-</v>
      </c>
      <c r="C61" s="560"/>
      <c r="D61" s="560"/>
      <c r="E61" s="561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7" t="str">
        <f>IF('กรอกรายการ วัสดุ'!E35&gt;0,'กรอกรายการ วัสดุ'!E35,IF('กรอกรายการ วัสดุ'!E35=0,"-"))</f>
        <v>-</v>
      </c>
      <c r="I61" s="47" t="str">
        <f>IF('กรอกรายการ วัสดุ'!F35&gt;0,'กรอกรายการ วัสดุ'!F35,IF('กรอกรายการ วัสดุ'!F35=0,"-"))</f>
        <v>-</v>
      </c>
      <c r="J61" s="47" t="str">
        <f>IF('กรอกรายการ วัสดุ'!G35&gt;0,'กรอกรายการ วัสดุ'!G35,IF('กรอกรายการ วัสดุ'!G35=0,"-"))</f>
        <v>-</v>
      </c>
      <c r="K61" s="47" t="str">
        <f>IF('กรอกรายการ วัสดุ'!H35&gt;0,'กรอกรายการ วัสดุ'!H35,IF('กรอกรายการ วัสดุ'!H35=0,"-"))</f>
        <v>-</v>
      </c>
      <c r="L61" s="47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3.2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559" t="str">
        <f>IF('กรอกรายการ วัสดุ'!B36&gt;0,'กรอกรายการ วัสดุ'!B36,IF('กรอกรายการ วัสดุ'!B36=0,"-"))</f>
        <v>-</v>
      </c>
      <c r="C62" s="560"/>
      <c r="D62" s="560"/>
      <c r="E62" s="561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7" t="str">
        <f>IF('กรอกรายการ วัสดุ'!E36&gt;0,'กรอกรายการ วัสดุ'!E36,IF('กรอกรายการ วัสดุ'!E36=0,"-"))</f>
        <v>-</v>
      </c>
      <c r="I62" s="47" t="str">
        <f>IF('กรอกรายการ วัสดุ'!F36&gt;0,'กรอกรายการ วัสดุ'!F36,IF('กรอกรายการ วัสดุ'!F36=0,"-"))</f>
        <v>-</v>
      </c>
      <c r="J62" s="47" t="str">
        <f>IF('กรอกรายการ วัสดุ'!G36&gt;0,'กรอกรายการ วัสดุ'!G36,IF('กรอกรายการ วัสดุ'!G36=0,"-"))</f>
        <v>-</v>
      </c>
      <c r="K62" s="47" t="str">
        <f>IF('กรอกรายการ วัสดุ'!H36&gt;0,'กรอกรายการ วัสดุ'!H36,IF('กรอกรายการ วัสดุ'!H36=0,"-"))</f>
        <v>-</v>
      </c>
      <c r="L62" s="47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3.2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559" t="str">
        <f>IF('กรอกรายการ วัสดุ'!B37&gt;0,'กรอกรายการ วัสดุ'!B37,IF('กรอกรายการ วัสดุ'!B37=0,"-"))</f>
        <v>-</v>
      </c>
      <c r="C63" s="560"/>
      <c r="D63" s="560"/>
      <c r="E63" s="561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7" t="str">
        <f>IF('กรอกรายการ วัสดุ'!E37&gt;0,'กรอกรายการ วัสดุ'!E37,IF('กรอกรายการ วัสดุ'!E37=0,"-"))</f>
        <v>-</v>
      </c>
      <c r="I63" s="47" t="str">
        <f>IF('กรอกรายการ วัสดุ'!F37&gt;0,'กรอกรายการ วัสดุ'!F37,IF('กรอกรายการ วัสดุ'!F37=0,"-"))</f>
        <v>-</v>
      </c>
      <c r="J63" s="47" t="str">
        <f>IF('กรอกรายการ วัสดุ'!G37&gt;0,'กรอกรายการ วัสดุ'!G37,IF('กรอกรายการ วัสดุ'!G37=0,"-"))</f>
        <v>-</v>
      </c>
      <c r="K63" s="47" t="str">
        <f>IF('กรอกรายการ วัสดุ'!H37&gt;0,'กรอกรายการ วัสดุ'!H37,IF('กรอกรายการ วัสดุ'!H37=0,"-"))</f>
        <v>-</v>
      </c>
      <c r="L63" s="47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3.2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559" t="str">
        <f>IF('กรอกรายการ วัสดุ'!B38&gt;0,'กรอกรายการ วัสดุ'!B38,IF('กรอกรายการ วัสดุ'!B38=0,"-"))</f>
        <v>-</v>
      </c>
      <c r="C64" s="560"/>
      <c r="D64" s="560"/>
      <c r="E64" s="561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7" t="str">
        <f>IF('กรอกรายการ วัสดุ'!E38&gt;0,'กรอกรายการ วัสดุ'!E38,IF('กรอกรายการ วัสดุ'!E38=0,"-"))</f>
        <v>-</v>
      </c>
      <c r="I64" s="47" t="str">
        <f>IF('กรอกรายการ วัสดุ'!F38&gt;0,'กรอกรายการ วัสดุ'!F38,IF('กรอกรายการ วัสดุ'!F38=0,"-"))</f>
        <v>-</v>
      </c>
      <c r="J64" s="47" t="str">
        <f>IF('กรอกรายการ วัสดุ'!G38&gt;0,'กรอกรายการ วัสดุ'!G38,IF('กรอกรายการ วัสดุ'!G38=0,"-"))</f>
        <v>-</v>
      </c>
      <c r="K64" s="47" t="str">
        <f>IF('กรอกรายการ วัสดุ'!H38&gt;0,'กรอกรายการ วัสดุ'!H38,IF('กรอกรายการ วัสดุ'!H38=0,"-"))</f>
        <v>-</v>
      </c>
      <c r="L64" s="47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3.2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559" t="str">
        <f>IF('กรอกรายการ วัสดุ'!B39&gt;0,'กรอกรายการ วัสดุ'!B39,IF('กรอกรายการ วัสดุ'!B39=0,"-"))</f>
        <v>-</v>
      </c>
      <c r="C65" s="560"/>
      <c r="D65" s="560"/>
      <c r="E65" s="561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7" t="str">
        <f>IF('กรอกรายการ วัสดุ'!E39&gt;0,'กรอกรายการ วัสดุ'!E39,IF('กรอกรายการ วัสดุ'!E39=0,"-"))</f>
        <v>-</v>
      </c>
      <c r="I65" s="47" t="str">
        <f>IF('กรอกรายการ วัสดุ'!F39&gt;0,'กรอกรายการ วัสดุ'!F39,IF('กรอกรายการ วัสดุ'!F39=0,"-"))</f>
        <v>-</v>
      </c>
      <c r="J65" s="47" t="str">
        <f>IF('กรอกรายการ วัสดุ'!G39&gt;0,'กรอกรายการ วัสดุ'!G39,IF('กรอกรายการ วัสดุ'!G39=0,"-"))</f>
        <v>-</v>
      </c>
      <c r="K65" s="47" t="str">
        <f>IF('กรอกรายการ วัสดุ'!H39&gt;0,'กรอกรายการ วัสดุ'!H39,IF('กรอกรายการ วัสดุ'!H39=0,"-"))</f>
        <v>-</v>
      </c>
      <c r="L65" s="47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3.2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559" t="str">
        <f>IF('กรอกรายการ วัสดุ'!B40&gt;0,'กรอกรายการ วัสดุ'!B40,IF('กรอกรายการ วัสดุ'!B40=0,"-"))</f>
        <v>-</v>
      </c>
      <c r="C66" s="560"/>
      <c r="D66" s="560"/>
      <c r="E66" s="561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7" t="str">
        <f>IF('กรอกรายการ วัสดุ'!E40&gt;0,'กรอกรายการ วัสดุ'!E40,IF('กรอกรายการ วัสดุ'!E40=0,"-"))</f>
        <v>-</v>
      </c>
      <c r="I66" s="47" t="str">
        <f>IF('กรอกรายการ วัสดุ'!F40&gt;0,'กรอกรายการ วัสดุ'!F40,IF('กรอกรายการ วัสดุ'!F40=0,"-"))</f>
        <v>-</v>
      </c>
      <c r="J66" s="47" t="str">
        <f>IF('กรอกรายการ วัสดุ'!G40&gt;0,'กรอกรายการ วัสดุ'!G40,IF('กรอกรายการ วัสดุ'!G40=0,"-"))</f>
        <v>-</v>
      </c>
      <c r="K66" s="47" t="str">
        <f>IF('กรอกรายการ วัสดุ'!H40&gt;0,'กรอกรายการ วัสดุ'!H40,IF('กรอกรายการ วัสดุ'!H40=0,"-"))</f>
        <v>-</v>
      </c>
      <c r="L66" s="47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533" t="s">
        <v>46</v>
      </c>
      <c r="B67" s="534"/>
      <c r="C67" s="534"/>
      <c r="D67" s="534"/>
      <c r="E67" s="534"/>
      <c r="F67" s="534"/>
      <c r="G67" s="534"/>
      <c r="H67" s="535"/>
      <c r="I67" s="48">
        <f>SUM(I56:I66)</f>
        <v>0</v>
      </c>
      <c r="J67" s="19"/>
      <c r="K67" s="48">
        <f t="shared" ref="K67:L67" si="0">SUM(K56:K66)</f>
        <v>0</v>
      </c>
      <c r="L67" s="48">
        <f t="shared" si="0"/>
        <v>0</v>
      </c>
      <c r="M67" s="284"/>
    </row>
    <row r="68" spans="1:13" ht="24.75" thickBot="1" x14ac:dyDescent="0.6">
      <c r="A68" s="533" t="s">
        <v>47</v>
      </c>
      <c r="B68" s="534"/>
      <c r="C68" s="534"/>
      <c r="D68" s="534"/>
      <c r="E68" s="534"/>
      <c r="F68" s="534"/>
      <c r="G68" s="534"/>
      <c r="H68" s="535"/>
      <c r="I68" s="157">
        <f>I67+I55</f>
        <v>1989648</v>
      </c>
      <c r="J68" s="19"/>
      <c r="K68" s="48">
        <f t="shared" ref="K68:L68" si="1">K67+K55</f>
        <v>77920</v>
      </c>
      <c r="L68" s="48">
        <f t="shared" si="1"/>
        <v>2067568</v>
      </c>
      <c r="M68" s="284"/>
    </row>
    <row r="69" spans="1:13" s="2" customFormat="1" ht="8.25" customHeight="1" x14ac:dyDescent="0.55000000000000004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55000000000000004">
      <c r="A70" s="283"/>
      <c r="C70" s="122"/>
      <c r="D70" s="122" t="s">
        <v>28</v>
      </c>
      <c r="E70" s="122" t="s">
        <v>29</v>
      </c>
      <c r="F70" s="2" t="s">
        <v>30</v>
      </c>
      <c r="H70" s="123" t="s">
        <v>28</v>
      </c>
      <c r="I70" s="122" t="s">
        <v>33</v>
      </c>
    </row>
    <row r="71" spans="1:13" s="2" customFormat="1" x14ac:dyDescent="0.55000000000000004">
      <c r="A71" s="283"/>
      <c r="B71" s="122"/>
      <c r="C71" s="122"/>
      <c r="D71" s="123"/>
      <c r="E71" s="283" t="str">
        <f>E47</f>
        <v>(นายอำพร จานเก่า)</v>
      </c>
      <c r="H71" s="123"/>
      <c r="I71" s="536" t="str">
        <f>I47</f>
        <v>(นางสาวจริยา ขัดแก้ว)</v>
      </c>
      <c r="J71" s="536"/>
    </row>
    <row r="72" spans="1:13" s="2" customFormat="1" x14ac:dyDescent="0.55000000000000004">
      <c r="A72" s="283"/>
      <c r="C72" s="122"/>
      <c r="D72" s="536" t="str">
        <f>D48</f>
        <v>ช่าง ระดับ 4</v>
      </c>
      <c r="E72" s="536"/>
      <c r="F72" s="536"/>
      <c r="H72" s="536" t="str">
        <f>H48</f>
        <v>ผู้อำนวยการกลุ่มอำนวยการ</v>
      </c>
      <c r="I72" s="536"/>
      <c r="J72" s="536"/>
      <c r="K72" s="536"/>
    </row>
    <row r="73" spans="1:13" s="2" customFormat="1" ht="27.75" x14ac:dyDescent="0.65">
      <c r="C73" s="556" t="s">
        <v>23</v>
      </c>
      <c r="D73" s="556"/>
      <c r="E73" s="556"/>
      <c r="F73" s="556"/>
      <c r="G73" s="556"/>
      <c r="H73" s="556"/>
      <c r="I73" s="556"/>
      <c r="J73" s="556"/>
      <c r="K73" s="556"/>
      <c r="L73" s="139" t="s">
        <v>25</v>
      </c>
      <c r="M73" s="140"/>
    </row>
    <row r="74" spans="1:13" x14ac:dyDescent="0.55000000000000004">
      <c r="A74" s="543" t="str">
        <f>A51</f>
        <v>ซ่อมแซมสำนักงาน สพป.ลำปาง เขต 3</v>
      </c>
      <c r="B74" s="543"/>
      <c r="C74" s="543"/>
      <c r="D74" s="544" t="str">
        <f>D51</f>
        <v>อาคารอาคารสำนักงาน สพป.ลำปาง เขต 3</v>
      </c>
      <c r="E74" s="544"/>
      <c r="F74" s="544"/>
      <c r="G74" s="544"/>
      <c r="H74" s="544"/>
      <c r="I74" s="1" t="s">
        <v>26</v>
      </c>
      <c r="J74" s="281" t="str">
        <f>J51</f>
        <v>ลำปาง เขต  3</v>
      </c>
      <c r="M74" s="1" t="s">
        <v>38</v>
      </c>
    </row>
    <row r="75" spans="1:13" ht="24.75" thickBot="1" x14ac:dyDescent="0.6">
      <c r="A75" s="281" t="s">
        <v>0</v>
      </c>
      <c r="D75" s="544" t="str">
        <f>D52</f>
        <v>สพป.ลำปาง เขต 3</v>
      </c>
      <c r="E75" s="544"/>
      <c r="F75" s="544"/>
      <c r="G75" s="544"/>
      <c r="H75" s="544"/>
      <c r="K75" s="545"/>
      <c r="L75" s="545"/>
    </row>
    <row r="76" spans="1:13" x14ac:dyDescent="0.55000000000000004">
      <c r="A76" s="546" t="s">
        <v>2</v>
      </c>
      <c r="B76" s="548" t="s">
        <v>3</v>
      </c>
      <c r="C76" s="549"/>
      <c r="D76" s="549"/>
      <c r="E76" s="550"/>
      <c r="F76" s="554" t="s">
        <v>4</v>
      </c>
      <c r="G76" s="554" t="s">
        <v>5</v>
      </c>
      <c r="H76" s="554" t="s">
        <v>6</v>
      </c>
      <c r="I76" s="554"/>
      <c r="J76" s="554" t="s">
        <v>7</v>
      </c>
      <c r="K76" s="554"/>
      <c r="L76" s="554" t="s">
        <v>24</v>
      </c>
      <c r="M76" s="537" t="s">
        <v>9</v>
      </c>
    </row>
    <row r="77" spans="1:13" x14ac:dyDescent="0.55000000000000004">
      <c r="A77" s="547"/>
      <c r="B77" s="551"/>
      <c r="C77" s="552"/>
      <c r="D77" s="552"/>
      <c r="E77" s="553"/>
      <c r="F77" s="555"/>
      <c r="G77" s="555"/>
      <c r="H77" s="282" t="s">
        <v>10</v>
      </c>
      <c r="I77" s="282" t="s">
        <v>11</v>
      </c>
      <c r="J77" s="282" t="s">
        <v>10</v>
      </c>
      <c r="K77" s="282" t="s">
        <v>11</v>
      </c>
      <c r="L77" s="555"/>
      <c r="M77" s="538"/>
    </row>
    <row r="78" spans="1:13" x14ac:dyDescent="0.55000000000000004">
      <c r="A78" s="539" t="s">
        <v>48</v>
      </c>
      <c r="B78" s="540"/>
      <c r="C78" s="540"/>
      <c r="D78" s="540"/>
      <c r="E78" s="540"/>
      <c r="F78" s="540"/>
      <c r="G78" s="540"/>
      <c r="H78" s="541"/>
      <c r="I78" s="156">
        <f>I68</f>
        <v>1989648</v>
      </c>
      <c r="J78" s="18"/>
      <c r="K78" s="50">
        <f>K68</f>
        <v>77920</v>
      </c>
      <c r="L78" s="50">
        <f>L68</f>
        <v>2067568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559" t="str">
        <f>IF('กรอกรายการ วัสดุ'!B41&gt;0,'กรอกรายการ วัสดุ'!B41,IF('กรอกรายการ วัสดุ'!B41=0,"-"))</f>
        <v>-</v>
      </c>
      <c r="C79" s="560"/>
      <c r="D79" s="560"/>
      <c r="E79" s="561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7" t="str">
        <f>IF('กรอกรายการ วัสดุ'!E41&gt;0,'กรอกรายการ วัสดุ'!E41,IF('กรอกรายการ วัสดุ'!E41=0,"-"))</f>
        <v>-</v>
      </c>
      <c r="I79" s="47" t="str">
        <f>IF('กรอกรายการ วัสดุ'!F41&gt;0,'กรอกรายการ วัสดุ'!F41,IF('กรอกรายการ วัสดุ'!F41=0,"-"))</f>
        <v>-</v>
      </c>
      <c r="J79" s="47" t="str">
        <f>IF('กรอกรายการ วัสดุ'!G41&gt;0,'กรอกรายการ วัสดุ'!G41,IF('กรอกรายการ วัสดุ'!G41=0,"-"))</f>
        <v>-</v>
      </c>
      <c r="K79" s="47" t="str">
        <f>IF('กรอกรายการ วัสดุ'!H41&gt;0,'กรอกรายการ วัสดุ'!H41,IF('กรอกรายการ วัสดุ'!H41=0,"-"))</f>
        <v>-</v>
      </c>
      <c r="L79" s="47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559" t="str">
        <f>IF('กรอกรายการ วัสดุ'!B42&gt;0,'กรอกรายการ วัสดุ'!B42,IF('กรอกรายการ วัสดุ'!B42=0,"-"))</f>
        <v>-</v>
      </c>
      <c r="C80" s="560"/>
      <c r="D80" s="560"/>
      <c r="E80" s="561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7" t="str">
        <f>IF('กรอกรายการ วัสดุ'!E42&gt;0,'กรอกรายการ วัสดุ'!E42,IF('กรอกรายการ วัสดุ'!E42=0,"-"))</f>
        <v>-</v>
      </c>
      <c r="I80" s="47" t="str">
        <f>IF('กรอกรายการ วัสดุ'!F42&gt;0,'กรอกรายการ วัสดุ'!F42,IF('กรอกรายการ วัสดุ'!F42=0,"-"))</f>
        <v>-</v>
      </c>
      <c r="J80" s="47" t="str">
        <f>IF('กรอกรายการ วัสดุ'!G42&gt;0,'กรอกรายการ วัสดุ'!G42,IF('กรอกรายการ วัสดุ'!G42=0,"-"))</f>
        <v>-</v>
      </c>
      <c r="K80" s="47" t="str">
        <f>IF('กรอกรายการ วัสดุ'!H42&gt;0,'กรอกรายการ วัสดุ'!H42,IF('กรอกรายการ วัสดุ'!H42=0,"-"))</f>
        <v>-</v>
      </c>
      <c r="L80" s="47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559" t="str">
        <f>IF('กรอกรายการ วัสดุ'!B43&gt;0,'กรอกรายการ วัสดุ'!B43,IF('กรอกรายการ วัสดุ'!B43=0,"-"))</f>
        <v>-</v>
      </c>
      <c r="C81" s="560"/>
      <c r="D81" s="560"/>
      <c r="E81" s="561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7" t="str">
        <f>IF('กรอกรายการ วัสดุ'!E43&gt;0,'กรอกรายการ วัสดุ'!E43,IF('กรอกรายการ วัสดุ'!E43=0,"-"))</f>
        <v>-</v>
      </c>
      <c r="I81" s="47" t="str">
        <f>IF('กรอกรายการ วัสดุ'!F43&gt;0,'กรอกรายการ วัสดุ'!F43,IF('กรอกรายการ วัสดุ'!F43=0,"-"))</f>
        <v>-</v>
      </c>
      <c r="J81" s="47" t="str">
        <f>IF('กรอกรายการ วัสดุ'!G43&gt;0,'กรอกรายการ วัสดุ'!G43,IF('กรอกรายการ วัสดุ'!G43=0,"-"))</f>
        <v>-</v>
      </c>
      <c r="K81" s="47" t="str">
        <f>IF('กรอกรายการ วัสดุ'!H43&gt;0,'กรอกรายการ วัสดุ'!H43,IF('กรอกรายการ วัสดุ'!H43=0,"-"))</f>
        <v>-</v>
      </c>
      <c r="L81" s="47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559" t="str">
        <f>IF('กรอกรายการ วัสดุ'!B44&gt;0,'กรอกรายการ วัสดุ'!B44,IF('กรอกรายการ วัสดุ'!B44=0,"-"))</f>
        <v>-</v>
      </c>
      <c r="C82" s="560"/>
      <c r="D82" s="560"/>
      <c r="E82" s="561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7" t="str">
        <f>IF('กรอกรายการ วัสดุ'!E44&gt;0,'กรอกรายการ วัสดุ'!E44,IF('กรอกรายการ วัสดุ'!E44=0,"-"))</f>
        <v>-</v>
      </c>
      <c r="I82" s="47" t="str">
        <f>IF('กรอกรายการ วัสดุ'!F44&gt;0,'กรอกรายการ วัสดุ'!F44,IF('กรอกรายการ วัสดุ'!F44=0,"-"))</f>
        <v>-</v>
      </c>
      <c r="J82" s="47" t="str">
        <f>IF('กรอกรายการ วัสดุ'!G44&gt;0,'กรอกรายการ วัสดุ'!G44,IF('กรอกรายการ วัสดุ'!G44=0,"-"))</f>
        <v>-</v>
      </c>
      <c r="K82" s="47" t="str">
        <f>IF('กรอกรายการ วัสดุ'!H44&gt;0,'กรอกรายการ วัสดุ'!H44,IF('กรอกรายการ วัสดุ'!H44=0,"-"))</f>
        <v>-</v>
      </c>
      <c r="L82" s="47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559" t="str">
        <f>IF('กรอกรายการ วัสดุ'!B45&gt;0,'กรอกรายการ วัสดุ'!B45,IF('กรอกรายการ วัสดุ'!B45=0,"-"))</f>
        <v>-</v>
      </c>
      <c r="C83" s="560"/>
      <c r="D83" s="560"/>
      <c r="E83" s="561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7" t="str">
        <f>IF('กรอกรายการ วัสดุ'!E45&gt;0,'กรอกรายการ วัสดุ'!E45,IF('กรอกรายการ วัสดุ'!E45=0,"-"))</f>
        <v>-</v>
      </c>
      <c r="I83" s="47" t="str">
        <f>IF('กรอกรายการ วัสดุ'!F45&gt;0,'กรอกรายการ วัสดุ'!F45,IF('กรอกรายการ วัสดุ'!F45=0,"-"))</f>
        <v>-</v>
      </c>
      <c r="J83" s="47" t="str">
        <f>IF('กรอกรายการ วัสดุ'!G45&gt;0,'กรอกรายการ วัสดุ'!G45,IF('กรอกรายการ วัสดุ'!G45=0,"-"))</f>
        <v>-</v>
      </c>
      <c r="K83" s="47" t="str">
        <f>IF('กรอกรายการ วัสดุ'!H45&gt;0,'กรอกรายการ วัสดุ'!H45,IF('กรอกรายการ วัสดุ'!H45=0,"-"))</f>
        <v>-</v>
      </c>
      <c r="L83" s="47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559" t="str">
        <f>IF('กรอกรายการ วัสดุ'!B46&gt;0,'กรอกรายการ วัสดุ'!B46,IF('กรอกรายการ วัสดุ'!B46=0,"-"))</f>
        <v>-</v>
      </c>
      <c r="C84" s="560"/>
      <c r="D84" s="560"/>
      <c r="E84" s="561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7" t="str">
        <f>IF('กรอกรายการ วัสดุ'!E46&gt;0,'กรอกรายการ วัสดุ'!E46,IF('กรอกรายการ วัสดุ'!E46=0,"-"))</f>
        <v>-</v>
      </c>
      <c r="I84" s="47" t="str">
        <f>IF('กรอกรายการ วัสดุ'!F46&gt;0,'กรอกรายการ วัสดุ'!F46,IF('กรอกรายการ วัสดุ'!F46=0,"-"))</f>
        <v>-</v>
      </c>
      <c r="J84" s="47" t="str">
        <f>IF('กรอกรายการ วัสดุ'!G46&gt;0,'กรอกรายการ วัสดุ'!G46,IF('กรอกรายการ วัสดุ'!G46=0,"-"))</f>
        <v>-</v>
      </c>
      <c r="K84" s="47" t="str">
        <f>IF('กรอกรายการ วัสดุ'!H46&gt;0,'กรอกรายการ วัสดุ'!H46,IF('กรอกรายการ วัสดุ'!H46=0,"-"))</f>
        <v>-</v>
      </c>
      <c r="L84" s="47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559" t="str">
        <f>IF('กรอกรายการ วัสดุ'!B47&gt;0,'กรอกรายการ วัสดุ'!B47,IF('กรอกรายการ วัสดุ'!B47=0,"-"))</f>
        <v>-</v>
      </c>
      <c r="C85" s="560"/>
      <c r="D85" s="560"/>
      <c r="E85" s="561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7" t="str">
        <f>IF('กรอกรายการ วัสดุ'!E47&gt;0,'กรอกรายการ วัสดุ'!E47,IF('กรอกรายการ วัสดุ'!E47=0,"-"))</f>
        <v>-</v>
      </c>
      <c r="I85" s="47" t="str">
        <f>IF('กรอกรายการ วัสดุ'!F47&gt;0,'กรอกรายการ วัสดุ'!F47,IF('กรอกรายการ วัสดุ'!F47=0,"-"))</f>
        <v>-</v>
      </c>
      <c r="J85" s="47" t="str">
        <f>IF('กรอกรายการ วัสดุ'!G47&gt;0,'กรอกรายการ วัสดุ'!G47,IF('กรอกรายการ วัสดุ'!G47=0,"-"))</f>
        <v>-</v>
      </c>
      <c r="K85" s="47" t="str">
        <f>IF('กรอกรายการ วัสดุ'!H47&gt;0,'กรอกรายการ วัสดุ'!H47,IF('กรอกรายการ วัสดุ'!H47=0,"-"))</f>
        <v>-</v>
      </c>
      <c r="L85" s="47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559" t="str">
        <f>IF('กรอกรายการ วัสดุ'!B48&gt;0,'กรอกรายการ วัสดุ'!B48,IF('กรอกรายการ วัสดุ'!B48=0,"-"))</f>
        <v>-</v>
      </c>
      <c r="C86" s="560"/>
      <c r="D86" s="560"/>
      <c r="E86" s="561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7" t="str">
        <f>IF('กรอกรายการ วัสดุ'!E48&gt;0,'กรอกรายการ วัสดุ'!E48,IF('กรอกรายการ วัสดุ'!E48=0,"-"))</f>
        <v>-</v>
      </c>
      <c r="I86" s="47" t="str">
        <f>IF('กรอกรายการ วัสดุ'!F48&gt;0,'กรอกรายการ วัสดุ'!F48,IF('กรอกรายการ วัสดุ'!F48=0,"-"))</f>
        <v>-</v>
      </c>
      <c r="J86" s="47" t="str">
        <f>IF('กรอกรายการ วัสดุ'!G48&gt;0,'กรอกรายการ วัสดุ'!G48,IF('กรอกรายการ วัสดุ'!G48=0,"-"))</f>
        <v>-</v>
      </c>
      <c r="K86" s="47" t="str">
        <f>IF('กรอกรายการ วัสดุ'!H48&gt;0,'กรอกรายการ วัสดุ'!H48,IF('กรอกรายการ วัสดุ'!H48=0,"-"))</f>
        <v>-</v>
      </c>
      <c r="L86" s="47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 t="str">
        <f>IF('กรอกรายการ วัสดุ'!A49&gt;0,'กรอกรายการ วัสดุ'!A49,IF('กรอกรายการ วัสดุ'!A49=0," "))</f>
        <v xml:space="preserve"> </v>
      </c>
      <c r="B87" s="559" t="str">
        <f>IF('กรอกรายการ วัสดุ'!B49&gt;0,'กรอกรายการ วัสดุ'!B49,IF('กรอกรายการ วัสดุ'!B49=0,"-"))</f>
        <v>-</v>
      </c>
      <c r="C87" s="560"/>
      <c r="D87" s="560"/>
      <c r="E87" s="561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7" t="str">
        <f>IF('กรอกรายการ วัสดุ'!E49&gt;0,'กรอกรายการ วัสดุ'!E49,IF('กรอกรายการ วัสดุ'!E49=0,"-"))</f>
        <v>-</v>
      </c>
      <c r="I87" s="47" t="str">
        <f>IF('กรอกรายการ วัสดุ'!F49&gt;0,'กรอกรายการ วัสดุ'!F49,IF('กรอกรายการ วัสดุ'!F49=0,"-"))</f>
        <v>-</v>
      </c>
      <c r="J87" s="47" t="str">
        <f>IF('กรอกรายการ วัสดุ'!G49&gt;0,'กรอกรายการ วัสดุ'!G49,IF('กรอกรายการ วัสดุ'!G49=0,"-"))</f>
        <v>-</v>
      </c>
      <c r="K87" s="47" t="str">
        <f>IF('กรอกรายการ วัสดุ'!H49&gt;0,'กรอกรายการ วัสดุ'!H49,IF('กรอกรายการ วัสดุ'!H49=0,"-"))</f>
        <v>-</v>
      </c>
      <c r="L87" s="47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559" t="str">
        <f>IF('กรอกรายการ วัสดุ'!B50&gt;0,'กรอกรายการ วัสดุ'!B50,IF('กรอกรายการ วัสดุ'!B50=0,"-"))</f>
        <v>-</v>
      </c>
      <c r="C88" s="560"/>
      <c r="D88" s="560"/>
      <c r="E88" s="561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7" t="str">
        <f>IF('กรอกรายการ วัสดุ'!E50&gt;0,'กรอกรายการ วัสดุ'!E50,IF('กรอกรายการ วัสดุ'!E50=0,"-"))</f>
        <v>-</v>
      </c>
      <c r="I88" s="47" t="str">
        <f>IF('กรอกรายการ วัสดุ'!F50&gt;0,'กรอกรายการ วัสดุ'!F50,IF('กรอกรายการ วัสดุ'!F50=0,"-"))</f>
        <v>-</v>
      </c>
      <c r="J88" s="47" t="str">
        <f>IF('กรอกรายการ วัสดุ'!G50&gt;0,'กรอกรายการ วัสดุ'!G50,IF('กรอกรายการ วัสดุ'!G50=0,"-"))</f>
        <v>-</v>
      </c>
      <c r="K88" s="47" t="str">
        <f>IF('กรอกรายการ วัสดุ'!H50&gt;0,'กรอกรายการ วัสดุ'!H50,IF('กรอกรายการ วัสดุ'!H50=0,"-"))</f>
        <v>-</v>
      </c>
      <c r="L88" s="47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533" t="s">
        <v>49</v>
      </c>
      <c r="B89" s="534"/>
      <c r="C89" s="534"/>
      <c r="D89" s="534"/>
      <c r="E89" s="534"/>
      <c r="F89" s="534"/>
      <c r="G89" s="534"/>
      <c r="H89" s="535"/>
      <c r="I89" s="157">
        <f>SUM(I79:I88)</f>
        <v>0</v>
      </c>
      <c r="J89" s="19"/>
      <c r="K89" s="48">
        <f t="shared" ref="K89:L89" si="2">SUM(K79:K88)</f>
        <v>0</v>
      </c>
      <c r="L89" s="48">
        <f t="shared" si="2"/>
        <v>0</v>
      </c>
      <c r="M89" s="14"/>
    </row>
    <row r="90" spans="1:13" ht="24.75" thickBot="1" x14ac:dyDescent="0.6">
      <c r="A90" s="533" t="s">
        <v>50</v>
      </c>
      <c r="B90" s="534"/>
      <c r="C90" s="534"/>
      <c r="D90" s="534"/>
      <c r="E90" s="534"/>
      <c r="F90" s="534"/>
      <c r="G90" s="534"/>
      <c r="H90" s="535"/>
      <c r="I90" s="157">
        <f>I89+I78</f>
        <v>1989648</v>
      </c>
      <c r="J90" s="19"/>
      <c r="K90" s="48">
        <f t="shared" ref="K90:L90" si="3">K89+K78</f>
        <v>77920</v>
      </c>
      <c r="L90" s="48">
        <f t="shared" si="3"/>
        <v>2067568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283"/>
      <c r="C92" s="122"/>
      <c r="D92" s="122" t="s">
        <v>28</v>
      </c>
      <c r="E92" s="122" t="s">
        <v>29</v>
      </c>
      <c r="F92" s="2" t="s">
        <v>30</v>
      </c>
      <c r="H92" s="123" t="s">
        <v>28</v>
      </c>
      <c r="I92" s="122" t="s">
        <v>33</v>
      </c>
    </row>
    <row r="93" spans="1:13" s="2" customFormat="1" x14ac:dyDescent="0.55000000000000004">
      <c r="A93" s="283"/>
      <c r="B93" s="122"/>
      <c r="C93" s="122"/>
      <c r="D93" s="123"/>
      <c r="E93" s="283" t="str">
        <f>'กรอกข้อมูล รร.'!C28</f>
        <v>(นายอำพร จานเก่า)</v>
      </c>
      <c r="H93" s="123"/>
      <c r="I93" s="536" t="str">
        <f>'กรอกข้อมูล รร.'!C29</f>
        <v>(นางสาวจริยา ขัดแก้ว)</v>
      </c>
      <c r="J93" s="536"/>
    </row>
    <row r="94" spans="1:13" s="2" customFormat="1" x14ac:dyDescent="0.55000000000000004">
      <c r="A94" s="283"/>
      <c r="C94" s="122"/>
      <c r="D94" s="536" t="str">
        <f>D72</f>
        <v>ช่าง ระดับ 4</v>
      </c>
      <c r="E94" s="536"/>
      <c r="F94" s="536"/>
      <c r="H94" s="536" t="str">
        <f>H72</f>
        <v>ผู้อำนวยการกลุ่มอำนวยการ</v>
      </c>
      <c r="I94" s="536"/>
      <c r="J94" s="536"/>
      <c r="K94" s="536"/>
    </row>
    <row r="95" spans="1:13" s="2" customFormat="1" ht="9.75" customHeight="1" x14ac:dyDescent="0.55000000000000004">
      <c r="A95" s="283"/>
      <c r="C95" s="122"/>
      <c r="D95" s="283"/>
      <c r="E95" s="283"/>
      <c r="F95" s="283"/>
      <c r="H95" s="283"/>
      <c r="I95" s="283"/>
      <c r="J95" s="283"/>
      <c r="K95" s="283"/>
    </row>
    <row r="96" spans="1:13" s="2" customFormat="1" ht="27.75" x14ac:dyDescent="0.65">
      <c r="C96" s="556" t="s">
        <v>23</v>
      </c>
      <c r="D96" s="556"/>
      <c r="E96" s="556"/>
      <c r="F96" s="556"/>
      <c r="G96" s="556"/>
      <c r="H96" s="556"/>
      <c r="I96" s="556"/>
      <c r="J96" s="556"/>
      <c r="K96" s="556"/>
      <c r="L96" s="139" t="s">
        <v>25</v>
      </c>
      <c r="M96" s="140"/>
    </row>
    <row r="97" spans="1:13" s="2" customFormat="1" x14ac:dyDescent="0.55000000000000004">
      <c r="A97" s="543" t="str">
        <f>A74</f>
        <v>ซ่อมแซมสำนักงาน สพป.ลำปาง เขต 3</v>
      </c>
      <c r="B97" s="543"/>
      <c r="C97" s="543"/>
      <c r="D97" s="563" t="str">
        <f>D74</f>
        <v>อาคารอาคารสำนักงาน สพป.ลำปาง เขต 3</v>
      </c>
      <c r="E97" s="563"/>
      <c r="F97" s="563"/>
      <c r="G97" s="563"/>
      <c r="H97" s="563"/>
      <c r="I97" s="2" t="s">
        <v>26</v>
      </c>
      <c r="J97" s="287">
        <f>J72</f>
        <v>0</v>
      </c>
      <c r="M97" s="2" t="s">
        <v>86</v>
      </c>
    </row>
    <row r="98" spans="1:13" ht="24.75" thickBot="1" x14ac:dyDescent="0.6">
      <c r="A98" s="281" t="s">
        <v>0</v>
      </c>
      <c r="D98" s="544" t="str">
        <f>D75</f>
        <v>สพป.ลำปาง เขต 3</v>
      </c>
      <c r="E98" s="544"/>
      <c r="F98" s="544"/>
      <c r="G98" s="544"/>
      <c r="H98" s="544"/>
      <c r="K98" s="545"/>
      <c r="L98" s="545"/>
    </row>
    <row r="99" spans="1:13" x14ac:dyDescent="0.55000000000000004">
      <c r="A99" s="546" t="s">
        <v>2</v>
      </c>
      <c r="B99" s="548" t="s">
        <v>3</v>
      </c>
      <c r="C99" s="549"/>
      <c r="D99" s="549"/>
      <c r="E99" s="550"/>
      <c r="F99" s="554" t="s">
        <v>4</v>
      </c>
      <c r="G99" s="554" t="s">
        <v>5</v>
      </c>
      <c r="H99" s="554" t="s">
        <v>6</v>
      </c>
      <c r="I99" s="554"/>
      <c r="J99" s="554" t="s">
        <v>7</v>
      </c>
      <c r="K99" s="554"/>
      <c r="L99" s="554" t="s">
        <v>24</v>
      </c>
      <c r="M99" s="537" t="s">
        <v>9</v>
      </c>
    </row>
    <row r="100" spans="1:13" x14ac:dyDescent="0.55000000000000004">
      <c r="A100" s="547"/>
      <c r="B100" s="551"/>
      <c r="C100" s="552"/>
      <c r="D100" s="552"/>
      <c r="E100" s="553"/>
      <c r="F100" s="555"/>
      <c r="G100" s="555"/>
      <c r="H100" s="282" t="s">
        <v>10</v>
      </c>
      <c r="I100" s="282" t="s">
        <v>11</v>
      </c>
      <c r="J100" s="282" t="s">
        <v>10</v>
      </c>
      <c r="K100" s="282" t="s">
        <v>11</v>
      </c>
      <c r="L100" s="555"/>
      <c r="M100" s="538"/>
    </row>
    <row r="101" spans="1:13" x14ac:dyDescent="0.55000000000000004">
      <c r="A101" s="539" t="s">
        <v>51</v>
      </c>
      <c r="B101" s="540"/>
      <c r="C101" s="540"/>
      <c r="D101" s="540"/>
      <c r="E101" s="540"/>
      <c r="F101" s="540"/>
      <c r="G101" s="540"/>
      <c r="H101" s="541"/>
      <c r="I101" s="156">
        <f>I90</f>
        <v>1989648</v>
      </c>
      <c r="J101" s="18"/>
      <c r="K101" s="50">
        <f>K90</f>
        <v>77920</v>
      </c>
      <c r="L101" s="50">
        <f>L90</f>
        <v>2067568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562" t="str">
        <f>IF('กรอกรายการ วัสดุ'!B51&gt;0,'กรอกรายการ วัสดุ'!B51,IF('กรอกรายการ วัสดุ'!B51=0,"-"))</f>
        <v>-</v>
      </c>
      <c r="C102" s="562"/>
      <c r="D102" s="562"/>
      <c r="E102" s="562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7" t="str">
        <f>IF('กรอกรายการ วัสดุ'!E51&gt;0,'กรอกรายการ วัสดุ'!E51,IF('กรอกรายการ วัสดุ'!E51=0,"-"))</f>
        <v>-</v>
      </c>
      <c r="I102" s="47" t="str">
        <f>IF('กรอกรายการ วัสดุ'!F51&gt;0,'กรอกรายการ วัสดุ'!F51,IF('กรอกรายการ วัสดุ'!F51=0,"-"))</f>
        <v>-</v>
      </c>
      <c r="J102" s="47" t="str">
        <f>IF('กรอกรายการ วัสดุ'!G51&gt;0,'กรอกรายการ วัสดุ'!G51,IF('กรอกรายการ วัสดุ'!G51=0,"-"))</f>
        <v>-</v>
      </c>
      <c r="K102" s="47" t="str">
        <f>IF('กรอกรายการ วัสดุ'!H51&gt;0,'กรอกรายการ วัสดุ'!H51,IF('กรอกรายการ วัสดุ'!H51=0,"-"))</f>
        <v>-</v>
      </c>
      <c r="L102" s="47" t="str">
        <f>IF('กรอกรายการ วัสดุ'!I51&gt;0,'กรอกรายการ วัสดุ'!I51,IF('กรอกรายการ วัสดุ'!I51=0,"-"))</f>
        <v>-</v>
      </c>
      <c r="M102" s="78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531" t="str">
        <f>IF('กรอกรายการ วัสดุ'!B52&gt;0,'กรอกรายการ วัสดุ'!B52,IF('กรอกรายการ วัสดุ'!B52=0,"-"))</f>
        <v>-</v>
      </c>
      <c r="C103" s="531"/>
      <c r="D103" s="531"/>
      <c r="E103" s="531"/>
      <c r="F103" s="79" t="str">
        <f>IF('กรอกรายการ วัสดุ'!C52&gt;0,'กรอกรายการ วัสดุ'!C52,IF('กรอกรายการ วัสดุ'!C52=0,"-"))</f>
        <v>-</v>
      </c>
      <c r="G103" s="79" t="str">
        <f>IF('กรอกรายการ วัสดุ'!D52&gt;0,'กรอกรายการ วัสดุ'!D52,IF('กรอกรายการ วัสดุ'!D52=0,"-"))</f>
        <v>-</v>
      </c>
      <c r="H103" s="80" t="str">
        <f>IF('กรอกรายการ วัสดุ'!E52&gt;0,'กรอกรายการ วัสดุ'!E52,IF('กรอกรายการ วัสดุ'!E52=0,"-"))</f>
        <v>-</v>
      </c>
      <c r="I103" s="80" t="str">
        <f>IF('กรอกรายการ วัสดุ'!F52&gt;0,'กรอกรายการ วัสดุ'!F52,IF('กรอกรายการ วัสดุ'!F52=0,"-"))</f>
        <v>-</v>
      </c>
      <c r="J103" s="80" t="str">
        <f>IF('กรอกรายการ วัสดุ'!G52&gt;0,'กรอกรายการ วัสดุ'!G52,IF('กรอกรายการ วัสดุ'!G52=0,"-"))</f>
        <v>-</v>
      </c>
      <c r="K103" s="80" t="str">
        <f>IF('กรอกรายการ วัสดุ'!H52&gt;0,'กรอกรายการ วัสดุ'!H52,IF('กรอกรายการ วัสดุ'!H52=0,"-"))</f>
        <v>-</v>
      </c>
      <c r="L103" s="80" t="str">
        <f>IF('กรอกรายการ วัสดุ'!I52&gt;0,'กรอกรายการ วัสดุ'!I52,IF('กรอกรายการ วัสดุ'!I52=0,"-"))</f>
        <v>-</v>
      </c>
      <c r="M103" s="78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531" t="str">
        <f>IF('กรอกรายการ วัสดุ'!B53&gt;0,'กรอกรายการ วัสดุ'!B53,IF('กรอกรายการ วัสดุ'!B53=0,"-"))</f>
        <v>-</v>
      </c>
      <c r="C104" s="531"/>
      <c r="D104" s="531"/>
      <c r="E104" s="531"/>
      <c r="F104" s="79" t="str">
        <f>IF('กรอกรายการ วัสดุ'!C53&gt;0,'กรอกรายการ วัสดุ'!C53,IF('กรอกรายการ วัสดุ'!C53=0,"-"))</f>
        <v>-</v>
      </c>
      <c r="G104" s="79" t="str">
        <f>IF('กรอกรายการ วัสดุ'!D53&gt;0,'กรอกรายการ วัสดุ'!D53,IF('กรอกรายการ วัสดุ'!D53=0,"-"))</f>
        <v>-</v>
      </c>
      <c r="H104" s="80" t="str">
        <f>IF('กรอกรายการ วัสดุ'!E53&gt;0,'กรอกรายการ วัสดุ'!E53,IF('กรอกรายการ วัสดุ'!E53=0,"-"))</f>
        <v>-</v>
      </c>
      <c r="I104" s="80" t="str">
        <f>IF('กรอกรายการ วัสดุ'!F53&gt;0,'กรอกรายการ วัสดุ'!F53,IF('กรอกรายการ วัสดุ'!F53=0,"-"))</f>
        <v>-</v>
      </c>
      <c r="J104" s="80" t="str">
        <f>IF('กรอกรายการ วัสดุ'!G53&gt;0,'กรอกรายการ วัสดุ'!G53,IF('กรอกรายการ วัสดุ'!G53=0,"-"))</f>
        <v>-</v>
      </c>
      <c r="K104" s="80" t="str">
        <f>IF('กรอกรายการ วัสดุ'!H53&gt;0,'กรอกรายการ วัสดุ'!H53,IF('กรอกรายการ วัสดุ'!H53=0,"-"))</f>
        <v>-</v>
      </c>
      <c r="L104" s="80" t="str">
        <f>IF('กรอกรายการ วัสดุ'!I53&gt;0,'กรอกรายการ วัสดุ'!I53,IF('กรอกรายการ วัสดุ'!I53=0,"-"))</f>
        <v>-</v>
      </c>
      <c r="M104" s="78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531" t="str">
        <f>IF('กรอกรายการ วัสดุ'!B54&gt;0,'กรอกรายการ วัสดุ'!B54,IF('กรอกรายการ วัสดุ'!B54=0,"-"))</f>
        <v>-</v>
      </c>
      <c r="C105" s="531"/>
      <c r="D105" s="531"/>
      <c r="E105" s="531"/>
      <c r="F105" s="79" t="str">
        <f>IF('กรอกรายการ วัสดุ'!C54&gt;0,'กรอกรายการ วัสดุ'!C54,IF('กรอกรายการ วัสดุ'!C54=0,"-"))</f>
        <v>-</v>
      </c>
      <c r="G105" s="79" t="str">
        <f>IF('กรอกรายการ วัสดุ'!D54&gt;0,'กรอกรายการ วัสดุ'!D54,IF('กรอกรายการ วัสดุ'!D54=0,"-"))</f>
        <v>-</v>
      </c>
      <c r="H105" s="80" t="str">
        <f>IF('กรอกรายการ วัสดุ'!E54&gt;0,'กรอกรายการ วัสดุ'!E54,IF('กรอกรายการ วัสดุ'!E54=0,"-"))</f>
        <v>-</v>
      </c>
      <c r="I105" s="80" t="str">
        <f>IF('กรอกรายการ วัสดุ'!F54&gt;0,'กรอกรายการ วัสดุ'!F54,IF('กรอกรายการ วัสดุ'!F54=0,"-"))</f>
        <v>-</v>
      </c>
      <c r="J105" s="80" t="str">
        <f>IF('กรอกรายการ วัสดุ'!G54&gt;0,'กรอกรายการ วัสดุ'!G54,IF('กรอกรายการ วัสดุ'!G54=0,"-"))</f>
        <v>-</v>
      </c>
      <c r="K105" s="80" t="str">
        <f>IF('กรอกรายการ วัสดุ'!H54&gt;0,'กรอกรายการ วัสดุ'!H54,IF('กรอกรายการ วัสดุ'!H54=0,"-"))</f>
        <v>-</v>
      </c>
      <c r="L105" s="80" t="str">
        <f>IF('กรอกรายการ วัสดุ'!I54&gt;0,'กรอกรายการ วัสดุ'!I54,IF('กรอกรายการ วัสดุ'!I54=0,"-"))</f>
        <v>-</v>
      </c>
      <c r="M105" s="78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531" t="str">
        <f>IF('กรอกรายการ วัสดุ'!B55&gt;0,'กรอกรายการ วัสดุ'!B55,IF('กรอกรายการ วัสดุ'!B55=0,"-"))</f>
        <v>-</v>
      </c>
      <c r="C106" s="531"/>
      <c r="D106" s="531"/>
      <c r="E106" s="531"/>
      <c r="F106" s="79" t="str">
        <f>IF('กรอกรายการ วัสดุ'!C55&gt;0,'กรอกรายการ วัสดุ'!C55,IF('กรอกรายการ วัสดุ'!C55=0,"-"))</f>
        <v>-</v>
      </c>
      <c r="G106" s="79" t="str">
        <f>IF('กรอกรายการ วัสดุ'!D55&gt;0,'กรอกรายการ วัสดุ'!D55,IF('กรอกรายการ วัสดุ'!D55=0,"-"))</f>
        <v>-</v>
      </c>
      <c r="H106" s="80" t="str">
        <f>IF('กรอกรายการ วัสดุ'!E55&gt;0,'กรอกรายการ วัสดุ'!E55,IF('กรอกรายการ วัสดุ'!E55=0,"-"))</f>
        <v>-</v>
      </c>
      <c r="I106" s="80" t="str">
        <f>IF('กรอกรายการ วัสดุ'!F55&gt;0,'กรอกรายการ วัสดุ'!F55,IF('กรอกรายการ วัสดุ'!F55=0,"-"))</f>
        <v>-</v>
      </c>
      <c r="J106" s="80" t="str">
        <f>IF('กรอกรายการ วัสดุ'!G55&gt;0,'กรอกรายการ วัสดุ'!G55,IF('กรอกรายการ วัสดุ'!G55=0,"-"))</f>
        <v>-</v>
      </c>
      <c r="K106" s="80" t="str">
        <f>IF('กรอกรายการ วัสดุ'!H55&gt;0,'กรอกรายการ วัสดุ'!H55,IF('กรอกรายการ วัสดุ'!H55=0,"-"))</f>
        <v>-</v>
      </c>
      <c r="L106" s="80" t="str">
        <f>IF('กรอกรายการ วัสดุ'!I55&gt;0,'กรอกรายการ วัสดุ'!I55,IF('กรอกรายการ วัสดุ'!I55=0,"-"))</f>
        <v>-</v>
      </c>
      <c r="M106" s="78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531" t="str">
        <f>IF('กรอกรายการ วัสดุ'!B56&gt;0,'กรอกรายการ วัสดุ'!B56,IF('กรอกรายการ วัสดุ'!B56=0,"-"))</f>
        <v>-</v>
      </c>
      <c r="C107" s="531"/>
      <c r="D107" s="531"/>
      <c r="E107" s="531"/>
      <c r="F107" s="79" t="str">
        <f>IF('กรอกรายการ วัสดุ'!C56&gt;0,'กรอกรายการ วัสดุ'!C56,IF('กรอกรายการ วัสดุ'!C56=0,"-"))</f>
        <v>-</v>
      </c>
      <c r="G107" s="79" t="str">
        <f>IF('กรอกรายการ วัสดุ'!D56&gt;0,'กรอกรายการ วัสดุ'!D56,IF('กรอกรายการ วัสดุ'!D56=0,"-"))</f>
        <v>-</v>
      </c>
      <c r="H107" s="80" t="str">
        <f>IF('กรอกรายการ วัสดุ'!E56&gt;0,'กรอกรายการ วัสดุ'!E56,IF('กรอกรายการ วัสดุ'!E56=0,"-"))</f>
        <v>-</v>
      </c>
      <c r="I107" s="80" t="str">
        <f>IF('กรอกรายการ วัสดุ'!F56&gt;0,'กรอกรายการ วัสดุ'!F56,IF('กรอกรายการ วัสดุ'!F56=0,"-"))</f>
        <v>-</v>
      </c>
      <c r="J107" s="80" t="str">
        <f>IF('กรอกรายการ วัสดุ'!G56&gt;0,'กรอกรายการ วัสดุ'!G56,IF('กรอกรายการ วัสดุ'!G56=0,"-"))</f>
        <v>-</v>
      </c>
      <c r="K107" s="80" t="str">
        <f>IF('กรอกรายการ วัสดุ'!H56&gt;0,'กรอกรายการ วัสดุ'!H56,IF('กรอกรายการ วัสดุ'!H56=0,"-"))</f>
        <v>-</v>
      </c>
      <c r="L107" s="80" t="str">
        <f>IF('กรอกรายการ วัสดุ'!I56&gt;0,'กรอกรายการ วัสดุ'!I56,IF('กรอกรายการ วัสดุ'!I56=0,"-"))</f>
        <v>-</v>
      </c>
      <c r="M107" s="78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531" t="str">
        <f>IF('กรอกรายการ วัสดุ'!B57&gt;0,'กรอกรายการ วัสดุ'!B57,IF('กรอกรายการ วัสดุ'!B57=0,"-"))</f>
        <v>-</v>
      </c>
      <c r="C108" s="531"/>
      <c r="D108" s="531"/>
      <c r="E108" s="531"/>
      <c r="F108" s="79" t="str">
        <f>IF('กรอกรายการ วัสดุ'!C57&gt;0,'กรอกรายการ วัสดุ'!C57,IF('กรอกรายการ วัสดุ'!C57=0,"-"))</f>
        <v>-</v>
      </c>
      <c r="G108" s="79" t="str">
        <f>IF('กรอกรายการ วัสดุ'!D57&gt;0,'กรอกรายการ วัสดุ'!D57,IF('กรอกรายการ วัสดุ'!D57=0,"-"))</f>
        <v>-</v>
      </c>
      <c r="H108" s="80" t="str">
        <f>IF('กรอกรายการ วัสดุ'!E57&gt;0,'กรอกรายการ วัสดุ'!E57,IF('กรอกรายการ วัสดุ'!E57=0,"-"))</f>
        <v>-</v>
      </c>
      <c r="I108" s="80" t="str">
        <f>IF('กรอกรายการ วัสดุ'!F57&gt;0,'กรอกรายการ วัสดุ'!F57,IF('กรอกรายการ วัสดุ'!F57=0,"-"))</f>
        <v>-</v>
      </c>
      <c r="J108" s="80" t="str">
        <f>IF('กรอกรายการ วัสดุ'!G57&gt;0,'กรอกรายการ วัสดุ'!G57,IF('กรอกรายการ วัสดุ'!G57=0,"-"))</f>
        <v>-</v>
      </c>
      <c r="K108" s="80" t="str">
        <f>IF('กรอกรายการ วัสดุ'!H57&gt;0,'กรอกรายการ วัสดุ'!H57,IF('กรอกรายการ วัสดุ'!H57=0,"-"))</f>
        <v>-</v>
      </c>
      <c r="L108" s="80" t="str">
        <f>IF('กรอกรายการ วัสดุ'!I57&gt;0,'กรอกรายการ วัสดุ'!I57,IF('กรอกรายการ วัสดุ'!I57=0,"-"))</f>
        <v>-</v>
      </c>
      <c r="M108" s="78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531" t="str">
        <f>IF('กรอกรายการ วัสดุ'!B58&gt;0,'กรอกรายการ วัสดุ'!B58,IF('กรอกรายการ วัสดุ'!B58=0,"-"))</f>
        <v>-</v>
      </c>
      <c r="C109" s="531"/>
      <c r="D109" s="531"/>
      <c r="E109" s="531"/>
      <c r="F109" s="79" t="str">
        <f>IF('กรอกรายการ วัสดุ'!C58&gt;0,'กรอกรายการ วัสดุ'!C58,IF('กรอกรายการ วัสดุ'!C58=0,"-"))</f>
        <v>-</v>
      </c>
      <c r="G109" s="79" t="str">
        <f>IF('กรอกรายการ วัสดุ'!D58&gt;0,'กรอกรายการ วัสดุ'!D58,IF('กรอกรายการ วัสดุ'!D58=0,"-"))</f>
        <v>-</v>
      </c>
      <c r="H109" s="80" t="str">
        <f>IF('กรอกรายการ วัสดุ'!E58&gt;0,'กรอกรายการ วัสดุ'!E58,IF('กรอกรายการ วัสดุ'!E58=0,"-"))</f>
        <v>-</v>
      </c>
      <c r="I109" s="80" t="str">
        <f>IF('กรอกรายการ วัสดุ'!F58&gt;0,'กรอกรายการ วัสดุ'!F58,IF('กรอกรายการ วัสดุ'!F58=0,"-"))</f>
        <v>-</v>
      </c>
      <c r="J109" s="80" t="str">
        <f>IF('กรอกรายการ วัสดุ'!G58&gt;0,'กรอกรายการ วัสดุ'!G58,IF('กรอกรายการ วัสดุ'!G58=0,"-"))</f>
        <v>-</v>
      </c>
      <c r="K109" s="80" t="str">
        <f>IF('กรอกรายการ วัสดุ'!H58&gt;0,'กรอกรายการ วัสดุ'!H58,IF('กรอกรายการ วัสดุ'!H58=0,"-"))</f>
        <v>-</v>
      </c>
      <c r="L109" s="80" t="str">
        <f>IF('กรอกรายการ วัสดุ'!I58&gt;0,'กรอกรายการ วัสดุ'!I58,IF('กรอกรายการ วัสดุ'!I58=0,"-"))</f>
        <v>-</v>
      </c>
      <c r="M109" s="78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559" t="str">
        <f>IF('กรอกรายการ วัสดุ'!B59&gt;0,'กรอกรายการ วัสดุ'!B59,IF('กรอกรายการ วัสดุ'!B59=0,"-"))</f>
        <v>-</v>
      </c>
      <c r="C110" s="560"/>
      <c r="D110" s="560"/>
      <c r="E110" s="561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7" t="str">
        <f>IF('กรอกรายการ วัสดุ'!E59&gt;0,'กรอกรายการ วัสดุ'!E59,IF('กรอกรายการ วัสดุ'!E59=0,"-"))</f>
        <v>-</v>
      </c>
      <c r="I110" s="47" t="str">
        <f>IF('กรอกรายการ วัสดุ'!F59&gt;0,'กรอกรายการ วัสดุ'!F59,IF('กรอกรายการ วัสดุ'!F59=0,"-"))</f>
        <v>-</v>
      </c>
      <c r="J110" s="47" t="str">
        <f>IF('กรอกรายการ วัสดุ'!G59&gt;0,'กรอกรายการ วัสดุ'!G59,IF('กรอกรายการ วัสดุ'!G59=0,"-"))</f>
        <v>-</v>
      </c>
      <c r="K110" s="47" t="str">
        <f>IF('กรอกรายการ วัสดุ'!H59&gt;0,'กรอกรายการ วัสดุ'!H59,IF('กรอกรายการ วัสดุ'!H59=0,"-"))</f>
        <v>-</v>
      </c>
      <c r="L110" s="47" t="str">
        <f>IF('กรอกรายการ วัสดุ'!I59&gt;0,'กรอกรายการ วัสดุ'!I59,IF('กรอกรายการ วัสดุ'!I59=0,"-"))</f>
        <v>-</v>
      </c>
      <c r="M110" s="77"/>
    </row>
    <row r="111" spans="1:13" ht="28.5" customHeight="1" thickBot="1" x14ac:dyDescent="0.6">
      <c r="A111" s="533" t="s">
        <v>52</v>
      </c>
      <c r="B111" s="534"/>
      <c r="C111" s="534"/>
      <c r="D111" s="534"/>
      <c r="E111" s="534"/>
      <c r="F111" s="534"/>
      <c r="G111" s="534"/>
      <c r="H111" s="535"/>
      <c r="I111" s="157">
        <f>SUM(I102:I110)</f>
        <v>0</v>
      </c>
      <c r="J111" s="19"/>
      <c r="K111" s="48">
        <f>SUM(K102:K110)</f>
        <v>0</v>
      </c>
      <c r="L111" s="48">
        <f>SUM(L102:L110)</f>
        <v>0</v>
      </c>
      <c r="M111" s="14"/>
    </row>
    <row r="112" spans="1:13" ht="28.5" customHeight="1" thickBot="1" x14ac:dyDescent="0.6">
      <c r="A112" s="533" t="s">
        <v>53</v>
      </c>
      <c r="B112" s="534"/>
      <c r="C112" s="534"/>
      <c r="D112" s="534"/>
      <c r="E112" s="534"/>
      <c r="F112" s="534"/>
      <c r="G112" s="534"/>
      <c r="H112" s="535"/>
      <c r="I112" s="157">
        <f>I111+I101</f>
        <v>1989648</v>
      </c>
      <c r="J112" s="19"/>
      <c r="K112" s="48">
        <f>K111+K101</f>
        <v>77920</v>
      </c>
      <c r="L112" s="48">
        <f>L111+L101</f>
        <v>2067568</v>
      </c>
      <c r="M112" s="14"/>
    </row>
    <row r="113" spans="1:13" s="2" customFormat="1" x14ac:dyDescent="0.55000000000000004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55000000000000004">
      <c r="A114" s="283"/>
      <c r="C114" s="122"/>
      <c r="D114" s="122" t="s">
        <v>28</v>
      </c>
      <c r="E114" s="122" t="s">
        <v>29</v>
      </c>
      <c r="F114" s="2" t="s">
        <v>30</v>
      </c>
      <c r="H114" s="123" t="s">
        <v>28</v>
      </c>
      <c r="I114" s="122" t="s">
        <v>33</v>
      </c>
    </row>
    <row r="115" spans="1:13" s="2" customFormat="1" x14ac:dyDescent="0.55000000000000004">
      <c r="A115" s="283"/>
      <c r="B115" s="122"/>
      <c r="C115" s="122"/>
      <c r="D115" s="123"/>
      <c r="E115" s="283" t="str">
        <f>E93</f>
        <v>(นายอำพร จานเก่า)</v>
      </c>
      <c r="H115" s="123"/>
      <c r="I115" s="536" t="str">
        <f>I93</f>
        <v>(นางสาวจริยา ขัดแก้ว)</v>
      </c>
      <c r="J115" s="536"/>
    </row>
    <row r="116" spans="1:13" s="2" customFormat="1" x14ac:dyDescent="0.55000000000000004">
      <c r="A116" s="283"/>
      <c r="C116" s="122"/>
      <c r="D116" s="536" t="str">
        <f>D94</f>
        <v>ช่าง ระดับ 4</v>
      </c>
      <c r="E116" s="536"/>
      <c r="F116" s="536"/>
      <c r="H116" s="536" t="str">
        <f>H94</f>
        <v>ผู้อำนวยการกลุ่มอำนวยการ</v>
      </c>
      <c r="I116" s="536"/>
      <c r="J116" s="536"/>
      <c r="K116" s="536"/>
    </row>
    <row r="117" spans="1:13" s="2" customFormat="1" ht="12.75" customHeight="1" x14ac:dyDescent="0.55000000000000004">
      <c r="A117" s="283"/>
      <c r="C117" s="122"/>
      <c r="D117" s="283"/>
      <c r="E117" s="283"/>
      <c r="F117" s="283"/>
      <c r="H117" s="283"/>
      <c r="I117" s="283"/>
      <c r="J117" s="283"/>
      <c r="K117" s="283"/>
    </row>
    <row r="118" spans="1:13" s="2" customFormat="1" ht="27.75" x14ac:dyDescent="0.65">
      <c r="C118" s="556" t="s">
        <v>23</v>
      </c>
      <c r="D118" s="556"/>
      <c r="E118" s="556"/>
      <c r="F118" s="556"/>
      <c r="G118" s="556"/>
      <c r="H118" s="556"/>
      <c r="I118" s="556"/>
      <c r="J118" s="556"/>
      <c r="K118" s="556"/>
      <c r="L118" s="139" t="s">
        <v>25</v>
      </c>
      <c r="M118" s="140"/>
    </row>
    <row r="119" spans="1:13" x14ac:dyDescent="0.55000000000000004">
      <c r="A119" s="543" t="str">
        <f>A97</f>
        <v>ซ่อมแซมสำนักงาน สพป.ลำปาง เขต 3</v>
      </c>
      <c r="B119" s="543"/>
      <c r="C119" s="543"/>
      <c r="D119" s="544" t="str">
        <f>D74</f>
        <v>อาคารอาคารสำนักงาน สพป.ลำปาง เขต 3</v>
      </c>
      <c r="E119" s="544"/>
      <c r="F119" s="544"/>
      <c r="G119" s="544"/>
      <c r="H119" s="544"/>
      <c r="I119" s="1" t="s">
        <v>26</v>
      </c>
      <c r="J119" s="281" t="str">
        <f>J74</f>
        <v>ลำปาง เขต  3</v>
      </c>
      <c r="M119" s="1" t="s">
        <v>37</v>
      </c>
    </row>
    <row r="120" spans="1:13" ht="24.75" thickBot="1" x14ac:dyDescent="0.6">
      <c r="A120" s="281" t="s">
        <v>0</v>
      </c>
      <c r="D120" s="544" t="str">
        <f>D75</f>
        <v>สพป.ลำปาง เขต 3</v>
      </c>
      <c r="E120" s="544"/>
      <c r="F120" s="544"/>
      <c r="G120" s="544"/>
      <c r="H120" s="544"/>
      <c r="K120" s="545"/>
      <c r="L120" s="545"/>
    </row>
    <row r="121" spans="1:13" x14ac:dyDescent="0.55000000000000004">
      <c r="A121" s="546" t="s">
        <v>2</v>
      </c>
      <c r="B121" s="548" t="s">
        <v>3</v>
      </c>
      <c r="C121" s="549"/>
      <c r="D121" s="549"/>
      <c r="E121" s="550"/>
      <c r="F121" s="554" t="s">
        <v>4</v>
      </c>
      <c r="G121" s="554" t="s">
        <v>5</v>
      </c>
      <c r="H121" s="554" t="s">
        <v>6</v>
      </c>
      <c r="I121" s="554"/>
      <c r="J121" s="554" t="s">
        <v>7</v>
      </c>
      <c r="K121" s="554"/>
      <c r="L121" s="554" t="s">
        <v>24</v>
      </c>
      <c r="M121" s="537" t="s">
        <v>9</v>
      </c>
    </row>
    <row r="122" spans="1:13" x14ac:dyDescent="0.55000000000000004">
      <c r="A122" s="547"/>
      <c r="B122" s="551"/>
      <c r="C122" s="552"/>
      <c r="D122" s="552"/>
      <c r="E122" s="553"/>
      <c r="F122" s="555"/>
      <c r="G122" s="555"/>
      <c r="H122" s="282" t="s">
        <v>10</v>
      </c>
      <c r="I122" s="282" t="s">
        <v>11</v>
      </c>
      <c r="J122" s="282" t="s">
        <v>10</v>
      </c>
      <c r="K122" s="282" t="s">
        <v>11</v>
      </c>
      <c r="L122" s="555"/>
      <c r="M122" s="538"/>
    </row>
    <row r="123" spans="1:13" x14ac:dyDescent="0.55000000000000004">
      <c r="A123" s="539" t="s">
        <v>54</v>
      </c>
      <c r="B123" s="540"/>
      <c r="C123" s="540"/>
      <c r="D123" s="540"/>
      <c r="E123" s="540"/>
      <c r="F123" s="540"/>
      <c r="G123" s="540"/>
      <c r="H123" s="541"/>
      <c r="I123" s="156">
        <f>I112</f>
        <v>1989648</v>
      </c>
      <c r="J123" s="51"/>
      <c r="K123" s="50">
        <f>K112</f>
        <v>77920</v>
      </c>
      <c r="L123" s="50">
        <f>L112</f>
        <v>2067568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562" t="str">
        <f>IF('กรอกรายการ วัสดุ'!B60&gt;0,'กรอกรายการ วัสดุ'!B60,IF('กรอกรายการ วัสดุ'!B60=0,"-"))</f>
        <v>-</v>
      </c>
      <c r="C124" s="562"/>
      <c r="D124" s="562"/>
      <c r="E124" s="562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7" t="str">
        <f>IF('กรอกรายการ วัสดุ'!E60&gt;0,'กรอกรายการ วัสดุ'!E60,IF('กรอกรายการ วัสดุ'!E60=0,"-"))</f>
        <v>-</v>
      </c>
      <c r="I124" s="47" t="str">
        <f>IF('กรอกรายการ วัสดุ'!F60&gt;0,'กรอกรายการ วัสดุ'!F60,IF('กรอกรายการ วัสดุ'!F60=0,"-"))</f>
        <v>-</v>
      </c>
      <c r="J124" s="47" t="str">
        <f>IF('กรอกรายการ วัสดุ'!G60&gt;0,'กรอกรายการ วัสดุ'!G60,IF('กรอกรายการ วัสดุ'!G60=0,"-"))</f>
        <v>-</v>
      </c>
      <c r="K124" s="47" t="str">
        <f>IF('กรอกรายการ วัสดุ'!H60&gt;0,'กรอกรายการ วัสดุ'!H60,IF('กรอกรายการ วัสดุ'!H60=0,"-"))</f>
        <v>-</v>
      </c>
      <c r="L124" s="47" t="str">
        <f>IF('กรอกรายการ วัสดุ'!I60&gt;0,'กรอกรายการ วัสดุ'!I60,IF('กรอกรายการ วัสดุ'!I60=0,"-"))</f>
        <v>-</v>
      </c>
      <c r="M124" s="78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531" t="str">
        <f>IF('กรอกรายการ วัสดุ'!B61&gt;0,'กรอกรายการ วัสดุ'!B61,IF('กรอกรายการ วัสดุ'!B61=0,"-"))</f>
        <v>-</v>
      </c>
      <c r="C125" s="531"/>
      <c r="D125" s="531"/>
      <c r="E125" s="531"/>
      <c r="F125" s="79" t="str">
        <f>IF('กรอกรายการ วัสดุ'!C61&gt;0,'กรอกรายการ วัสดุ'!C61,IF('กรอกรายการ วัสดุ'!C61=0,"-"))</f>
        <v>-</v>
      </c>
      <c r="G125" s="79" t="str">
        <f>IF('กรอกรายการ วัสดุ'!D61&gt;0,'กรอกรายการ วัสดุ'!D61,IF('กรอกรายการ วัสดุ'!D61=0,"-"))</f>
        <v>-</v>
      </c>
      <c r="H125" s="80" t="str">
        <f>IF('กรอกรายการ วัสดุ'!E61&gt;0,'กรอกรายการ วัสดุ'!E61,IF('กรอกรายการ วัสดุ'!E61=0,"-"))</f>
        <v>-</v>
      </c>
      <c r="I125" s="80" t="str">
        <f>IF('กรอกรายการ วัสดุ'!F61&gt;0,'กรอกรายการ วัสดุ'!F61,IF('กรอกรายการ วัสดุ'!F61=0,"-"))</f>
        <v>-</v>
      </c>
      <c r="J125" s="80" t="str">
        <f>IF('กรอกรายการ วัสดุ'!G61&gt;0,'กรอกรายการ วัสดุ'!G61,IF('กรอกรายการ วัสดุ'!G61=0,"-"))</f>
        <v>-</v>
      </c>
      <c r="K125" s="80" t="str">
        <f>IF('กรอกรายการ วัสดุ'!H61&gt;0,'กรอกรายการ วัสดุ'!H61,IF('กรอกรายการ วัสดุ'!H61=0,"-"))</f>
        <v>-</v>
      </c>
      <c r="L125" s="80" t="str">
        <f>IF('กรอกรายการ วัสดุ'!I61&gt;0,'กรอกรายการ วัสดุ'!I61,IF('กรอกรายการ วัสดุ'!I61=0,"-"))</f>
        <v>-</v>
      </c>
      <c r="M125" s="78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531" t="str">
        <f>IF('กรอกรายการ วัสดุ'!B62&gt;0,'กรอกรายการ วัสดุ'!B62,IF('กรอกรายการ วัสดุ'!B62=0,"-"))</f>
        <v>-</v>
      </c>
      <c r="C126" s="531"/>
      <c r="D126" s="531"/>
      <c r="E126" s="531"/>
      <c r="F126" s="79" t="str">
        <f>IF('กรอกรายการ วัสดุ'!C62&gt;0,'กรอกรายการ วัสดุ'!C62,IF('กรอกรายการ วัสดุ'!C62=0,"-"))</f>
        <v>-</v>
      </c>
      <c r="G126" s="79" t="str">
        <f>IF('กรอกรายการ วัสดุ'!D62&gt;0,'กรอกรายการ วัสดุ'!D62,IF('กรอกรายการ วัสดุ'!D62=0,"-"))</f>
        <v>-</v>
      </c>
      <c r="H126" s="80" t="str">
        <f>IF('กรอกรายการ วัสดุ'!E62&gt;0,'กรอกรายการ วัสดุ'!E62,IF('กรอกรายการ วัสดุ'!E62=0,"-"))</f>
        <v>-</v>
      </c>
      <c r="I126" s="80" t="str">
        <f>IF('กรอกรายการ วัสดุ'!F62&gt;0,'กรอกรายการ วัสดุ'!F62,IF('กรอกรายการ วัสดุ'!F62=0,"-"))</f>
        <v>-</v>
      </c>
      <c r="J126" s="80" t="str">
        <f>IF('กรอกรายการ วัสดุ'!G62&gt;0,'กรอกรายการ วัสดุ'!G62,IF('กรอกรายการ วัสดุ'!G62=0,"-"))</f>
        <v>-</v>
      </c>
      <c r="K126" s="80" t="str">
        <f>IF('กรอกรายการ วัสดุ'!H62&gt;0,'กรอกรายการ วัสดุ'!H62,IF('กรอกรายการ วัสดุ'!H62=0,"-"))</f>
        <v>-</v>
      </c>
      <c r="L126" s="80" t="str">
        <f>IF('กรอกรายการ วัสดุ'!I62&gt;0,'กรอกรายการ วัสดุ'!I62,IF('กรอกรายการ วัสดุ'!I62=0,"-"))</f>
        <v>-</v>
      </c>
      <c r="M126" s="78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531" t="str">
        <f>IF('กรอกรายการ วัสดุ'!B63&gt;0,'กรอกรายการ วัสดุ'!B63,IF('กรอกรายการ วัสดุ'!B63=0,"-"))</f>
        <v>-</v>
      </c>
      <c r="C127" s="531"/>
      <c r="D127" s="531"/>
      <c r="E127" s="531"/>
      <c r="F127" s="79" t="str">
        <f>IF('กรอกรายการ วัสดุ'!C63&gt;0,'กรอกรายการ วัสดุ'!C63,IF('กรอกรายการ วัสดุ'!C63=0,"-"))</f>
        <v>-</v>
      </c>
      <c r="G127" s="79" t="str">
        <f>IF('กรอกรายการ วัสดุ'!D63&gt;0,'กรอกรายการ วัสดุ'!D63,IF('กรอกรายการ วัสดุ'!D63=0,"-"))</f>
        <v>-</v>
      </c>
      <c r="H127" s="80" t="str">
        <f>IF('กรอกรายการ วัสดุ'!E63&gt;0,'กรอกรายการ วัสดุ'!E63,IF('กรอกรายการ วัสดุ'!E63=0,"-"))</f>
        <v>-</v>
      </c>
      <c r="I127" s="80" t="str">
        <f>IF('กรอกรายการ วัสดุ'!F63&gt;0,'กรอกรายการ วัสดุ'!F63,IF('กรอกรายการ วัสดุ'!F63=0,"-"))</f>
        <v>-</v>
      </c>
      <c r="J127" s="80" t="str">
        <f>IF('กรอกรายการ วัสดุ'!G63&gt;0,'กรอกรายการ วัสดุ'!G63,IF('กรอกรายการ วัสดุ'!G63=0,"-"))</f>
        <v>-</v>
      </c>
      <c r="K127" s="80" t="str">
        <f>IF('กรอกรายการ วัสดุ'!H63&gt;0,'กรอกรายการ วัสดุ'!H63,IF('กรอกรายการ วัสดุ'!H63=0,"-"))</f>
        <v>-</v>
      </c>
      <c r="L127" s="80" t="str">
        <f>IF('กรอกรายการ วัสดุ'!I63&gt;0,'กรอกรายการ วัสดุ'!I63,IF('กรอกรายการ วัสดุ'!I63=0,"-"))</f>
        <v>-</v>
      </c>
      <c r="M127" s="78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531" t="str">
        <f>IF('กรอกรายการ วัสดุ'!B64&gt;0,'กรอกรายการ วัสดุ'!B64,IF('กรอกรายการ วัสดุ'!B64=0,"-"))</f>
        <v>-</v>
      </c>
      <c r="C128" s="531"/>
      <c r="D128" s="531"/>
      <c r="E128" s="531"/>
      <c r="F128" s="79" t="str">
        <f>IF('กรอกรายการ วัสดุ'!C64&gt;0,'กรอกรายการ วัสดุ'!C64,IF('กรอกรายการ วัสดุ'!C64=0,"-"))</f>
        <v>-</v>
      </c>
      <c r="G128" s="79" t="str">
        <f>IF('กรอกรายการ วัสดุ'!D64&gt;0,'กรอกรายการ วัสดุ'!D64,IF('กรอกรายการ วัสดุ'!D64=0,"-"))</f>
        <v>-</v>
      </c>
      <c r="H128" s="80" t="str">
        <f>IF('กรอกรายการ วัสดุ'!E64&gt;0,'กรอกรายการ วัสดุ'!E64,IF('กรอกรายการ วัสดุ'!E64=0,"-"))</f>
        <v>-</v>
      </c>
      <c r="I128" s="80" t="str">
        <f>IF('กรอกรายการ วัสดุ'!F64&gt;0,'กรอกรายการ วัสดุ'!F64,IF('กรอกรายการ วัสดุ'!F64=0,"-"))</f>
        <v>-</v>
      </c>
      <c r="J128" s="80" t="str">
        <f>IF('กรอกรายการ วัสดุ'!G64&gt;0,'กรอกรายการ วัสดุ'!G64,IF('กรอกรายการ วัสดุ'!G64=0,"-"))</f>
        <v>-</v>
      </c>
      <c r="K128" s="80" t="str">
        <f>IF('กรอกรายการ วัสดุ'!H64&gt;0,'กรอกรายการ วัสดุ'!H64,IF('กรอกรายการ วัสดุ'!H64=0,"-"))</f>
        <v>-</v>
      </c>
      <c r="L128" s="80" t="str">
        <f>IF('กรอกรายการ วัสดุ'!I64&gt;0,'กรอกรายการ วัสดุ'!I64,IF('กรอกรายการ วัสดุ'!I64=0,"-"))</f>
        <v>-</v>
      </c>
      <c r="M128" s="78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531" t="str">
        <f>IF('กรอกรายการ วัสดุ'!B65&gt;0,'กรอกรายการ วัสดุ'!B65,IF('กรอกรายการ วัสดุ'!B65=0,"-"))</f>
        <v>-</v>
      </c>
      <c r="C129" s="531"/>
      <c r="D129" s="531"/>
      <c r="E129" s="531"/>
      <c r="F129" s="79" t="str">
        <f>IF('กรอกรายการ วัสดุ'!C65&gt;0,'กรอกรายการ วัสดุ'!C65,IF('กรอกรายการ วัสดุ'!C65=0,"-"))</f>
        <v>-</v>
      </c>
      <c r="G129" s="79" t="str">
        <f>IF('กรอกรายการ วัสดุ'!D65&gt;0,'กรอกรายการ วัสดุ'!D65,IF('กรอกรายการ วัสดุ'!D65=0,"-"))</f>
        <v>-</v>
      </c>
      <c r="H129" s="80" t="str">
        <f>IF('กรอกรายการ วัสดุ'!E65&gt;0,'กรอกรายการ วัสดุ'!E65,IF('กรอกรายการ วัสดุ'!E65=0,"-"))</f>
        <v>-</v>
      </c>
      <c r="I129" s="80" t="str">
        <f>IF('กรอกรายการ วัสดุ'!F65&gt;0,'กรอกรายการ วัสดุ'!F65,IF('กรอกรายการ วัสดุ'!F65=0,"-"))</f>
        <v>-</v>
      </c>
      <c r="J129" s="80" t="str">
        <f>IF('กรอกรายการ วัสดุ'!G65&gt;0,'กรอกรายการ วัสดุ'!G65,IF('กรอกรายการ วัสดุ'!G65=0,"-"))</f>
        <v>-</v>
      </c>
      <c r="K129" s="80" t="str">
        <f>IF('กรอกรายการ วัสดุ'!H65&gt;0,'กรอกรายการ วัสดุ'!H65,IF('กรอกรายการ วัสดุ'!H65=0,"-"))</f>
        <v>-</v>
      </c>
      <c r="L129" s="80" t="str">
        <f>IF('กรอกรายการ วัสดุ'!I65&gt;0,'กรอกรายการ วัสดุ'!I65,IF('กรอกรายการ วัสดุ'!I65=0,"-"))</f>
        <v>-</v>
      </c>
      <c r="M129" s="78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531" t="str">
        <f>IF('กรอกรายการ วัสดุ'!B66&gt;0,'กรอกรายการ วัสดุ'!B66,IF('กรอกรายการ วัสดุ'!B66=0,"-"))</f>
        <v>-</v>
      </c>
      <c r="C130" s="531"/>
      <c r="D130" s="531"/>
      <c r="E130" s="531"/>
      <c r="F130" s="79" t="str">
        <f>IF('กรอกรายการ วัสดุ'!C66&gt;0,'กรอกรายการ วัสดุ'!C66,IF('กรอกรายการ วัสดุ'!C66=0,"-"))</f>
        <v>-</v>
      </c>
      <c r="G130" s="79" t="str">
        <f>IF('กรอกรายการ วัสดุ'!D66&gt;0,'กรอกรายการ วัสดุ'!D66,IF('กรอกรายการ วัสดุ'!D66=0,"-"))</f>
        <v>-</v>
      </c>
      <c r="H130" s="80" t="str">
        <f>IF('กรอกรายการ วัสดุ'!E66&gt;0,'กรอกรายการ วัสดุ'!E66,IF('กรอกรายการ วัสดุ'!E66=0,"-"))</f>
        <v>-</v>
      </c>
      <c r="I130" s="80" t="str">
        <f>IF('กรอกรายการ วัสดุ'!F66&gt;0,'กรอกรายการ วัสดุ'!F66,IF('กรอกรายการ วัสดุ'!F66=0,"-"))</f>
        <v>-</v>
      </c>
      <c r="J130" s="80" t="str">
        <f>IF('กรอกรายการ วัสดุ'!G66&gt;0,'กรอกรายการ วัสดุ'!G66,IF('กรอกรายการ วัสดุ'!G66=0,"-"))</f>
        <v>-</v>
      </c>
      <c r="K130" s="80" t="str">
        <f>IF('กรอกรายการ วัสดุ'!H66&gt;0,'กรอกรายการ วัสดุ'!H66,IF('กรอกรายการ วัสดุ'!H66=0,"-"))</f>
        <v>-</v>
      </c>
      <c r="L130" s="80" t="str">
        <f>IF('กรอกรายการ วัสดุ'!I66&gt;0,'กรอกรายการ วัสดุ'!I66,IF('กรอกรายการ วัสดุ'!I66=0,"-"))</f>
        <v>-</v>
      </c>
      <c r="M130" s="78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531" t="str">
        <f>IF('กรอกรายการ วัสดุ'!B67&gt;0,'กรอกรายการ วัสดุ'!B67,IF('กรอกรายการ วัสดุ'!B67=0,"-"))</f>
        <v>-</v>
      </c>
      <c r="C131" s="531"/>
      <c r="D131" s="531"/>
      <c r="E131" s="531"/>
      <c r="F131" s="79" t="str">
        <f>IF('กรอกรายการ วัสดุ'!C67&gt;0,'กรอกรายการ วัสดุ'!C67,IF('กรอกรายการ วัสดุ'!C67=0,"-"))</f>
        <v>-</v>
      </c>
      <c r="G131" s="79" t="str">
        <f>IF('กรอกรายการ วัสดุ'!D67&gt;0,'กรอกรายการ วัสดุ'!D67,IF('กรอกรายการ วัสดุ'!D67=0,"-"))</f>
        <v>-</v>
      </c>
      <c r="H131" s="80" t="str">
        <f>IF('กรอกรายการ วัสดุ'!E67&gt;0,'กรอกรายการ วัสดุ'!E67,IF('กรอกรายการ วัสดุ'!E67=0,"-"))</f>
        <v>-</v>
      </c>
      <c r="I131" s="80" t="str">
        <f>IF('กรอกรายการ วัสดุ'!F67&gt;0,'กรอกรายการ วัสดุ'!F67,IF('กรอกรายการ วัสดุ'!F67=0,"-"))</f>
        <v>-</v>
      </c>
      <c r="J131" s="80" t="str">
        <f>IF('กรอกรายการ วัสดุ'!G67&gt;0,'กรอกรายการ วัสดุ'!G67,IF('กรอกรายการ วัสดุ'!G67=0,"-"))</f>
        <v>-</v>
      </c>
      <c r="K131" s="80" t="str">
        <f>IF('กรอกรายการ วัสดุ'!H67&gt;0,'กรอกรายการ วัสดุ'!H67,IF('กรอกรายการ วัสดุ'!H67=0,"-"))</f>
        <v>-</v>
      </c>
      <c r="L131" s="80" t="str">
        <f>IF('กรอกรายการ วัสดุ'!I67&gt;0,'กรอกรายการ วัสดุ'!I67,IF('กรอกรายการ วัสดุ'!I67=0,"-"))</f>
        <v>-</v>
      </c>
      <c r="M131" s="78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531" t="str">
        <f>IF('กรอกรายการ วัสดุ'!B68&gt;0,'กรอกรายการ วัสดุ'!B68,IF('กรอกรายการ วัสดุ'!B68=0,"-"))</f>
        <v>-</v>
      </c>
      <c r="C132" s="531"/>
      <c r="D132" s="531"/>
      <c r="E132" s="531"/>
      <c r="F132" s="79" t="str">
        <f>IF('กรอกรายการ วัสดุ'!C68&gt;0,'กรอกรายการ วัสดุ'!C68,IF('กรอกรายการ วัสดุ'!C68=0,"-"))</f>
        <v>-</v>
      </c>
      <c r="G132" s="79" t="str">
        <f>IF('กรอกรายการ วัสดุ'!D68&gt;0,'กรอกรายการ วัสดุ'!D68,IF('กรอกรายการ วัสดุ'!D68=0,"-"))</f>
        <v>-</v>
      </c>
      <c r="H132" s="80" t="str">
        <f>IF('กรอกรายการ วัสดุ'!E68&gt;0,'กรอกรายการ วัสดุ'!E68,IF('กรอกรายการ วัสดุ'!E68=0,"-"))</f>
        <v>-</v>
      </c>
      <c r="I132" s="80" t="str">
        <f>IF('กรอกรายการ วัสดุ'!F68&gt;0,'กรอกรายการ วัสดุ'!F68,IF('กรอกรายการ วัสดุ'!F68=0,"-"))</f>
        <v>-</v>
      </c>
      <c r="J132" s="80" t="str">
        <f>IF('กรอกรายการ วัสดุ'!G68&gt;0,'กรอกรายการ วัสดุ'!G68,IF('กรอกรายการ วัสดุ'!G68=0,"-"))</f>
        <v>-</v>
      </c>
      <c r="K132" s="80" t="str">
        <f>IF('กรอกรายการ วัสดุ'!H68&gt;0,'กรอกรายการ วัสดุ'!H68,IF('กรอกรายการ วัสดุ'!H68=0,"-"))</f>
        <v>-</v>
      </c>
      <c r="L132" s="80" t="str">
        <f>IF('กรอกรายการ วัสดุ'!I68&gt;0,'กรอกรายการ วัสดุ'!I68,IF('กรอกรายการ วัสดุ'!I68=0,"-"))</f>
        <v>-</v>
      </c>
      <c r="M132" s="78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559" t="str">
        <f>IF('กรอกรายการ วัสดุ'!B69&gt;0,'กรอกรายการ วัสดุ'!B69,IF('กรอกรายการ วัสดุ'!B69=0,"-"))</f>
        <v>-</v>
      </c>
      <c r="C133" s="560"/>
      <c r="D133" s="560"/>
      <c r="E133" s="561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7" t="str">
        <f>IF('กรอกรายการ วัสดุ'!E69&gt;0,'กรอกรายการ วัสดุ'!E69,IF('กรอกรายการ วัสดุ'!E69=0,"-"))</f>
        <v>-</v>
      </c>
      <c r="I133" s="47" t="str">
        <f>IF('กรอกรายการ วัสดุ'!F69&gt;0,'กรอกรายการ วัสดุ'!F69,IF('กรอกรายการ วัสดุ'!F69=0,"-"))</f>
        <v>-</v>
      </c>
      <c r="J133" s="47" t="str">
        <f>IF('กรอกรายการ วัสดุ'!G69&gt;0,'กรอกรายการ วัสดุ'!G69,IF('กรอกรายการ วัสดุ'!G69=0,"-"))</f>
        <v>-</v>
      </c>
      <c r="K133" s="47" t="str">
        <f>IF('กรอกรายการ วัสดุ'!H69&gt;0,'กรอกรายการ วัสดุ'!H69,IF('กรอกรายการ วัสดุ'!H69=0,"-"))</f>
        <v>-</v>
      </c>
      <c r="L133" s="47" t="str">
        <f>IF('กรอกรายการ วัสดุ'!I69&gt;0,'กรอกรายการ วัสดุ'!I69,IF('กรอกรายการ วัสดุ'!I69=0,"-"))</f>
        <v>-</v>
      </c>
      <c r="M133" s="77"/>
    </row>
    <row r="134" spans="1:13" ht="24.75" thickBot="1" x14ac:dyDescent="0.6">
      <c r="A134" s="533" t="s">
        <v>55</v>
      </c>
      <c r="B134" s="534"/>
      <c r="C134" s="534"/>
      <c r="D134" s="534"/>
      <c r="E134" s="534"/>
      <c r="F134" s="534"/>
      <c r="G134" s="534"/>
      <c r="H134" s="535"/>
      <c r="I134" s="157">
        <f>SUM(I124:I133)</f>
        <v>0</v>
      </c>
      <c r="J134" s="19"/>
      <c r="K134" s="48">
        <f t="shared" ref="K134:L134" si="4">SUM(K124:K133)</f>
        <v>0</v>
      </c>
      <c r="L134" s="48">
        <f t="shared" si="4"/>
        <v>0</v>
      </c>
      <c r="M134" s="14"/>
    </row>
    <row r="135" spans="1:13" ht="24.75" thickBot="1" x14ac:dyDescent="0.6">
      <c r="A135" s="533" t="s">
        <v>56</v>
      </c>
      <c r="B135" s="534"/>
      <c r="C135" s="534"/>
      <c r="D135" s="534"/>
      <c r="E135" s="534"/>
      <c r="F135" s="534"/>
      <c r="G135" s="534"/>
      <c r="H135" s="535"/>
      <c r="I135" s="157">
        <f>I134+I123</f>
        <v>1989648</v>
      </c>
      <c r="J135" s="15"/>
      <c r="K135" s="48">
        <f t="shared" ref="K135:L135" si="5">K134+K123</f>
        <v>77920</v>
      </c>
      <c r="L135" s="48">
        <f t="shared" si="5"/>
        <v>2067568</v>
      </c>
      <c r="M135" s="14"/>
    </row>
    <row r="136" spans="1:13" s="2" customFormat="1" x14ac:dyDescent="0.55000000000000004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55000000000000004">
      <c r="A137" s="283"/>
      <c r="C137" s="122"/>
      <c r="D137" s="122" t="s">
        <v>28</v>
      </c>
      <c r="E137" s="122" t="s">
        <v>29</v>
      </c>
      <c r="F137" s="2" t="s">
        <v>30</v>
      </c>
      <c r="H137" s="123" t="s">
        <v>28</v>
      </c>
      <c r="I137" s="122" t="s">
        <v>33</v>
      </c>
    </row>
    <row r="138" spans="1:13" s="2" customFormat="1" x14ac:dyDescent="0.55000000000000004">
      <c r="A138" s="283"/>
      <c r="B138" s="122"/>
      <c r="C138" s="122"/>
      <c r="D138" s="123"/>
      <c r="E138" s="283" t="str">
        <f>E115</f>
        <v>(นายอำพร จานเก่า)</v>
      </c>
      <c r="H138" s="123"/>
      <c r="I138" s="536" t="str">
        <f>I115</f>
        <v>(นางสาวจริยา ขัดแก้ว)</v>
      </c>
      <c r="J138" s="536"/>
    </row>
    <row r="139" spans="1:13" s="2" customFormat="1" x14ac:dyDescent="0.55000000000000004">
      <c r="A139" s="283"/>
      <c r="C139" s="122"/>
      <c r="D139" s="536" t="str">
        <f>D116</f>
        <v>ช่าง ระดับ 4</v>
      </c>
      <c r="E139" s="536"/>
      <c r="F139" s="536"/>
      <c r="H139" s="536" t="str">
        <f>H116</f>
        <v>ผู้อำนวยการกลุ่มอำนวยการ</v>
      </c>
      <c r="I139" s="536"/>
      <c r="J139" s="536"/>
      <c r="K139" s="536"/>
    </row>
    <row r="140" spans="1:13" s="2" customFormat="1" ht="27.75" x14ac:dyDescent="0.65">
      <c r="C140" s="556" t="s">
        <v>23</v>
      </c>
      <c r="D140" s="556"/>
      <c r="E140" s="556"/>
      <c r="F140" s="556"/>
      <c r="G140" s="556"/>
      <c r="H140" s="556"/>
      <c r="I140" s="556"/>
      <c r="J140" s="556"/>
      <c r="K140" s="556"/>
      <c r="L140" s="139" t="s">
        <v>25</v>
      </c>
      <c r="M140" s="140"/>
    </row>
    <row r="141" spans="1:13" x14ac:dyDescent="0.55000000000000004">
      <c r="A141" s="543" t="str">
        <f>A119</f>
        <v>ซ่อมแซมสำนักงาน สพป.ลำปาง เขต 3</v>
      </c>
      <c r="B141" s="543"/>
      <c r="C141" s="543"/>
      <c r="D141" s="544" t="str">
        <f>D97</f>
        <v>อาคารอาคารสำนักงาน สพป.ลำปาง เขต 3</v>
      </c>
      <c r="E141" s="544"/>
      <c r="F141" s="544"/>
      <c r="G141" s="544"/>
      <c r="H141" s="544"/>
      <c r="I141" s="1" t="s">
        <v>26</v>
      </c>
      <c r="J141" s="281" t="str">
        <f>J119</f>
        <v>ลำปาง เขต  3</v>
      </c>
      <c r="M141" s="1" t="s">
        <v>99</v>
      </c>
    </row>
    <row r="142" spans="1:13" ht="24.75" thickBot="1" x14ac:dyDescent="0.6">
      <c r="A142" s="281" t="s">
        <v>0</v>
      </c>
      <c r="D142" s="544" t="str">
        <f>D98</f>
        <v>สพป.ลำปาง เขต 3</v>
      </c>
      <c r="E142" s="544"/>
      <c r="F142" s="544"/>
      <c r="G142" s="544"/>
      <c r="H142" s="544"/>
      <c r="K142" s="545"/>
      <c r="L142" s="545"/>
    </row>
    <row r="143" spans="1:13" x14ac:dyDescent="0.55000000000000004">
      <c r="A143" s="546" t="s">
        <v>2</v>
      </c>
      <c r="B143" s="548" t="s">
        <v>3</v>
      </c>
      <c r="C143" s="549"/>
      <c r="D143" s="549"/>
      <c r="E143" s="550"/>
      <c r="F143" s="554" t="s">
        <v>4</v>
      </c>
      <c r="G143" s="554" t="s">
        <v>5</v>
      </c>
      <c r="H143" s="554" t="s">
        <v>6</v>
      </c>
      <c r="I143" s="554"/>
      <c r="J143" s="554" t="s">
        <v>7</v>
      </c>
      <c r="K143" s="554"/>
      <c r="L143" s="554" t="s">
        <v>24</v>
      </c>
      <c r="M143" s="537" t="s">
        <v>9</v>
      </c>
    </row>
    <row r="144" spans="1:13" x14ac:dyDescent="0.55000000000000004">
      <c r="A144" s="547"/>
      <c r="B144" s="551"/>
      <c r="C144" s="552"/>
      <c r="D144" s="552"/>
      <c r="E144" s="553"/>
      <c r="F144" s="555"/>
      <c r="G144" s="555"/>
      <c r="H144" s="282" t="s">
        <v>10</v>
      </c>
      <c r="I144" s="282" t="s">
        <v>11</v>
      </c>
      <c r="J144" s="282" t="s">
        <v>10</v>
      </c>
      <c r="K144" s="282" t="s">
        <v>11</v>
      </c>
      <c r="L144" s="555"/>
      <c r="M144" s="538"/>
    </row>
    <row r="145" spans="1:13" x14ac:dyDescent="0.55000000000000004">
      <c r="A145" s="539" t="s">
        <v>100</v>
      </c>
      <c r="B145" s="540"/>
      <c r="C145" s="540"/>
      <c r="D145" s="540"/>
      <c r="E145" s="540"/>
      <c r="F145" s="540"/>
      <c r="G145" s="540"/>
      <c r="H145" s="541"/>
      <c r="I145" s="156">
        <f>I135</f>
        <v>1989648</v>
      </c>
      <c r="J145" s="51"/>
      <c r="K145" s="50">
        <f>K135</f>
        <v>77920</v>
      </c>
      <c r="L145" s="50">
        <f>L135</f>
        <v>2067568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542" t="str">
        <f>IF('กรอกรายการ วัสดุ'!B70&gt;0,'กรอกรายการ วัสดุ'!B70,IF('กรอกรายการ วัสดุ'!B70=0,"-"))</f>
        <v>-</v>
      </c>
      <c r="C146" s="542"/>
      <c r="D146" s="542"/>
      <c r="E146" s="542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7" t="str">
        <f>IF('กรอกรายการ วัสดุ'!E70&gt;0,'กรอกรายการ วัสดุ'!E70,IF('กรอกรายการ วัสดุ'!E70=0,"-"))</f>
        <v>-</v>
      </c>
      <c r="I146" s="47" t="str">
        <f>IF('กรอกรายการ วัสดุ'!F70&gt;0,'กรอกรายการ วัสดุ'!F70,IF('กรอกรายการ วัสดุ'!F70=0,"-"))</f>
        <v>-</v>
      </c>
      <c r="J146" s="47" t="str">
        <f>IF('กรอกรายการ วัสดุ'!G70&gt;0,'กรอกรายการ วัสดุ'!G70,IF('กรอกรายการ วัสดุ'!G70=0,"-"))</f>
        <v>-</v>
      </c>
      <c r="K146" s="47" t="str">
        <f>IF('กรอกรายการ วัสดุ'!H70&gt;0,'กรอกรายการ วัสดุ'!H70,IF('กรอกรายการ วัสดุ'!H70=0,"-"))</f>
        <v>-</v>
      </c>
      <c r="L146" s="47" t="str">
        <f>IF('กรอกรายการ วัสดุ'!I70&gt;0,'กรอกรายการ วัสดุ'!I70,IF('กรอกรายการ วัสดุ'!I999=0,"-"))</f>
        <v>-</v>
      </c>
      <c r="M146" s="78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531" t="str">
        <f>IF('กรอกรายการ วัสดุ'!B71&gt;0,'กรอกรายการ วัสดุ'!B71,IF('กรอกรายการ วัสดุ'!B71=0,"-"))</f>
        <v>-</v>
      </c>
      <c r="C147" s="531"/>
      <c r="D147" s="531"/>
      <c r="E147" s="531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7" t="str">
        <f>IF('กรอกรายการ วัสดุ'!E71&gt;0,'กรอกรายการ วัสดุ'!E71,IF('กรอกรายการ วัสดุ'!E71=0,"-"))</f>
        <v>-</v>
      </c>
      <c r="I147" s="47" t="str">
        <f>IF('กรอกรายการ วัสดุ'!F71&gt;0,'กรอกรายการ วัสดุ'!F71,IF('กรอกรายการ วัสดุ'!F71=0,"-"))</f>
        <v>-</v>
      </c>
      <c r="J147" s="47" t="str">
        <f>IF('กรอกรายการ วัสดุ'!G71&gt;0,'กรอกรายการ วัสดุ'!G71,IF('กรอกรายการ วัสดุ'!G71=0,"-"))</f>
        <v>-</v>
      </c>
      <c r="K147" s="47" t="str">
        <f>IF('กรอกรายการ วัสดุ'!H71&gt;0,'กรอกรายการ วัสดุ'!H71,IF('กรอกรายการ วัสดุ'!H71=0,"-"))</f>
        <v>-</v>
      </c>
      <c r="L147" s="47" t="str">
        <f>IF('กรอกรายการ วัสดุ'!I71&gt;0,'กรอกรายการ วัสดุ'!I71,IF('กรอกรายการ วัสดุ'!I1000=0,"-"))</f>
        <v>-</v>
      </c>
      <c r="M147" s="78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531" t="str">
        <f>IF('กรอกรายการ วัสดุ'!B72&gt;0,'กรอกรายการ วัสดุ'!B72,IF('กรอกรายการ วัสดุ'!B72=0,"-"))</f>
        <v>-</v>
      </c>
      <c r="C148" s="531"/>
      <c r="D148" s="531"/>
      <c r="E148" s="531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7" t="str">
        <f>IF('กรอกรายการ วัสดุ'!E72&gt;0,'กรอกรายการ วัสดุ'!E72,IF('กรอกรายการ วัสดุ'!E72=0,"-"))</f>
        <v>-</v>
      </c>
      <c r="I148" s="47" t="str">
        <f>IF('กรอกรายการ วัสดุ'!F72&gt;0,'กรอกรายการ วัสดุ'!F72,IF('กรอกรายการ วัสดุ'!F72=0,"-"))</f>
        <v>-</v>
      </c>
      <c r="J148" s="47" t="str">
        <f>IF('กรอกรายการ วัสดุ'!G72&gt;0,'กรอกรายการ วัสดุ'!G72,IF('กรอกรายการ วัสดุ'!G72=0,"-"))</f>
        <v>-</v>
      </c>
      <c r="K148" s="47" t="str">
        <f>IF('กรอกรายการ วัสดุ'!H72&gt;0,'กรอกรายการ วัสดุ'!H72,IF('กรอกรายการ วัสดุ'!H72=0,"-"))</f>
        <v>-</v>
      </c>
      <c r="L148" s="47" t="str">
        <f>IF('กรอกรายการ วัสดุ'!I72&gt;0,'กรอกรายการ วัสดุ'!I72,IF('กรอกรายการ วัสดุ'!I1001=0,"-"))</f>
        <v>-</v>
      </c>
      <c r="M148" s="78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531" t="str">
        <f>IF('กรอกรายการ วัสดุ'!B73&gt;0,'กรอกรายการ วัสดุ'!B73,IF('กรอกรายการ วัสดุ'!B73=0,"-"))</f>
        <v>-</v>
      </c>
      <c r="C149" s="531"/>
      <c r="D149" s="531"/>
      <c r="E149" s="531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7" t="str">
        <f>IF('กรอกรายการ วัสดุ'!E73&gt;0,'กรอกรายการ วัสดุ'!E73,IF('กรอกรายการ วัสดุ'!E73=0,"-"))</f>
        <v>-</v>
      </c>
      <c r="I149" s="47" t="str">
        <f>IF('กรอกรายการ วัสดุ'!F73&gt;0,'กรอกรายการ วัสดุ'!F73,IF('กรอกรายการ วัสดุ'!F73=0,"-"))</f>
        <v>-</v>
      </c>
      <c r="J149" s="47" t="str">
        <f>IF('กรอกรายการ วัสดุ'!G73&gt;0,'กรอกรายการ วัสดุ'!G73,IF('กรอกรายการ วัสดุ'!G73=0,"-"))</f>
        <v>-</v>
      </c>
      <c r="K149" s="47" t="str">
        <f>IF('กรอกรายการ วัสดุ'!H73&gt;0,'กรอกรายการ วัสดุ'!H73,IF('กรอกรายการ วัสดุ'!H73=0,"-"))</f>
        <v>-</v>
      </c>
      <c r="L149" s="47" t="str">
        <f>IF('กรอกรายการ วัสดุ'!I73&gt;0,'กรอกรายการ วัสดุ'!I73,IF('กรอกรายการ วัสดุ'!I1002=0,"-"))</f>
        <v>-</v>
      </c>
      <c r="M149" s="78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531" t="str">
        <f>IF('กรอกรายการ วัสดุ'!B74&gt;0,'กรอกรายการ วัสดุ'!B74,IF('กรอกรายการ วัสดุ'!B74=0,"-"))</f>
        <v>-</v>
      </c>
      <c r="C150" s="531"/>
      <c r="D150" s="531"/>
      <c r="E150" s="531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7" t="str">
        <f>IF('กรอกรายการ วัสดุ'!E74&gt;0,'กรอกรายการ วัสดุ'!E74,IF('กรอกรายการ วัสดุ'!E74=0,"-"))</f>
        <v>-</v>
      </c>
      <c r="I150" s="47" t="str">
        <f>IF('กรอกรายการ วัสดุ'!F74&gt;0,'กรอกรายการ วัสดุ'!F74,IF('กรอกรายการ วัสดุ'!F74=0,"-"))</f>
        <v>-</v>
      </c>
      <c r="J150" s="47" t="str">
        <f>IF('กรอกรายการ วัสดุ'!G74&gt;0,'กรอกรายการ วัสดุ'!G74,IF('กรอกรายการ วัสดุ'!G74=0,"-"))</f>
        <v>-</v>
      </c>
      <c r="K150" s="47" t="str">
        <f>IF('กรอกรายการ วัสดุ'!H74&gt;0,'กรอกรายการ วัสดุ'!H74,IF('กรอกรายการ วัสดุ'!H74=0,"-"))</f>
        <v>-</v>
      </c>
      <c r="L150" s="47" t="str">
        <f>IF('กรอกรายการ วัสดุ'!I74&gt;0,'กรอกรายการ วัสดุ'!I74,IF('กรอกรายการ วัสดุ'!I1003=0,"-"))</f>
        <v>-</v>
      </c>
      <c r="M150" s="78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531" t="str">
        <f>IF('กรอกรายการ วัสดุ'!B75&gt;0,'กรอกรายการ วัสดุ'!B75,IF('กรอกรายการ วัสดุ'!B75=0,"-"))</f>
        <v>-</v>
      </c>
      <c r="C151" s="531"/>
      <c r="D151" s="531"/>
      <c r="E151" s="531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7" t="str">
        <f>IF('กรอกรายการ วัสดุ'!E75&gt;0,'กรอกรายการ วัสดุ'!E75,IF('กรอกรายการ วัสดุ'!E75=0,"-"))</f>
        <v>-</v>
      </c>
      <c r="I151" s="47" t="str">
        <f>IF('กรอกรายการ วัสดุ'!F75&gt;0,'กรอกรายการ วัสดุ'!F75,IF('กรอกรายการ วัสดุ'!F75=0,"-"))</f>
        <v>-</v>
      </c>
      <c r="J151" s="47" t="str">
        <f>IF('กรอกรายการ วัสดุ'!G75&gt;0,'กรอกรายการ วัสดุ'!G75,IF('กรอกรายการ วัสดุ'!G75=0,"-"))</f>
        <v>-</v>
      </c>
      <c r="K151" s="47" t="str">
        <f>IF('กรอกรายการ วัสดุ'!H75&gt;0,'กรอกรายการ วัสดุ'!H75,IF('กรอกรายการ วัสดุ'!H75=0,"-"))</f>
        <v>-</v>
      </c>
      <c r="L151" s="47" t="str">
        <f>IF('กรอกรายการ วัสดุ'!I75&gt;0,'กรอกรายการ วัสดุ'!I75,IF('กรอกรายการ วัสดุ'!I1004=0,"-"))</f>
        <v>-</v>
      </c>
      <c r="M151" s="78"/>
    </row>
    <row r="152" spans="1:13" x14ac:dyDescent="0.55000000000000004">
      <c r="A152" s="9"/>
      <c r="B152" s="531" t="str">
        <f>IF('กรอกรายการ วัสดุ'!B76&gt;0,'กรอกรายการ วัสดุ'!B76,IF('กรอกรายการ วัสดุ'!B76=0,"-"))</f>
        <v>-</v>
      </c>
      <c r="C152" s="531"/>
      <c r="D152" s="531"/>
      <c r="E152" s="531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7" t="str">
        <f>IF('กรอกรายการ วัสดุ'!E76&gt;0,'กรอกรายการ วัสดุ'!E76,IF('กรอกรายการ วัสดุ'!E76=0,"-"))</f>
        <v>-</v>
      </c>
      <c r="I152" s="47" t="str">
        <f>IF('กรอกรายการ วัสดุ'!F76&gt;0,'กรอกรายการ วัสดุ'!F76,IF('กรอกรายการ วัสดุ'!F76=0,"-"))</f>
        <v>-</v>
      </c>
      <c r="J152" s="47" t="str">
        <f>IF('กรอกรายการ วัสดุ'!G76&gt;0,'กรอกรายการ วัสดุ'!G76,IF('กรอกรายการ วัสดุ'!G76=0,"-"))</f>
        <v>-</v>
      </c>
      <c r="K152" s="47" t="str">
        <f>IF('กรอกรายการ วัสดุ'!H76&gt;0,'กรอกรายการ วัสดุ'!H76,IF('กรอกรายการ วัสดุ'!H76=0,"-"))</f>
        <v>-</v>
      </c>
      <c r="L152" s="47" t="str">
        <f>IF('กรอกรายการ วัสดุ'!I76&gt;0,'กรอกรายการ วัสดุ'!I76,IF('กรอกรายการ วัสดุ'!I1005=0,"-"))</f>
        <v>-</v>
      </c>
      <c r="M152" s="78"/>
    </row>
    <row r="153" spans="1:13" x14ac:dyDescent="0.55000000000000004">
      <c r="A153" s="9"/>
      <c r="B153" s="531" t="str">
        <f>IF('กรอกรายการ วัสดุ'!B77&gt;0,'กรอกรายการ วัสดุ'!B77,IF('กรอกรายการ วัสดุ'!B77=0,"-"))</f>
        <v>-</v>
      </c>
      <c r="C153" s="531"/>
      <c r="D153" s="531"/>
      <c r="E153" s="531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7" t="str">
        <f>IF('กรอกรายการ วัสดุ'!E77&gt;0,'กรอกรายการ วัสดุ'!E77,IF('กรอกรายการ วัสดุ'!E77=0,"-"))</f>
        <v>-</v>
      </c>
      <c r="I153" s="47" t="str">
        <f>IF('กรอกรายการ วัสดุ'!F77&gt;0,'กรอกรายการ วัสดุ'!F77,IF('กรอกรายการ วัสดุ'!F77=0,"-"))</f>
        <v>-</v>
      </c>
      <c r="J153" s="47" t="str">
        <f>IF('กรอกรายการ วัสดุ'!G77&gt;0,'กรอกรายการ วัสดุ'!G77,IF('กรอกรายการ วัสดุ'!G77=0,"-"))</f>
        <v>-</v>
      </c>
      <c r="K153" s="47" t="str">
        <f>IF('กรอกรายการ วัสดุ'!H77&gt;0,'กรอกรายการ วัสดุ'!H77,IF('กรอกรายการ วัสดุ'!H77=0,"-"))</f>
        <v>-</v>
      </c>
      <c r="L153" s="47" t="str">
        <f>IF('กรอกรายการ วัสดุ'!I77&gt;0,'กรอกรายการ วัสดุ'!I77,IF('กรอกรายการ วัสดุ'!I1006=0,"-"))</f>
        <v>-</v>
      </c>
      <c r="M153" s="78"/>
    </row>
    <row r="154" spans="1:13" ht="22.5" customHeight="1" x14ac:dyDescent="0.55000000000000004">
      <c r="A154" s="9"/>
      <c r="B154" s="531" t="str">
        <f>IF('กรอกรายการ วัสดุ'!B78&gt;0,'กรอกรายการ วัสดุ'!B78,IF('กรอกรายการ วัสดุ'!B78=0,"-"))</f>
        <v>-</v>
      </c>
      <c r="C154" s="531"/>
      <c r="D154" s="531"/>
      <c r="E154" s="531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7" t="str">
        <f>IF('กรอกรายการ วัสดุ'!E78&gt;0,'กรอกรายการ วัสดุ'!E78,IF('กรอกรายการ วัสดุ'!E78=0,"-"))</f>
        <v>-</v>
      </c>
      <c r="I154" s="47" t="str">
        <f>IF('กรอกรายการ วัสดุ'!F78&gt;0,'กรอกรายการ วัสดุ'!F78,IF('กรอกรายการ วัสดุ'!F78=0,"-"))</f>
        <v>-</v>
      </c>
      <c r="J154" s="47" t="str">
        <f>IF('กรอกรายการ วัสดุ'!G78&gt;0,'กรอกรายการ วัสดุ'!G78,IF('กรอกรายการ วัสดุ'!G78=0,"-"))</f>
        <v>-</v>
      </c>
      <c r="K154" s="47" t="str">
        <f>IF('กรอกรายการ วัสดุ'!H78&gt;0,'กรอกรายการ วัสดุ'!H78,IF('กรอกรายการ วัสดุ'!H78=0,"-"))</f>
        <v>-</v>
      </c>
      <c r="L154" s="47" t="str">
        <f>IF('กรอกรายการ วัสดุ'!I78&gt;0,'กรอกรายการ วัสดุ'!I78,IF('กรอกรายการ วัสดุ'!I1007=0,"-"))</f>
        <v>-</v>
      </c>
      <c r="M154" s="78"/>
    </row>
    <row r="155" spans="1:13" ht="24.75" thickBot="1" x14ac:dyDescent="0.6">
      <c r="A155" s="121"/>
      <c r="B155" s="532" t="str">
        <f>IF('กรอกรายการ วัสดุ'!B79&gt;0,'กรอกรายการ วัสดุ'!B79,IF('กรอกรายการ วัสดุ'!B79=0,"-"))</f>
        <v>-</v>
      </c>
      <c r="C155" s="532"/>
      <c r="D155" s="532"/>
      <c r="E155" s="532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7" t="str">
        <f>IF('กรอกรายการ วัสดุ'!E79&gt;0,'กรอกรายการ วัสดุ'!E79,IF('กรอกรายการ วัสดุ'!E79=0,"-"))</f>
        <v>-</v>
      </c>
      <c r="I155" s="47" t="str">
        <f>IF('กรอกรายการ วัสดุ'!F79&gt;0,'กรอกรายการ วัสดุ'!F79,IF('กรอกรายการ วัสดุ'!F79=0,"-"))</f>
        <v>-</v>
      </c>
      <c r="J155" s="47" t="str">
        <f>IF('กรอกรายการ วัสดุ'!G79&gt;0,'กรอกรายการ วัสดุ'!G79,IF('กรอกรายการ วัสดุ'!G79=0,"-"))</f>
        <v>-</v>
      </c>
      <c r="K155" s="47" t="str">
        <f>IF('กรอกรายการ วัสดุ'!H79&gt;0,'กรอกรายการ วัสดุ'!H79,IF('กรอกรายการ วัสดุ'!H79=0,"-"))</f>
        <v>-</v>
      </c>
      <c r="L155" s="47" t="str">
        <f>IF('กรอกรายการ วัสดุ'!I79&gt;0,'กรอกรายการ วัสดุ'!I79,IF('กรอกรายการ วัสดุ'!I1008=0,"-"))</f>
        <v>-</v>
      </c>
      <c r="M155" s="77"/>
    </row>
    <row r="156" spans="1:13" ht="24.75" thickBot="1" x14ac:dyDescent="0.6">
      <c r="A156" s="533" t="s">
        <v>101</v>
      </c>
      <c r="B156" s="534"/>
      <c r="C156" s="534"/>
      <c r="D156" s="534"/>
      <c r="E156" s="534"/>
      <c r="F156" s="534"/>
      <c r="G156" s="534"/>
      <c r="H156" s="535"/>
      <c r="I156" s="157">
        <f>SUM(I146:I155)</f>
        <v>0</v>
      </c>
      <c r="J156" s="19"/>
      <c r="K156" s="48">
        <f t="shared" ref="K156:L156" si="6">SUM(K146:K155)</f>
        <v>0</v>
      </c>
      <c r="L156" s="48">
        <f t="shared" si="6"/>
        <v>0</v>
      </c>
      <c r="M156" s="14"/>
    </row>
    <row r="157" spans="1:13" ht="24.75" thickBot="1" x14ac:dyDescent="0.6">
      <c r="A157" s="533" t="s">
        <v>102</v>
      </c>
      <c r="B157" s="534"/>
      <c r="C157" s="534"/>
      <c r="D157" s="534"/>
      <c r="E157" s="534"/>
      <c r="F157" s="534"/>
      <c r="G157" s="534"/>
      <c r="H157" s="535"/>
      <c r="I157" s="157">
        <f>I156+I145</f>
        <v>1989648</v>
      </c>
      <c r="J157" s="15"/>
      <c r="K157" s="48">
        <f t="shared" ref="K157:L157" si="7">K156+K145</f>
        <v>77920</v>
      </c>
      <c r="L157" s="48">
        <f t="shared" si="7"/>
        <v>2067568</v>
      </c>
      <c r="M157" s="14"/>
    </row>
    <row r="158" spans="1:13" x14ac:dyDescent="0.55000000000000004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55000000000000004">
      <c r="A159" s="283"/>
      <c r="B159" s="2"/>
      <c r="C159" s="122"/>
      <c r="D159" s="122" t="s">
        <v>28</v>
      </c>
      <c r="E159" s="122" t="s">
        <v>29</v>
      </c>
      <c r="F159" s="2" t="s">
        <v>30</v>
      </c>
      <c r="G159" s="2"/>
      <c r="H159" s="123" t="s">
        <v>28</v>
      </c>
      <c r="I159" s="122" t="s">
        <v>33</v>
      </c>
      <c r="J159" s="2"/>
      <c r="K159" s="2"/>
      <c r="L159" s="2"/>
      <c r="M159" s="2"/>
    </row>
    <row r="160" spans="1:13" x14ac:dyDescent="0.55000000000000004">
      <c r="A160" s="283"/>
      <c r="B160" s="122"/>
      <c r="C160" s="122"/>
      <c r="D160" s="123"/>
      <c r="E160" s="283" t="str">
        <f>E138</f>
        <v>(นายอำพร จานเก่า)</v>
      </c>
      <c r="F160" s="2"/>
      <c r="G160" s="2"/>
      <c r="H160" s="123"/>
      <c r="I160" s="536" t="str">
        <f>I138</f>
        <v>(นางสาวจริยา ขัดแก้ว)</v>
      </c>
      <c r="J160" s="536"/>
      <c r="K160" s="2"/>
      <c r="L160" s="2"/>
      <c r="M160" s="2"/>
    </row>
    <row r="161" spans="1:13" s="2" customFormat="1" x14ac:dyDescent="0.55000000000000004">
      <c r="A161" s="283"/>
      <c r="C161" s="122"/>
      <c r="D161" s="536" t="str">
        <f>D139</f>
        <v>ช่าง ระดับ 4</v>
      </c>
      <c r="E161" s="536"/>
      <c r="F161" s="536"/>
      <c r="H161" s="536" t="str">
        <f>H139</f>
        <v>ผู้อำนวยการกลุ่มอำนวยการ</v>
      </c>
      <c r="I161" s="536"/>
      <c r="J161" s="536"/>
      <c r="K161" s="536"/>
    </row>
    <row r="162" spans="1:13" ht="27.75" x14ac:dyDescent="0.65">
      <c r="A162" s="2"/>
      <c r="B162" s="2"/>
      <c r="C162" s="556" t="s">
        <v>23</v>
      </c>
      <c r="D162" s="556"/>
      <c r="E162" s="556"/>
      <c r="F162" s="556"/>
      <c r="G162" s="556"/>
      <c r="H162" s="556"/>
      <c r="I162" s="556"/>
      <c r="J162" s="556"/>
      <c r="K162" s="556"/>
      <c r="L162" s="139" t="s">
        <v>25</v>
      </c>
      <c r="M162" s="140"/>
    </row>
    <row r="163" spans="1:13" x14ac:dyDescent="0.55000000000000004">
      <c r="A163" s="543" t="str">
        <f>A141</f>
        <v>ซ่อมแซมสำนักงาน สพป.ลำปาง เขต 3</v>
      </c>
      <c r="B163" s="543"/>
      <c r="C163" s="543"/>
      <c r="D163" s="544" t="str">
        <f>D119</f>
        <v>อาคารอาคารสำนักงาน สพป.ลำปาง เขต 3</v>
      </c>
      <c r="E163" s="544"/>
      <c r="F163" s="544"/>
      <c r="G163" s="544"/>
      <c r="H163" s="544"/>
      <c r="I163" s="1" t="s">
        <v>26</v>
      </c>
      <c r="J163" s="281" t="str">
        <f>J141</f>
        <v>ลำปาง เขต  3</v>
      </c>
      <c r="M163" s="1" t="s">
        <v>109</v>
      </c>
    </row>
    <row r="164" spans="1:13" ht="24.75" thickBot="1" x14ac:dyDescent="0.6">
      <c r="A164" s="281" t="s">
        <v>0</v>
      </c>
      <c r="D164" s="544" t="str">
        <f>D120</f>
        <v>สพป.ลำปาง เขต 3</v>
      </c>
      <c r="E164" s="544"/>
      <c r="F164" s="544"/>
      <c r="G164" s="544"/>
      <c r="H164" s="544"/>
      <c r="K164" s="545"/>
      <c r="L164" s="545"/>
    </row>
    <row r="165" spans="1:13" x14ac:dyDescent="0.55000000000000004">
      <c r="A165" s="546" t="s">
        <v>2</v>
      </c>
      <c r="B165" s="548" t="s">
        <v>3</v>
      </c>
      <c r="C165" s="549"/>
      <c r="D165" s="549"/>
      <c r="E165" s="550"/>
      <c r="F165" s="554" t="s">
        <v>4</v>
      </c>
      <c r="G165" s="554" t="s">
        <v>5</v>
      </c>
      <c r="H165" s="554" t="s">
        <v>6</v>
      </c>
      <c r="I165" s="554"/>
      <c r="J165" s="554" t="s">
        <v>7</v>
      </c>
      <c r="K165" s="554"/>
      <c r="L165" s="554" t="s">
        <v>24</v>
      </c>
      <c r="M165" s="537" t="s">
        <v>9</v>
      </c>
    </row>
    <row r="166" spans="1:13" x14ac:dyDescent="0.55000000000000004">
      <c r="A166" s="547"/>
      <c r="B166" s="551"/>
      <c r="C166" s="552"/>
      <c r="D166" s="552"/>
      <c r="E166" s="553"/>
      <c r="F166" s="555"/>
      <c r="G166" s="555"/>
      <c r="H166" s="282" t="s">
        <v>10</v>
      </c>
      <c r="I166" s="282" t="s">
        <v>11</v>
      </c>
      <c r="J166" s="282" t="s">
        <v>10</v>
      </c>
      <c r="K166" s="282" t="s">
        <v>11</v>
      </c>
      <c r="L166" s="555"/>
      <c r="M166" s="538"/>
    </row>
    <row r="167" spans="1:13" x14ac:dyDescent="0.55000000000000004">
      <c r="A167" s="539" t="s">
        <v>110</v>
      </c>
      <c r="B167" s="540"/>
      <c r="C167" s="540"/>
      <c r="D167" s="540"/>
      <c r="E167" s="540"/>
      <c r="F167" s="540"/>
      <c r="G167" s="540"/>
      <c r="H167" s="541"/>
      <c r="I167" s="156">
        <f>I157</f>
        <v>1989648</v>
      </c>
      <c r="J167" s="51"/>
      <c r="K167" s="50">
        <f>K157</f>
        <v>77920</v>
      </c>
      <c r="L167" s="50">
        <f>L157</f>
        <v>2067568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542" t="str">
        <f>IF('กรอกรายการ วัสดุ'!B80&gt;0,'กรอกรายการ วัสดุ'!B80,IF('กรอกรายการ วัสดุ'!B80=0,"-"))</f>
        <v>-</v>
      </c>
      <c r="C168" s="542"/>
      <c r="D168" s="542"/>
      <c r="E168" s="542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7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7" t="str">
        <f>IF('กรอกรายการ วัสดุ'!I80&gt;0,'กรอกรายการ วัสดุ'!I80,IF('กรอกรายการ วัสดุ'!I80=0,"-"))</f>
        <v>-</v>
      </c>
      <c r="M168" s="78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531" t="str">
        <f>IF('กรอกรายการ วัสดุ'!B81&gt;0,'กรอกรายการ วัสดุ'!B81,IF('กรอกรายการ วัสดุ'!B81=0,"-"))</f>
        <v>-</v>
      </c>
      <c r="C169" s="531"/>
      <c r="D169" s="531"/>
      <c r="E169" s="531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7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7" t="str">
        <f>IF('กรอกรายการ วัสดุ'!I81&gt;0,'กรอกรายการ วัสดุ'!I81,IF('กรอกรายการ วัสดุ'!I81=0,"-"))</f>
        <v>-</v>
      </c>
      <c r="M169" s="78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531" t="str">
        <f>IF('กรอกรายการ วัสดุ'!B82&gt;0,'กรอกรายการ วัสดุ'!B82,IF('กรอกรายการ วัสดุ'!B82=0,"-"))</f>
        <v>-</v>
      </c>
      <c r="C170" s="531"/>
      <c r="D170" s="531"/>
      <c r="E170" s="531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7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7" t="str">
        <f>IF('กรอกรายการ วัสดุ'!I82&gt;0,'กรอกรายการ วัสดุ'!I82,IF('กรอกรายการ วัสดุ'!I82=0,"-"))</f>
        <v>-</v>
      </c>
      <c r="M170" s="78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531" t="str">
        <f>IF('กรอกรายการ วัสดุ'!B83&gt;0,'กรอกรายการ วัสดุ'!B83,IF('กรอกรายการ วัสดุ'!B83=0,"-"))</f>
        <v>-</v>
      </c>
      <c r="C171" s="531"/>
      <c r="D171" s="531"/>
      <c r="E171" s="531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7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7" t="str">
        <f>IF('กรอกรายการ วัสดุ'!I83&gt;0,'กรอกรายการ วัสดุ'!I83,IF('กรอกรายการ วัสดุ'!I83=0,"-"))</f>
        <v>-</v>
      </c>
      <c r="M171" s="78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531" t="str">
        <f>IF('กรอกรายการ วัสดุ'!B84&gt;0,'กรอกรายการ วัสดุ'!B84,IF('กรอกรายการ วัสดุ'!B84=0,"-"))</f>
        <v>-</v>
      </c>
      <c r="C172" s="531"/>
      <c r="D172" s="531"/>
      <c r="E172" s="531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7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7" t="str">
        <f>IF('กรอกรายการ วัสดุ'!I84&gt;0,'กรอกรายการ วัสดุ'!I84,IF('กรอกรายการ วัสดุ'!I84=0,"-"))</f>
        <v>-</v>
      </c>
      <c r="M172" s="78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531" t="str">
        <f>IF('กรอกรายการ วัสดุ'!B85&gt;0,'กรอกรายการ วัสดุ'!B85,IF('กรอกรายการ วัสดุ'!B85=0,"-"))</f>
        <v>-</v>
      </c>
      <c r="C173" s="531"/>
      <c r="D173" s="531"/>
      <c r="E173" s="531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7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7" t="str">
        <f>IF('กรอกรายการ วัสดุ'!I85&gt;0,'กรอกรายการ วัสดุ'!I85,IF('กรอกรายการ วัสดุ'!I85=0,"-"))</f>
        <v>-</v>
      </c>
      <c r="M173" s="78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531" t="str">
        <f>IF('กรอกรายการ วัสดุ'!B86&gt;0,'กรอกรายการ วัสดุ'!B86,IF('กรอกรายการ วัสดุ'!B86=0,"-"))</f>
        <v>-</v>
      </c>
      <c r="C174" s="531"/>
      <c r="D174" s="531"/>
      <c r="E174" s="531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7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7" t="str">
        <f>IF('กรอกรายการ วัสดุ'!I86&gt;0,'กรอกรายการ วัสดุ'!I86,IF('กรอกรายการ วัสดุ'!I86=0,"-"))</f>
        <v>-</v>
      </c>
      <c r="M174" s="78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531" t="str">
        <f>IF('กรอกรายการ วัสดุ'!B87&gt;0,'กรอกรายการ วัสดุ'!B87,IF('กรอกรายการ วัสดุ'!B87=0,"-"))</f>
        <v>-</v>
      </c>
      <c r="C175" s="531"/>
      <c r="D175" s="531"/>
      <c r="E175" s="531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7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7" t="str">
        <f>IF('กรอกรายการ วัสดุ'!I87&gt;0,'กรอกรายการ วัสดุ'!I87,IF('กรอกรายการ วัสดุ'!I87=0,"-"))</f>
        <v>-</v>
      </c>
      <c r="M175" s="78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531" t="str">
        <f>IF('กรอกรายการ วัสดุ'!B88&gt;0,'กรอกรายการ วัสดุ'!B88,IF('กรอกรายการ วัสดุ'!B88=0,"-"))</f>
        <v>-</v>
      </c>
      <c r="C176" s="531"/>
      <c r="D176" s="531"/>
      <c r="E176" s="531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7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7" t="str">
        <f>IF('กรอกรายการ วัสดุ'!I88&gt;0,'กรอกรายการ วัสดุ'!I88,IF('กรอกรายการ วัสดุ'!I88=0,"-"))</f>
        <v>-</v>
      </c>
      <c r="M176" s="78"/>
    </row>
    <row r="177" spans="1:13" ht="24.75" thickBot="1" x14ac:dyDescent="0.6">
      <c r="A177" s="121" t="str">
        <f>IF('กรอกรายการ วัสดุ'!A239&gt;0,'กรอกรายการ วัสดุ'!A251,IF('กรอกรายการ วัสดุ'!A251=0," "))</f>
        <v xml:space="preserve"> </v>
      </c>
      <c r="B177" s="532" t="str">
        <f>IF('กรอกรายการ วัสดุ'!B89&gt;0,'กรอกรายการ วัสดุ'!B89,IF('กรอกรายการ วัสดุ'!B89=0,"-"))</f>
        <v>-</v>
      </c>
      <c r="C177" s="532"/>
      <c r="D177" s="532"/>
      <c r="E177" s="532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7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7" t="str">
        <f>IF('กรอกรายการ วัสดุ'!I89&gt;0,'กรอกรายการ วัสดุ'!I89,IF('กรอกรายการ วัสดุ'!I89=0,"-"))</f>
        <v>-</v>
      </c>
      <c r="M177" s="77"/>
    </row>
    <row r="178" spans="1:13" ht="24.75" thickBot="1" x14ac:dyDescent="0.6">
      <c r="A178" s="533" t="s">
        <v>111</v>
      </c>
      <c r="B178" s="534"/>
      <c r="C178" s="534"/>
      <c r="D178" s="534"/>
      <c r="E178" s="534"/>
      <c r="F178" s="534"/>
      <c r="G178" s="534"/>
      <c r="H178" s="535"/>
      <c r="I178" s="157">
        <f>SUM(I168:I177)</f>
        <v>0</v>
      </c>
      <c r="J178" s="19"/>
      <c r="K178" s="48">
        <f t="shared" ref="K178:L178" si="8">SUM(K168:K177)</f>
        <v>0</v>
      </c>
      <c r="L178" s="48">
        <f t="shared" si="8"/>
        <v>0</v>
      </c>
      <c r="M178" s="14"/>
    </row>
    <row r="179" spans="1:13" ht="24.75" thickBot="1" x14ac:dyDescent="0.6">
      <c r="A179" s="533" t="s">
        <v>112</v>
      </c>
      <c r="B179" s="534"/>
      <c r="C179" s="534"/>
      <c r="D179" s="534"/>
      <c r="E179" s="534"/>
      <c r="F179" s="534"/>
      <c r="G179" s="534"/>
      <c r="H179" s="535"/>
      <c r="I179" s="157">
        <f>I178+I167</f>
        <v>1989648</v>
      </c>
      <c r="J179" s="15"/>
      <c r="K179" s="48">
        <f t="shared" ref="K179:L179" si="9">K178+K167</f>
        <v>77920</v>
      </c>
      <c r="L179" s="48">
        <f t="shared" si="9"/>
        <v>2067568</v>
      </c>
      <c r="M179" s="14"/>
    </row>
    <row r="180" spans="1:13" x14ac:dyDescent="0.55000000000000004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55000000000000004">
      <c r="A181" s="283"/>
      <c r="B181" s="2"/>
      <c r="C181" s="122"/>
      <c r="D181" s="122" t="s">
        <v>28</v>
      </c>
      <c r="E181" s="122" t="s">
        <v>29</v>
      </c>
      <c r="F181" s="2" t="s">
        <v>30</v>
      </c>
      <c r="G181" s="2"/>
      <c r="H181" s="123" t="s">
        <v>28</v>
      </c>
      <c r="I181" s="122" t="s">
        <v>33</v>
      </c>
      <c r="J181" s="2"/>
      <c r="K181" s="2"/>
      <c r="L181" s="2"/>
      <c r="M181" s="2"/>
    </row>
    <row r="182" spans="1:13" x14ac:dyDescent="0.55000000000000004">
      <c r="A182" s="283"/>
      <c r="B182" s="122"/>
      <c r="C182" s="122"/>
      <c r="D182" s="123"/>
      <c r="E182" s="283" t="str">
        <f>E160</f>
        <v>(นายอำพร จานเก่า)</v>
      </c>
      <c r="F182" s="2"/>
      <c r="G182" s="2"/>
      <c r="H182" s="123"/>
      <c r="I182" s="536" t="str">
        <f>I160</f>
        <v>(นางสาวจริยา ขัดแก้ว)</v>
      </c>
      <c r="J182" s="536"/>
      <c r="K182" s="2"/>
      <c r="L182" s="2"/>
      <c r="M182" s="2"/>
    </row>
    <row r="183" spans="1:13" s="2" customFormat="1" x14ac:dyDescent="0.55000000000000004">
      <c r="A183" s="283"/>
      <c r="C183" s="122"/>
      <c r="D183" s="536" t="str">
        <f>D161</f>
        <v>ช่าง ระดับ 4</v>
      </c>
      <c r="E183" s="536"/>
      <c r="F183" s="536"/>
      <c r="H183" s="536" t="str">
        <f>H161</f>
        <v>ผู้อำนวยการกลุ่มอำนวยการ</v>
      </c>
      <c r="I183" s="536"/>
      <c r="J183" s="536"/>
      <c r="K183" s="536"/>
    </row>
    <row r="184" spans="1:13" ht="27.75" x14ac:dyDescent="0.65">
      <c r="A184" s="2"/>
      <c r="B184" s="2"/>
      <c r="C184" s="556" t="s">
        <v>23</v>
      </c>
      <c r="D184" s="556"/>
      <c r="E184" s="556"/>
      <c r="F184" s="556"/>
      <c r="G184" s="556"/>
      <c r="H184" s="556"/>
      <c r="I184" s="556"/>
      <c r="J184" s="556"/>
      <c r="K184" s="556"/>
      <c r="L184" s="139" t="s">
        <v>25</v>
      </c>
      <c r="M184" s="140"/>
    </row>
    <row r="185" spans="1:13" x14ac:dyDescent="0.55000000000000004">
      <c r="A185" s="543" t="str">
        <f>A163</f>
        <v>ซ่อมแซมสำนักงาน สพป.ลำปาง เขต 3</v>
      </c>
      <c r="B185" s="543"/>
      <c r="C185" s="543"/>
      <c r="D185" s="544" t="str">
        <f>D141</f>
        <v>อาคารอาคารสำนักงาน สพป.ลำปาง เขต 3</v>
      </c>
      <c r="E185" s="544"/>
      <c r="F185" s="544"/>
      <c r="G185" s="544"/>
      <c r="H185" s="544"/>
      <c r="I185" s="1" t="s">
        <v>26</v>
      </c>
      <c r="J185" s="281" t="str">
        <f>J163</f>
        <v>ลำปาง เขต  3</v>
      </c>
      <c r="M185" s="1" t="s">
        <v>113</v>
      </c>
    </row>
    <row r="186" spans="1:13" ht="24.75" thickBot="1" x14ac:dyDescent="0.6">
      <c r="A186" s="281" t="s">
        <v>0</v>
      </c>
      <c r="D186" s="544" t="str">
        <f>D142</f>
        <v>สพป.ลำปาง เขต 3</v>
      </c>
      <c r="E186" s="544"/>
      <c r="F186" s="544"/>
      <c r="G186" s="544"/>
      <c r="H186" s="544"/>
      <c r="K186" s="545"/>
      <c r="L186" s="545"/>
    </row>
    <row r="187" spans="1:13" x14ac:dyDescent="0.55000000000000004">
      <c r="A187" s="546" t="s">
        <v>2</v>
      </c>
      <c r="B187" s="548" t="s">
        <v>3</v>
      </c>
      <c r="C187" s="549"/>
      <c r="D187" s="549"/>
      <c r="E187" s="550"/>
      <c r="F187" s="554" t="s">
        <v>4</v>
      </c>
      <c r="G187" s="554" t="s">
        <v>5</v>
      </c>
      <c r="H187" s="554" t="s">
        <v>6</v>
      </c>
      <c r="I187" s="554"/>
      <c r="J187" s="554" t="s">
        <v>7</v>
      </c>
      <c r="K187" s="554"/>
      <c r="L187" s="554" t="s">
        <v>24</v>
      </c>
      <c r="M187" s="537" t="s">
        <v>9</v>
      </c>
    </row>
    <row r="188" spans="1:13" x14ac:dyDescent="0.55000000000000004">
      <c r="A188" s="547"/>
      <c r="B188" s="551"/>
      <c r="C188" s="552"/>
      <c r="D188" s="552"/>
      <c r="E188" s="553"/>
      <c r="F188" s="555"/>
      <c r="G188" s="555"/>
      <c r="H188" s="282" t="s">
        <v>10</v>
      </c>
      <c r="I188" s="282" t="s">
        <v>11</v>
      </c>
      <c r="J188" s="282" t="s">
        <v>10</v>
      </c>
      <c r="K188" s="282" t="s">
        <v>11</v>
      </c>
      <c r="L188" s="555"/>
      <c r="M188" s="538"/>
    </row>
    <row r="189" spans="1:13" x14ac:dyDescent="0.55000000000000004">
      <c r="A189" s="539" t="s">
        <v>114</v>
      </c>
      <c r="B189" s="540"/>
      <c r="C189" s="540"/>
      <c r="D189" s="540"/>
      <c r="E189" s="540"/>
      <c r="F189" s="540"/>
      <c r="G189" s="540"/>
      <c r="H189" s="541"/>
      <c r="I189" s="156">
        <f>I179</f>
        <v>1989648</v>
      </c>
      <c r="J189" s="51"/>
      <c r="K189" s="50">
        <f>K179</f>
        <v>77920</v>
      </c>
      <c r="L189" s="50">
        <f>L179</f>
        <v>2067568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542" t="str">
        <f>IF('กรอกรายการ วัสดุ'!B90&gt;0,'กรอกรายการ วัสดุ'!B90,IF('กรอกรายการ วัสดุ'!B90=0,"-"))</f>
        <v>-</v>
      </c>
      <c r="C190" s="542"/>
      <c r="D190" s="542"/>
      <c r="E190" s="542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7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7" t="str">
        <f>IF('กรอกรายการ วัสดุ'!I90&gt;0,'กรอกรายการ วัสดุ'!I90,IF('กรอกรายการ วัสดุ'!I90=0,"-"))</f>
        <v>-</v>
      </c>
      <c r="M190" s="78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531" t="str">
        <f>IF('กรอกรายการ วัสดุ'!B91&gt;0,'กรอกรายการ วัสดุ'!B91,IF('กรอกรายการ วัสดุ'!B91=0,"-"))</f>
        <v>-</v>
      </c>
      <c r="C191" s="531"/>
      <c r="D191" s="531"/>
      <c r="E191" s="531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7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7" t="str">
        <f>IF('กรอกรายการ วัสดุ'!I91&gt;0,'กรอกรายการ วัสดุ'!I91,IF('กรอกรายการ วัสดุ'!I91=0,"-"))</f>
        <v>-</v>
      </c>
      <c r="M191" s="78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531" t="str">
        <f>IF('กรอกรายการ วัสดุ'!B92&gt;0,'กรอกรายการ วัสดุ'!B92,IF('กรอกรายการ วัสดุ'!B92=0,"-"))</f>
        <v>-</v>
      </c>
      <c r="C192" s="531"/>
      <c r="D192" s="531"/>
      <c r="E192" s="531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7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7" t="str">
        <f>IF('กรอกรายการ วัสดุ'!I92&gt;0,'กรอกรายการ วัสดุ'!I92,IF('กรอกรายการ วัสดุ'!I92=0,"-"))</f>
        <v>-</v>
      </c>
      <c r="M192" s="78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531" t="str">
        <f>IF('กรอกรายการ วัสดุ'!B93&gt;0,'กรอกรายการ วัสดุ'!B93,IF('กรอกรายการ วัสดุ'!B93=0,"-"))</f>
        <v>-</v>
      </c>
      <c r="C193" s="531"/>
      <c r="D193" s="531"/>
      <c r="E193" s="531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7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7" t="str">
        <f>IF('กรอกรายการ วัสดุ'!I93&gt;0,'กรอกรายการ วัสดุ'!I93,IF('กรอกรายการ วัสดุ'!I93=0,"-"))</f>
        <v>-</v>
      </c>
      <c r="M193" s="78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531" t="str">
        <f>IF('กรอกรายการ วัสดุ'!B94&gt;0,'กรอกรายการ วัสดุ'!B94,IF('กรอกรายการ วัสดุ'!B94=0,"-"))</f>
        <v>-</v>
      </c>
      <c r="C194" s="531"/>
      <c r="D194" s="531"/>
      <c r="E194" s="531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7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7" t="str">
        <f>IF('กรอกรายการ วัสดุ'!I94&gt;0,'กรอกรายการ วัสดุ'!I94,IF('กรอกรายการ วัสดุ'!I94=0,"-"))</f>
        <v>-</v>
      </c>
      <c r="M194" s="78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531" t="str">
        <f>IF('กรอกรายการ วัสดุ'!B95&gt;0,'กรอกรายการ วัสดุ'!B95,IF('กรอกรายการ วัสดุ'!B95=0,"-"))</f>
        <v>-</v>
      </c>
      <c r="C195" s="531"/>
      <c r="D195" s="531"/>
      <c r="E195" s="531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7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7" t="str">
        <f>IF('กรอกรายการ วัสดุ'!I95&gt;0,'กรอกรายการ วัสดุ'!I95,IF('กรอกรายการ วัสดุ'!I95=0,"-"))</f>
        <v>-</v>
      </c>
      <c r="M195" s="78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531" t="str">
        <f>IF('กรอกรายการ วัสดุ'!B96&gt;0,'กรอกรายการ วัสดุ'!B96,IF('กรอกรายการ วัสดุ'!B96=0,"-"))</f>
        <v>-</v>
      </c>
      <c r="C196" s="531"/>
      <c r="D196" s="531"/>
      <c r="E196" s="531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7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7" t="str">
        <f>IF('กรอกรายการ วัสดุ'!I96&gt;0,'กรอกรายการ วัสดุ'!I96,IF('กรอกรายการ วัสดุ'!I96=0,"-"))</f>
        <v>-</v>
      </c>
      <c r="M196" s="78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531" t="str">
        <f>IF('กรอกรายการ วัสดุ'!B97&gt;0,'กรอกรายการ วัสดุ'!B97,IF('กรอกรายการ วัสดุ'!B97=0,"-"))</f>
        <v>-</v>
      </c>
      <c r="C197" s="531"/>
      <c r="D197" s="531"/>
      <c r="E197" s="531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7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7" t="str">
        <f>IF('กรอกรายการ วัสดุ'!I97&gt;0,'กรอกรายการ วัสดุ'!I97,IF('กรอกรายการ วัสดุ'!I97=0,"-"))</f>
        <v>-</v>
      </c>
      <c r="M197" s="78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531" t="str">
        <f>IF('กรอกรายการ วัสดุ'!B98&gt;0,'กรอกรายการ วัสดุ'!B98,IF('กรอกรายการ วัสดุ'!B98=0,"-"))</f>
        <v>-</v>
      </c>
      <c r="C198" s="531"/>
      <c r="D198" s="531"/>
      <c r="E198" s="531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7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7" t="str">
        <f>IF('กรอกรายการ วัสดุ'!I98&gt;0,'กรอกรายการ วัสดุ'!I98,IF('กรอกรายการ วัสดุ'!I98=0,"-"))</f>
        <v>-</v>
      </c>
      <c r="M198" s="78"/>
    </row>
    <row r="199" spans="1:13" ht="24.75" thickBot="1" x14ac:dyDescent="0.6">
      <c r="A199" s="121" t="str">
        <f>IF('กรอกรายการ วัสดุ'!A261&gt;0,'กรอกรายการ วัสดุ'!A273,IF('กรอกรายการ วัสดุ'!A273=0," "))</f>
        <v xml:space="preserve"> </v>
      </c>
      <c r="B199" s="532" t="str">
        <f>IF('กรอกรายการ วัสดุ'!B99&gt;0,'กรอกรายการ วัสดุ'!B99,IF('กรอกรายการ วัสดุ'!B99=0,"-"))</f>
        <v>-</v>
      </c>
      <c r="C199" s="532"/>
      <c r="D199" s="532"/>
      <c r="E199" s="532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7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7" t="str">
        <f>IF('กรอกรายการ วัสดุ'!I99&gt;0,'กรอกรายการ วัสดุ'!I99,IF('กรอกรายการ วัสดุ'!I99=0,"-"))</f>
        <v>-</v>
      </c>
      <c r="M199" s="77"/>
    </row>
    <row r="200" spans="1:13" ht="24.75" thickBot="1" x14ac:dyDescent="0.6">
      <c r="A200" s="533" t="s">
        <v>115</v>
      </c>
      <c r="B200" s="534"/>
      <c r="C200" s="534"/>
      <c r="D200" s="534"/>
      <c r="E200" s="534"/>
      <c r="F200" s="534"/>
      <c r="G200" s="534"/>
      <c r="H200" s="535"/>
      <c r="I200" s="157">
        <f>SUM(I190:I199)</f>
        <v>0</v>
      </c>
      <c r="J200" s="19"/>
      <c r="K200" s="48">
        <f t="shared" ref="K200:L200" si="10">SUM(K190:K199)</f>
        <v>0</v>
      </c>
      <c r="L200" s="48">
        <f t="shared" si="10"/>
        <v>0</v>
      </c>
      <c r="M200" s="14"/>
    </row>
    <row r="201" spans="1:13" ht="24.75" thickBot="1" x14ac:dyDescent="0.6">
      <c r="A201" s="533" t="s">
        <v>116</v>
      </c>
      <c r="B201" s="534"/>
      <c r="C201" s="534"/>
      <c r="D201" s="534"/>
      <c r="E201" s="534"/>
      <c r="F201" s="534"/>
      <c r="G201" s="534"/>
      <c r="H201" s="535"/>
      <c r="I201" s="157">
        <f>I200+I189</f>
        <v>1989648</v>
      </c>
      <c r="J201" s="15"/>
      <c r="K201" s="48">
        <f t="shared" ref="K201:L201" si="11">K200+K189</f>
        <v>77920</v>
      </c>
      <c r="L201" s="48">
        <f t="shared" si="11"/>
        <v>2067568</v>
      </c>
      <c r="M201" s="14"/>
    </row>
    <row r="202" spans="1:13" x14ac:dyDescent="0.55000000000000004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55000000000000004">
      <c r="A203" s="283"/>
      <c r="B203" s="2"/>
      <c r="C203" s="122"/>
      <c r="D203" s="122" t="s">
        <v>28</v>
      </c>
      <c r="E203" s="122" t="s">
        <v>29</v>
      </c>
      <c r="F203" s="2" t="s">
        <v>30</v>
      </c>
      <c r="G203" s="2"/>
      <c r="H203" s="123" t="s">
        <v>28</v>
      </c>
      <c r="I203" s="122" t="s">
        <v>33</v>
      </c>
      <c r="J203" s="2"/>
      <c r="K203" s="2"/>
      <c r="L203" s="2"/>
      <c r="M203" s="2"/>
    </row>
    <row r="204" spans="1:13" x14ac:dyDescent="0.55000000000000004">
      <c r="A204" s="283"/>
      <c r="B204" s="122"/>
      <c r="C204" s="122"/>
      <c r="D204" s="123"/>
      <c r="E204" s="283" t="str">
        <f>E182</f>
        <v>(นายอำพร จานเก่า)</v>
      </c>
      <c r="F204" s="2"/>
      <c r="G204" s="2"/>
      <c r="H204" s="123"/>
      <c r="I204" s="536" t="str">
        <f>I182</f>
        <v>(นางสาวจริยา ขัดแก้ว)</v>
      </c>
      <c r="J204" s="536"/>
      <c r="K204" s="2"/>
      <c r="L204" s="2"/>
      <c r="M204" s="2"/>
    </row>
    <row r="205" spans="1:13" s="2" customFormat="1" x14ac:dyDescent="0.55000000000000004">
      <c r="A205" s="283"/>
      <c r="C205" s="122"/>
      <c r="D205" s="536" t="str">
        <f>D183</f>
        <v>ช่าง ระดับ 4</v>
      </c>
      <c r="E205" s="536"/>
      <c r="F205" s="536"/>
      <c r="H205" s="536" t="str">
        <f>H183</f>
        <v>ผู้อำนวยการกลุ่มอำนวยการ</v>
      </c>
      <c r="I205" s="536"/>
      <c r="J205" s="536"/>
      <c r="K205" s="536"/>
    </row>
    <row r="206" spans="1:13" ht="27.75" x14ac:dyDescent="0.65">
      <c r="A206" s="2"/>
      <c r="B206" s="2"/>
      <c r="C206" s="556" t="s">
        <v>23</v>
      </c>
      <c r="D206" s="556"/>
      <c r="E206" s="556"/>
      <c r="F206" s="556"/>
      <c r="G206" s="556"/>
      <c r="H206" s="556"/>
      <c r="I206" s="556"/>
      <c r="J206" s="556"/>
      <c r="K206" s="556"/>
      <c r="L206" s="139" t="s">
        <v>25</v>
      </c>
      <c r="M206" s="140"/>
    </row>
    <row r="207" spans="1:13" s="154" customFormat="1" x14ac:dyDescent="0.55000000000000004">
      <c r="A207" s="557" t="str">
        <f>A185</f>
        <v>ซ่อมแซมสำนักงาน สพป.ลำปาง เขต 3</v>
      </c>
      <c r="B207" s="557"/>
      <c r="C207" s="557"/>
      <c r="D207" s="558" t="str">
        <f>D163</f>
        <v>อาคารอาคารสำนักงาน สพป.ลำปาง เขต 3</v>
      </c>
      <c r="E207" s="558"/>
      <c r="F207" s="558"/>
      <c r="G207" s="558"/>
      <c r="H207" s="558"/>
      <c r="I207" s="154" t="s">
        <v>26</v>
      </c>
      <c r="J207" s="288" t="str">
        <f>J185</f>
        <v>ลำปาง เขต  3</v>
      </c>
      <c r="M207" s="154" t="s">
        <v>117</v>
      </c>
    </row>
    <row r="208" spans="1:13" ht="24.75" thickBot="1" x14ac:dyDescent="0.6">
      <c r="A208" s="281" t="s">
        <v>0</v>
      </c>
      <c r="D208" s="544" t="str">
        <f>D164</f>
        <v>สพป.ลำปาง เขต 3</v>
      </c>
      <c r="E208" s="544"/>
      <c r="F208" s="544"/>
      <c r="G208" s="544"/>
      <c r="H208" s="544"/>
      <c r="K208" s="545"/>
      <c r="L208" s="545"/>
    </row>
    <row r="209" spans="1:13" x14ac:dyDescent="0.55000000000000004">
      <c r="A209" s="546" t="s">
        <v>2</v>
      </c>
      <c r="B209" s="548" t="s">
        <v>3</v>
      </c>
      <c r="C209" s="549"/>
      <c r="D209" s="549"/>
      <c r="E209" s="550"/>
      <c r="F209" s="554" t="s">
        <v>4</v>
      </c>
      <c r="G209" s="554" t="s">
        <v>5</v>
      </c>
      <c r="H209" s="554" t="s">
        <v>6</v>
      </c>
      <c r="I209" s="554"/>
      <c r="J209" s="554" t="s">
        <v>7</v>
      </c>
      <c r="K209" s="554"/>
      <c r="L209" s="554" t="s">
        <v>24</v>
      </c>
      <c r="M209" s="537" t="s">
        <v>9</v>
      </c>
    </row>
    <row r="210" spans="1:13" x14ac:dyDescent="0.55000000000000004">
      <c r="A210" s="547"/>
      <c r="B210" s="551"/>
      <c r="C210" s="552"/>
      <c r="D210" s="552"/>
      <c r="E210" s="553"/>
      <c r="F210" s="555"/>
      <c r="G210" s="555"/>
      <c r="H210" s="282" t="s">
        <v>10</v>
      </c>
      <c r="I210" s="282" t="s">
        <v>11</v>
      </c>
      <c r="J210" s="282" t="s">
        <v>10</v>
      </c>
      <c r="K210" s="282" t="s">
        <v>11</v>
      </c>
      <c r="L210" s="555"/>
      <c r="M210" s="538"/>
    </row>
    <row r="211" spans="1:13" x14ac:dyDescent="0.55000000000000004">
      <c r="A211" s="539" t="s">
        <v>118</v>
      </c>
      <c r="B211" s="540"/>
      <c r="C211" s="540"/>
      <c r="D211" s="540"/>
      <c r="E211" s="540"/>
      <c r="F211" s="540"/>
      <c r="G211" s="540"/>
      <c r="H211" s="541"/>
      <c r="I211" s="156">
        <f>I201</f>
        <v>1989648</v>
      </c>
      <c r="J211" s="51"/>
      <c r="K211" s="50">
        <f>K201</f>
        <v>77920</v>
      </c>
      <c r="L211" s="50">
        <f>L201</f>
        <v>2067568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542" t="str">
        <f>IF('กรอกรายการ วัสดุ'!B100&gt;0,'กรอกรายการ วัสดุ'!B100,IF('กรอกรายการ วัสดุ'!B100=0,"-"))</f>
        <v>-</v>
      </c>
      <c r="C212" s="542"/>
      <c r="D212" s="542"/>
      <c r="E212" s="542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7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7" t="str">
        <f>IF('กรอกรายการ วัสดุ'!I100&gt;0,'กรอกรายการ วัสดุ'!I100,IF('กรอกรายการ วัสดุ'!I100=0,"-"))</f>
        <v>-</v>
      </c>
      <c r="M212" s="78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531" t="str">
        <f>IF('กรอกรายการ วัสดุ'!B101&gt;0,'กรอกรายการ วัสดุ'!B101,IF('กรอกรายการ วัสดุ'!B101=0,"-"))</f>
        <v>งานทาสี</v>
      </c>
      <c r="C213" s="531"/>
      <c r="D213" s="531"/>
      <c r="E213" s="531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7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7" t="str">
        <f>IF('กรอกรายการ วัสดุ'!I101&gt;0,'กรอกรายการ วัสดุ'!I101,IF('กรอกรายการ วัสดุ'!I101=0,"-"))</f>
        <v>-</v>
      </c>
      <c r="M213" s="78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531" t="str">
        <f>IF('กรอกรายการ วัสดุ'!B102&gt;0,'กรอกรายการ วัสดุ'!B102,IF('กรอกรายการ วัสดุ'!B102=0,"-"))</f>
        <v>-</v>
      </c>
      <c r="C214" s="531"/>
      <c r="D214" s="531"/>
      <c r="E214" s="531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7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7" t="str">
        <f>IF('กรอกรายการ วัสดุ'!I102&gt;0,'กรอกรายการ วัสดุ'!I102,IF('กรอกรายการ วัสดุ'!I102=0,"-"))</f>
        <v>-</v>
      </c>
      <c r="M214" s="78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531" t="str">
        <f>IF('กรอกรายการ วัสดุ'!B103&gt;0,'กรอกรายการ วัสดุ'!B103,IF('กรอกรายการ วัสดุ'!B103=0,"-"))</f>
        <v>-</v>
      </c>
      <c r="C215" s="531"/>
      <c r="D215" s="531"/>
      <c r="E215" s="531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7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7" t="str">
        <f>IF('กรอกรายการ วัสดุ'!I103&gt;0,'กรอกรายการ วัสดุ'!I103,IF('กรอกรายการ วัสดุ'!I103=0,"-"))</f>
        <v>-</v>
      </c>
      <c r="M215" s="78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531" t="str">
        <f>IF('กรอกรายการ วัสดุ'!B104&gt;0,'กรอกรายการ วัสดุ'!B104,IF('กรอกรายการ วัสดุ'!B104=0,"-"))</f>
        <v>-</v>
      </c>
      <c r="C216" s="531"/>
      <c r="D216" s="531"/>
      <c r="E216" s="531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7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7" t="str">
        <f>IF('กรอกรายการ วัสดุ'!I104&gt;0,'กรอกรายการ วัสดุ'!I104,IF('กรอกรายการ วัสดุ'!I104=0,"-"))</f>
        <v>-</v>
      </c>
      <c r="M216" s="78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531" t="str">
        <f>IF(Sheet2!L39&gt;0,Sheet2!L39,IF(Sheet2!L39=0,"-"))</f>
        <v>2.3 ทาสีภายนอก ฝ้าเพดาน</v>
      </c>
      <c r="C217" s="531"/>
      <c r="D217" s="531"/>
      <c r="E217" s="531"/>
      <c r="F217" s="12">
        <f>IF(Sheet2!M39&gt;0,Sheet2!M39,IF(Sheet2!M39=0,"-"))</f>
        <v>120</v>
      </c>
      <c r="G217" s="12" t="str">
        <f>IF(Sheet2!N39&gt;0,Sheet2!N39,IF(Sheet2!N39=0,"-"))</f>
        <v>ตร.ม.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7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7" t="str">
        <f>IF('กรอกรายการ วัสดุ'!I105&gt;0,'กรอกรายการ วัสดุ'!I105,IF('กรอกรายการ วัสดุ'!I105=0,"-"))</f>
        <v>-</v>
      </c>
      <c r="M217" s="78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531" t="str">
        <f>IF(Sheet2!L40&gt;0,Sheet2!L40,IF(Sheet2!L40=0,"-"))</f>
        <v>งานทาสีเก่า</v>
      </c>
      <c r="C218" s="531"/>
      <c r="D218" s="531"/>
      <c r="E218" s="531"/>
      <c r="F218" s="12" t="str">
        <f>IF(Sheet2!M40&gt;0,Sheet2!M40,IF(Sheet2!M40=0,"-"))</f>
        <v>-</v>
      </c>
      <c r="G218" s="12" t="str">
        <f>IF(Sheet2!N40&gt;0,Sheet2!N40,IF(Sheet2!N40=0,"-"))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7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7" t="str">
        <f>IF('กรอกรายการ วัสดุ'!I106&gt;0,'กรอกรายการ วัสดุ'!I106,IF('กรอกรายการ วัสดุ'!I106=0,"-"))</f>
        <v>-</v>
      </c>
      <c r="M218" s="78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531" t="str">
        <f>IF(Sheet2!L41&gt;0,Sheet2!L41,IF(Sheet2!L41=0,"-"))</f>
        <v xml:space="preserve"> -  สีน้ำอครีลิค 100% ทาภายนอก มอก.2321-2549 (ทาน้ำยารองพื้น</v>
      </c>
      <c r="C219" s="531"/>
      <c r="D219" s="531"/>
      <c r="E219" s="531"/>
      <c r="F219" s="12" t="str">
        <f>IF(Sheet2!M41&gt;0,Sheet2!M41,IF(Sheet2!M41=0,"-"))</f>
        <v>-</v>
      </c>
      <c r="G219" s="12" t="str">
        <f>IF(Sheet2!N41&gt;0,Sheet2!N41,IF(Sheet2!N41=0,"-"))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7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7" t="str">
        <f>IF('กรอกรายการ วัสดุ'!I107&gt;0,'กรอกรายการ วัสดุ'!I107,IF('กรอกรายการ วัสดุ'!I107=0,"-"))</f>
        <v>-</v>
      </c>
      <c r="M219" s="78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531" t="str">
        <f>IF(Sheet2!L42&gt;0,Sheet2!L42,IF(Sheet2!L42=0,"-"))</f>
        <v xml:space="preserve">   ปุนเก่า  1 เที่ยว และทาสีทับหน้า 2 เที่ยว)</v>
      </c>
      <c r="C220" s="531"/>
      <c r="D220" s="531"/>
      <c r="E220" s="531"/>
      <c r="F220" s="12" t="str">
        <f>IF(Sheet2!M42&gt;0,Sheet2!M42,IF(Sheet2!M42=0,"-"))</f>
        <v>-</v>
      </c>
      <c r="G220" s="12" t="str">
        <f>IF(Sheet2!N42&gt;0,Sheet2!N42,IF(Sheet2!N42=0,"-"))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7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7" t="str">
        <f>IF('กรอกรายการ วัสดุ'!I108&gt;0,'กรอกรายการ วัสดุ'!I108,IF('กรอกรายการ วัสดุ'!I108=0,"-"))</f>
        <v>-</v>
      </c>
      <c r="M220" s="78"/>
    </row>
    <row r="221" spans="1:13" ht="24.75" thickBot="1" x14ac:dyDescent="0.6">
      <c r="A221" s="121" t="str">
        <f>IF('กรอกรายการ วัสดุ'!A283&gt;0,'กรอกรายการ วัสดุ'!A295,IF('กรอกรายการ วัสดุ'!A295=0," "))</f>
        <v xml:space="preserve"> </v>
      </c>
      <c r="B221" s="532" t="str">
        <f>IF(Sheet2!L43&gt;0,Sheet2!L43,IF(Sheet2!L43=0,"-"))</f>
        <v>-</v>
      </c>
      <c r="C221" s="532"/>
      <c r="D221" s="532"/>
      <c r="E221" s="532"/>
      <c r="F221" s="12" t="str">
        <f>IF(Sheet2!M43&gt;0,Sheet2!M43,IF(Sheet2!M43=0,"-"))</f>
        <v>-</v>
      </c>
      <c r="G221" s="12" t="str">
        <f>IF(Sheet2!N43&gt;0,Sheet2!N43,IF(Sheet2!N43=0,"-"))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7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7" t="str">
        <f>IF('กรอกรายการ วัสดุ'!I109&gt;0,'กรอกรายการ วัสดุ'!I109,IF('กรอกรายการ วัสดุ'!I109=0,"-"))</f>
        <v>-</v>
      </c>
      <c r="M221" s="77"/>
    </row>
    <row r="222" spans="1:13" ht="24.75" thickBot="1" x14ac:dyDescent="0.6">
      <c r="A222" s="533" t="s">
        <v>120</v>
      </c>
      <c r="B222" s="534"/>
      <c r="C222" s="534"/>
      <c r="D222" s="534"/>
      <c r="E222" s="534"/>
      <c r="F222" s="534"/>
      <c r="G222" s="534"/>
      <c r="H222" s="535"/>
      <c r="I222" s="157">
        <f>SUM(I212:I221)</f>
        <v>0</v>
      </c>
      <c r="J222" s="19"/>
      <c r="K222" s="48">
        <f t="shared" ref="K222:L222" si="12">SUM(K212:K221)</f>
        <v>0</v>
      </c>
      <c r="L222" s="48">
        <f t="shared" si="12"/>
        <v>0</v>
      </c>
      <c r="M222" s="14"/>
    </row>
    <row r="223" spans="1:13" ht="24.75" thickBot="1" x14ac:dyDescent="0.6">
      <c r="A223" s="533" t="s">
        <v>119</v>
      </c>
      <c r="B223" s="534"/>
      <c r="C223" s="534"/>
      <c r="D223" s="534"/>
      <c r="E223" s="534"/>
      <c r="F223" s="534"/>
      <c r="G223" s="534"/>
      <c r="H223" s="535"/>
      <c r="I223" s="157">
        <f>I222+I211</f>
        <v>1989648</v>
      </c>
      <c r="J223" s="15"/>
      <c r="K223" s="48">
        <f t="shared" ref="K223:L223" si="13">K222+K211</f>
        <v>77920</v>
      </c>
      <c r="L223" s="48">
        <f t="shared" si="13"/>
        <v>2067568</v>
      </c>
      <c r="M223" s="14"/>
    </row>
    <row r="224" spans="1:13" x14ac:dyDescent="0.55000000000000004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55000000000000004">
      <c r="A225" s="283"/>
      <c r="B225" s="2"/>
      <c r="C225" s="122"/>
      <c r="D225" s="122" t="s">
        <v>28</v>
      </c>
      <c r="E225" s="122" t="s">
        <v>29</v>
      </c>
      <c r="F225" s="2" t="s">
        <v>30</v>
      </c>
      <c r="G225" s="2"/>
      <c r="H225" s="123" t="s">
        <v>28</v>
      </c>
      <c r="I225" s="122" t="s">
        <v>33</v>
      </c>
      <c r="J225" s="2"/>
      <c r="K225" s="2"/>
      <c r="L225" s="2"/>
      <c r="M225" s="2"/>
    </row>
    <row r="226" spans="1:13" x14ac:dyDescent="0.55000000000000004">
      <c r="A226" s="283"/>
      <c r="B226" s="122"/>
      <c r="C226" s="122"/>
      <c r="D226" s="123"/>
      <c r="E226" s="283" t="str">
        <f>E204</f>
        <v>(นายอำพร จานเก่า)</v>
      </c>
      <c r="F226" s="2"/>
      <c r="G226" s="2"/>
      <c r="H226" s="123"/>
      <c r="I226" s="536" t="str">
        <f>I204</f>
        <v>(นางสาวจริยา ขัดแก้ว)</v>
      </c>
      <c r="J226" s="536"/>
      <c r="K226" s="2"/>
      <c r="L226" s="2"/>
      <c r="M226" s="2"/>
    </row>
    <row r="227" spans="1:13" s="2" customFormat="1" x14ac:dyDescent="0.55000000000000004">
      <c r="A227" s="283"/>
      <c r="C227" s="122"/>
      <c r="D227" s="536" t="str">
        <f>D205</f>
        <v>ช่าง ระดับ 4</v>
      </c>
      <c r="E227" s="536"/>
      <c r="F227" s="536"/>
      <c r="H227" s="536" t="str">
        <f>H205</f>
        <v>ผู้อำนวยการกลุ่มอำนวยการ</v>
      </c>
      <c r="I227" s="536"/>
      <c r="J227" s="536"/>
      <c r="K227" s="536"/>
    </row>
    <row r="228" spans="1:13" ht="27.75" x14ac:dyDescent="0.65">
      <c r="A228" s="2"/>
      <c r="B228" s="2"/>
      <c r="C228" s="556" t="s">
        <v>23</v>
      </c>
      <c r="D228" s="556"/>
      <c r="E228" s="556"/>
      <c r="F228" s="556"/>
      <c r="G228" s="556"/>
      <c r="H228" s="556"/>
      <c r="I228" s="556"/>
      <c r="J228" s="556"/>
      <c r="K228" s="556"/>
      <c r="L228" s="139" t="s">
        <v>25</v>
      </c>
      <c r="M228" s="140"/>
    </row>
    <row r="229" spans="1:13" x14ac:dyDescent="0.55000000000000004">
      <c r="A229" s="543" t="str">
        <f>A207</f>
        <v>ซ่อมแซมสำนักงาน สพป.ลำปาง เขต 3</v>
      </c>
      <c r="B229" s="543"/>
      <c r="C229" s="543"/>
      <c r="D229" s="544" t="str">
        <f>D185</f>
        <v>อาคารอาคารสำนักงาน สพป.ลำปาง เขต 3</v>
      </c>
      <c r="E229" s="544"/>
      <c r="F229" s="544"/>
      <c r="G229" s="544"/>
      <c r="H229" s="544"/>
      <c r="I229" s="1" t="s">
        <v>26</v>
      </c>
      <c r="J229" s="281" t="str">
        <f>J207</f>
        <v>ลำปาง เขต  3</v>
      </c>
      <c r="M229" s="1" t="s">
        <v>121</v>
      </c>
    </row>
    <row r="230" spans="1:13" ht="24.75" thickBot="1" x14ac:dyDescent="0.6">
      <c r="A230" s="281" t="s">
        <v>0</v>
      </c>
      <c r="D230" s="544" t="str">
        <f>D186</f>
        <v>สพป.ลำปาง เขต 3</v>
      </c>
      <c r="E230" s="544"/>
      <c r="F230" s="544"/>
      <c r="G230" s="544"/>
      <c r="H230" s="544"/>
      <c r="K230" s="545"/>
      <c r="L230" s="545"/>
    </row>
    <row r="231" spans="1:13" x14ac:dyDescent="0.55000000000000004">
      <c r="A231" s="546" t="s">
        <v>2</v>
      </c>
      <c r="B231" s="548" t="s">
        <v>3</v>
      </c>
      <c r="C231" s="549"/>
      <c r="D231" s="549"/>
      <c r="E231" s="550"/>
      <c r="F231" s="554" t="s">
        <v>4</v>
      </c>
      <c r="G231" s="554" t="s">
        <v>5</v>
      </c>
      <c r="H231" s="554" t="s">
        <v>6</v>
      </c>
      <c r="I231" s="554"/>
      <c r="J231" s="554" t="s">
        <v>7</v>
      </c>
      <c r="K231" s="554"/>
      <c r="L231" s="554" t="s">
        <v>24</v>
      </c>
      <c r="M231" s="537" t="s">
        <v>9</v>
      </c>
    </row>
    <row r="232" spans="1:13" x14ac:dyDescent="0.55000000000000004">
      <c r="A232" s="547"/>
      <c r="B232" s="551"/>
      <c r="C232" s="552"/>
      <c r="D232" s="552"/>
      <c r="E232" s="553"/>
      <c r="F232" s="555"/>
      <c r="G232" s="555"/>
      <c r="H232" s="282" t="s">
        <v>10</v>
      </c>
      <c r="I232" s="282" t="s">
        <v>11</v>
      </c>
      <c r="J232" s="282" t="s">
        <v>10</v>
      </c>
      <c r="K232" s="282" t="s">
        <v>11</v>
      </c>
      <c r="L232" s="555"/>
      <c r="M232" s="538"/>
    </row>
    <row r="233" spans="1:13" x14ac:dyDescent="0.55000000000000004">
      <c r="A233" s="539" t="s">
        <v>122</v>
      </c>
      <c r="B233" s="540"/>
      <c r="C233" s="540"/>
      <c r="D233" s="540"/>
      <c r="E233" s="540"/>
      <c r="F233" s="540"/>
      <c r="G233" s="540"/>
      <c r="H233" s="541"/>
      <c r="I233" s="156">
        <f>I223</f>
        <v>1989648</v>
      </c>
      <c r="J233" s="51"/>
      <c r="K233" s="50">
        <f>K223</f>
        <v>77920</v>
      </c>
      <c r="L233" s="50">
        <f>L223</f>
        <v>2067568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542" t="str">
        <f>IF('กรอกรายการ วัสดุ'!B110&gt;0,'กรอกรายการ วัสดุ'!B110,IF('กรอกรายการ วัสดุ'!B110=0,"-"))</f>
        <v>-</v>
      </c>
      <c r="C234" s="542"/>
      <c r="D234" s="542"/>
      <c r="E234" s="542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7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7" t="str">
        <f>IF('กรอกรายการ วัสดุ'!I110&gt;0,'กรอกรายการ วัสดุ'!I110,IF('กรอกรายการ วัสดุ'!I110=0,"-"))</f>
        <v>-</v>
      </c>
      <c r="M234" s="78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531" t="str">
        <f>IF('กรอกรายการ วัสดุ'!B111&gt;0,'กรอกรายการ วัสดุ'!B111,IF('กรอกรายการ วัสดุ'!B111=0,"-"))</f>
        <v>-</v>
      </c>
      <c r="C235" s="531"/>
      <c r="D235" s="531"/>
      <c r="E235" s="531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7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7" t="str">
        <f>IF('กรอกรายการ วัสดุ'!I111&gt;0,'กรอกรายการ วัสดุ'!I111,IF('กรอกรายการ วัสดุ'!I111=0,"-"))</f>
        <v>-</v>
      </c>
      <c r="M235" s="78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531" t="str">
        <f>IF('กรอกรายการ วัสดุ'!B112&gt;0,'กรอกรายการ วัสดุ'!B112,IF('กรอกรายการ วัสดุ'!B112=0,"-"))</f>
        <v>-</v>
      </c>
      <c r="C236" s="531"/>
      <c r="D236" s="531"/>
      <c r="E236" s="531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7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7" t="str">
        <f>IF('กรอกรายการ วัสดุ'!I112&gt;0,'กรอกรายการ วัสดุ'!I112,IF('กรอกรายการ วัสดุ'!I112=0,"-"))</f>
        <v>-</v>
      </c>
      <c r="M236" s="78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531" t="str">
        <f>IF('กรอกรายการ วัสดุ'!B113&gt;0,'กรอกรายการ วัสดุ'!B113,IF('กรอกรายการ วัสดุ'!B113=0,"-"))</f>
        <v>-</v>
      </c>
      <c r="C237" s="531"/>
      <c r="D237" s="531"/>
      <c r="E237" s="531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7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7" t="str">
        <f>IF('กรอกรายการ วัสดุ'!I113&gt;0,'กรอกรายการ วัสดุ'!I113,IF('กรอกรายการ วัสดุ'!I113=0,"-"))</f>
        <v>-</v>
      </c>
      <c r="M237" s="78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531" t="str">
        <f>IF('กรอกรายการ วัสดุ'!B114&gt;0,'กรอกรายการ วัสดุ'!B114,IF('กรอกรายการ วัสดุ'!B114=0,"-"))</f>
        <v>-</v>
      </c>
      <c r="C238" s="531"/>
      <c r="D238" s="531"/>
      <c r="E238" s="531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7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7" t="str">
        <f>IF('กรอกรายการ วัสดุ'!I114&gt;0,'กรอกรายการ วัสดุ'!I114,IF('กรอกรายการ วัสดุ'!I114=0,"-"))</f>
        <v>-</v>
      </c>
      <c r="M238" s="78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531" t="str">
        <f>IF('กรอกรายการ วัสดุ'!B115&gt;0,'กรอกรายการ วัสดุ'!B115,IF('กรอกรายการ วัสดุ'!B115=0,"-"))</f>
        <v>-</v>
      </c>
      <c r="C239" s="531"/>
      <c r="D239" s="531"/>
      <c r="E239" s="531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7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7" t="str">
        <f>IF('กรอกรายการ วัสดุ'!I115&gt;0,'กรอกรายการ วัสดุ'!I115,IF('กรอกรายการ วัสดุ'!I115=0,"-"))</f>
        <v>-</v>
      </c>
      <c r="M239" s="78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531" t="str">
        <f>IF('กรอกรายการ วัสดุ'!B116&gt;0,'กรอกรายการ วัสดุ'!B116,IF('กรอกรายการ วัสดุ'!B116=0,"-"))</f>
        <v>-</v>
      </c>
      <c r="C240" s="531"/>
      <c r="D240" s="531"/>
      <c r="E240" s="531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7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7" t="str">
        <f>IF('กรอกรายการ วัสดุ'!I116&gt;0,'กรอกรายการ วัสดุ'!I116,IF('กรอกรายการ วัสดุ'!I116=0,"-"))</f>
        <v>-</v>
      </c>
      <c r="M240" s="78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531" t="str">
        <f>IF('กรอกรายการ วัสดุ'!B117&gt;0,'กรอกรายการ วัสดุ'!B117,IF('กรอกรายการ วัสดุ'!B117=0,"-"))</f>
        <v>-</v>
      </c>
      <c r="C241" s="531"/>
      <c r="D241" s="531"/>
      <c r="E241" s="531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7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7" t="str">
        <f>IF('กรอกรายการ วัสดุ'!I117&gt;0,'กรอกรายการ วัสดุ'!I117,IF('กรอกรายการ วัสดุ'!I117=0,"-"))</f>
        <v>-</v>
      </c>
      <c r="M241" s="78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531" t="str">
        <f>IF('กรอกรายการ วัสดุ'!B118&gt;0,'กรอกรายการ วัสดุ'!B118,IF('กรอกรายการ วัสดุ'!B118=0,"-"))</f>
        <v>-</v>
      </c>
      <c r="C242" s="531"/>
      <c r="D242" s="531"/>
      <c r="E242" s="531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7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7" t="str">
        <f>IF('กรอกรายการ วัสดุ'!I118&gt;0,'กรอกรายการ วัสดุ'!I118,IF('กรอกรายการ วัสดุ'!I118=0,"-"))</f>
        <v>-</v>
      </c>
      <c r="M242" s="78"/>
    </row>
    <row r="243" spans="1:13" ht="24.75" thickBot="1" x14ac:dyDescent="0.6">
      <c r="A243" s="121" t="str">
        <f>IF('กรอกรายการ วัสดุ'!A305&gt;0,'กรอกรายการ วัสดุ'!A317,IF('กรอกรายการ วัสดุ'!A317=0," "))</f>
        <v xml:space="preserve"> </v>
      </c>
      <c r="B243" s="532" t="str">
        <f>IF('กรอกรายการ วัสดุ'!B119&gt;0,'กรอกรายการ วัสดุ'!B119,IF('กรอกรายการ วัสดุ'!B119=0,"-"))</f>
        <v>-</v>
      </c>
      <c r="C243" s="532"/>
      <c r="D243" s="532"/>
      <c r="E243" s="532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7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7" t="str">
        <f>IF('กรอกรายการ วัสดุ'!I119&gt;0,'กรอกรายการ วัสดุ'!I119,IF('กรอกรายการ วัสดุ'!I119=0,"-"))</f>
        <v>-</v>
      </c>
      <c r="M243" s="77"/>
    </row>
    <row r="244" spans="1:13" ht="24.75" thickBot="1" x14ac:dyDescent="0.6">
      <c r="A244" s="533" t="s">
        <v>123</v>
      </c>
      <c r="B244" s="534"/>
      <c r="C244" s="534"/>
      <c r="D244" s="534"/>
      <c r="E244" s="534"/>
      <c r="F244" s="534"/>
      <c r="G244" s="534"/>
      <c r="H244" s="535"/>
      <c r="I244" s="157">
        <f>SUM(I234:I243)</f>
        <v>0</v>
      </c>
      <c r="J244" s="19"/>
      <c r="K244" s="48">
        <f t="shared" ref="K244:L244" si="14">SUM(K234:K243)</f>
        <v>0</v>
      </c>
      <c r="L244" s="48">
        <f t="shared" si="14"/>
        <v>0</v>
      </c>
      <c r="M244" s="14"/>
    </row>
    <row r="245" spans="1:13" ht="24.75" thickBot="1" x14ac:dyDescent="0.6">
      <c r="A245" s="533" t="s">
        <v>124</v>
      </c>
      <c r="B245" s="534"/>
      <c r="C245" s="534"/>
      <c r="D245" s="534"/>
      <c r="E245" s="534"/>
      <c r="F245" s="534"/>
      <c r="G245" s="534"/>
      <c r="H245" s="535"/>
      <c r="I245" s="157">
        <f>I244+I233</f>
        <v>1989648</v>
      </c>
      <c r="J245" s="15"/>
      <c r="K245" s="48">
        <f t="shared" ref="K245:L245" si="15">K244+K233</f>
        <v>77920</v>
      </c>
      <c r="L245" s="48">
        <f t="shared" si="15"/>
        <v>2067568</v>
      </c>
      <c r="M245" s="14"/>
    </row>
    <row r="246" spans="1:13" x14ac:dyDescent="0.55000000000000004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55000000000000004">
      <c r="A247" s="283"/>
      <c r="B247" s="2"/>
      <c r="C247" s="122"/>
      <c r="D247" s="122" t="s">
        <v>28</v>
      </c>
      <c r="E247" s="122" t="s">
        <v>29</v>
      </c>
      <c r="F247" s="2" t="s">
        <v>30</v>
      </c>
      <c r="G247" s="2"/>
      <c r="H247" s="123" t="s">
        <v>28</v>
      </c>
      <c r="I247" s="122" t="s">
        <v>33</v>
      </c>
      <c r="J247" s="2"/>
      <c r="K247" s="2"/>
      <c r="L247" s="2"/>
      <c r="M247" s="2"/>
    </row>
    <row r="248" spans="1:13" x14ac:dyDescent="0.55000000000000004">
      <c r="A248" s="283"/>
      <c r="B248" s="122"/>
      <c r="C248" s="122"/>
      <c r="D248" s="123"/>
      <c r="E248" s="283" t="str">
        <f>E226</f>
        <v>(นายอำพร จานเก่า)</v>
      </c>
      <c r="F248" s="2"/>
      <c r="G248" s="2"/>
      <c r="H248" s="123"/>
      <c r="I248" s="536" t="str">
        <f>I226</f>
        <v>(นางสาวจริยา ขัดแก้ว)</v>
      </c>
      <c r="J248" s="536"/>
      <c r="K248" s="2"/>
      <c r="L248" s="2"/>
      <c r="M248" s="2"/>
    </row>
    <row r="249" spans="1:13" s="2" customFormat="1" x14ac:dyDescent="0.55000000000000004">
      <c r="A249" s="283"/>
      <c r="C249" s="122"/>
      <c r="D249" s="536" t="str">
        <f>D227</f>
        <v>ช่าง ระดับ 4</v>
      </c>
      <c r="E249" s="536"/>
      <c r="F249" s="536"/>
      <c r="H249" s="536" t="str">
        <f>H227</f>
        <v>ผู้อำนวยการกลุ่มอำนวยการ</v>
      </c>
      <c r="I249" s="536"/>
      <c r="J249" s="536"/>
      <c r="K249" s="536"/>
    </row>
    <row r="250" spans="1:13" ht="27.75" x14ac:dyDescent="0.65">
      <c r="A250" s="2"/>
      <c r="B250" s="2"/>
      <c r="C250" s="556" t="s">
        <v>23</v>
      </c>
      <c r="D250" s="556"/>
      <c r="E250" s="556"/>
      <c r="F250" s="556"/>
      <c r="G250" s="556"/>
      <c r="H250" s="556"/>
      <c r="I250" s="556"/>
      <c r="J250" s="556"/>
      <c r="K250" s="556"/>
      <c r="L250" s="139" t="s">
        <v>25</v>
      </c>
      <c r="M250" s="140"/>
    </row>
    <row r="251" spans="1:13" x14ac:dyDescent="0.55000000000000004">
      <c r="A251" s="543" t="str">
        <f>A229</f>
        <v>ซ่อมแซมสำนักงาน สพป.ลำปาง เขต 3</v>
      </c>
      <c r="B251" s="543"/>
      <c r="C251" s="543"/>
      <c r="D251" s="544" t="str">
        <f>D207</f>
        <v>อาคารอาคารสำนักงาน สพป.ลำปาง เขต 3</v>
      </c>
      <c r="E251" s="544"/>
      <c r="F251" s="544"/>
      <c r="G251" s="544"/>
      <c r="H251" s="544"/>
      <c r="I251" s="1" t="s">
        <v>26</v>
      </c>
      <c r="J251" s="281" t="str">
        <f>J229</f>
        <v>ลำปาง เขต  3</v>
      </c>
      <c r="M251" s="1" t="s">
        <v>125</v>
      </c>
    </row>
    <row r="252" spans="1:13" ht="24.75" thickBot="1" x14ac:dyDescent="0.6">
      <c r="A252" s="281" t="s">
        <v>0</v>
      </c>
      <c r="D252" s="544" t="str">
        <f>D208</f>
        <v>สพป.ลำปาง เขต 3</v>
      </c>
      <c r="E252" s="544"/>
      <c r="F252" s="544"/>
      <c r="G252" s="544"/>
      <c r="H252" s="544"/>
      <c r="K252" s="545"/>
      <c r="L252" s="545"/>
    </row>
    <row r="253" spans="1:13" x14ac:dyDescent="0.55000000000000004">
      <c r="A253" s="546" t="s">
        <v>2</v>
      </c>
      <c r="B253" s="548" t="s">
        <v>3</v>
      </c>
      <c r="C253" s="549"/>
      <c r="D253" s="549"/>
      <c r="E253" s="550"/>
      <c r="F253" s="554" t="s">
        <v>4</v>
      </c>
      <c r="G253" s="554" t="s">
        <v>5</v>
      </c>
      <c r="H253" s="554" t="s">
        <v>6</v>
      </c>
      <c r="I253" s="554"/>
      <c r="J253" s="554" t="s">
        <v>7</v>
      </c>
      <c r="K253" s="554"/>
      <c r="L253" s="554" t="s">
        <v>24</v>
      </c>
      <c r="M253" s="537" t="s">
        <v>9</v>
      </c>
    </row>
    <row r="254" spans="1:13" x14ac:dyDescent="0.55000000000000004">
      <c r="A254" s="547"/>
      <c r="B254" s="551"/>
      <c r="C254" s="552"/>
      <c r="D254" s="552"/>
      <c r="E254" s="553"/>
      <c r="F254" s="555"/>
      <c r="G254" s="555"/>
      <c r="H254" s="282" t="s">
        <v>10</v>
      </c>
      <c r="I254" s="282" t="s">
        <v>11</v>
      </c>
      <c r="J254" s="282" t="s">
        <v>10</v>
      </c>
      <c r="K254" s="282" t="s">
        <v>11</v>
      </c>
      <c r="L254" s="555"/>
      <c r="M254" s="538"/>
    </row>
    <row r="255" spans="1:13" x14ac:dyDescent="0.55000000000000004">
      <c r="A255" s="539" t="s">
        <v>126</v>
      </c>
      <c r="B255" s="540"/>
      <c r="C255" s="540"/>
      <c r="D255" s="540"/>
      <c r="E255" s="540"/>
      <c r="F255" s="540"/>
      <c r="G255" s="540"/>
      <c r="H255" s="541"/>
      <c r="I255" s="156">
        <f>I245</f>
        <v>1989648</v>
      </c>
      <c r="J255" s="51"/>
      <c r="K255" s="50">
        <f>K245</f>
        <v>77920</v>
      </c>
      <c r="L255" s="50">
        <f>L245</f>
        <v>2067568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542" t="str">
        <f>IF('กรอกรายการ วัสดุ'!B120&gt;0,'กรอกรายการ วัสดุ'!B120,IF('กรอกรายการ วัสดุ'!B120=0,"-"))</f>
        <v>-</v>
      </c>
      <c r="C256" s="542"/>
      <c r="D256" s="542"/>
      <c r="E256" s="542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7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7" t="str">
        <f>IF('กรอกรายการ วัสดุ'!I120&gt;0,'กรอกรายการ วัสดุ'!I120,IF('กรอกรายการ วัสดุ'!I120=0,"-"))</f>
        <v>-</v>
      </c>
      <c r="M256" s="78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531" t="str">
        <f>IF('กรอกรายการ วัสดุ'!B121&gt;0,'กรอกรายการ วัสดุ'!B121,IF('กรอกรายการ วัสดุ'!B121=0,"-"))</f>
        <v>-</v>
      </c>
      <c r="C257" s="531"/>
      <c r="D257" s="531"/>
      <c r="E257" s="531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7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7" t="str">
        <f>IF('กรอกรายการ วัสดุ'!I121&gt;0,'กรอกรายการ วัสดุ'!I121,IF('กรอกรายการ วัสดุ'!I121=0,"-"))</f>
        <v>-</v>
      </c>
      <c r="M257" s="78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531" t="str">
        <f>IF('กรอกรายการ วัสดุ'!B122&gt;0,'กรอกรายการ วัสดุ'!B122,IF('กรอกรายการ วัสดุ'!B122=0,"-"))</f>
        <v>-</v>
      </c>
      <c r="C258" s="531"/>
      <c r="D258" s="531"/>
      <c r="E258" s="531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7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7" t="str">
        <f>IF('กรอกรายการ วัสดุ'!I122&gt;0,'กรอกรายการ วัสดุ'!I122,IF('กรอกรายการ วัสดุ'!I122=0,"-"))</f>
        <v>-</v>
      </c>
      <c r="M258" s="78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531" t="str">
        <f>IF('กรอกรายการ วัสดุ'!B123&gt;0,'กรอกรายการ วัสดุ'!B123,IF('กรอกรายการ วัสดุ'!B123=0,"-"))</f>
        <v>-</v>
      </c>
      <c r="C259" s="531"/>
      <c r="D259" s="531"/>
      <c r="E259" s="531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7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7" t="str">
        <f>IF('กรอกรายการ วัสดุ'!I123&gt;0,'กรอกรายการ วัสดุ'!I123,IF('กรอกรายการ วัสดุ'!I123=0,"-"))</f>
        <v>-</v>
      </c>
      <c r="M259" s="78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531" t="str">
        <f>IF('กรอกรายการ วัสดุ'!B124&gt;0,'กรอกรายการ วัสดุ'!B124,IF('กรอกรายการ วัสดุ'!B124=0,"-"))</f>
        <v>-</v>
      </c>
      <c r="C260" s="531"/>
      <c r="D260" s="531"/>
      <c r="E260" s="531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7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7" t="str">
        <f>IF('กรอกรายการ วัสดุ'!I124&gt;0,'กรอกรายการ วัสดุ'!I124,IF('กรอกรายการ วัสดุ'!I124=0,"-"))</f>
        <v>-</v>
      </c>
      <c r="M260" s="78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531" t="str">
        <f>IF('กรอกรายการ วัสดุ'!B125&gt;0,'กรอกรายการ วัสดุ'!B125,IF('กรอกรายการ วัสดุ'!B125=0,"-"))</f>
        <v>-</v>
      </c>
      <c r="C261" s="531"/>
      <c r="D261" s="531"/>
      <c r="E261" s="531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7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7" t="str">
        <f>IF('กรอกรายการ วัสดุ'!I125&gt;0,'กรอกรายการ วัสดุ'!I125,IF('กรอกรายการ วัสดุ'!I125=0,"-"))</f>
        <v>-</v>
      </c>
      <c r="M261" s="78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531" t="str">
        <f>IF('กรอกรายการ วัสดุ'!B126&gt;0,'กรอกรายการ วัสดุ'!B126,IF('กรอกรายการ วัสดุ'!B126=0,"-"))</f>
        <v>-</v>
      </c>
      <c r="C262" s="531"/>
      <c r="D262" s="531"/>
      <c r="E262" s="531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7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7" t="str">
        <f>IF('กรอกรายการ วัสดุ'!I126&gt;0,'กรอกรายการ วัสดุ'!I126,IF('กรอกรายการ วัสดุ'!I126=0,"-"))</f>
        <v>-</v>
      </c>
      <c r="M262" s="78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531" t="str">
        <f>IF('กรอกรายการ วัสดุ'!B127&gt;0,'กรอกรายการ วัสดุ'!B127,IF('กรอกรายการ วัสดุ'!B127=0,"-"))</f>
        <v>-</v>
      </c>
      <c r="C263" s="531"/>
      <c r="D263" s="531"/>
      <c r="E263" s="531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7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7" t="str">
        <f>IF('กรอกรายการ วัสดุ'!I127&gt;0,'กรอกรายการ วัสดุ'!I127,IF('กรอกรายการ วัสดุ'!I127=0,"-"))</f>
        <v>-</v>
      </c>
      <c r="M263" s="78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531" t="str">
        <f>IF('กรอกรายการ วัสดุ'!B128&gt;0,'กรอกรายการ วัสดุ'!B128,IF('กรอกรายการ วัสดุ'!B128=0,"-"))</f>
        <v>-</v>
      </c>
      <c r="C264" s="531"/>
      <c r="D264" s="531"/>
      <c r="E264" s="531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7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7" t="str">
        <f>IF('กรอกรายการ วัสดุ'!I128&gt;0,'กรอกรายการ วัสดุ'!I128,IF('กรอกรายการ วัสดุ'!I128=0,"-"))</f>
        <v>-</v>
      </c>
      <c r="M264" s="78"/>
    </row>
    <row r="265" spans="1:13" ht="24.75" thickBot="1" x14ac:dyDescent="0.6">
      <c r="A265" s="121" t="str">
        <f>IF('กรอกรายการ วัสดุ'!A327&gt;0,'กรอกรายการ วัสดุ'!A339,IF('กรอกรายการ วัสดุ'!A339=0," "))</f>
        <v xml:space="preserve"> </v>
      </c>
      <c r="B265" s="532" t="str">
        <f>IF('กรอกรายการ วัสดุ'!B129&gt;0,'กรอกรายการ วัสดุ'!B129,IF('กรอกรายการ วัสดุ'!B129=0,"-"))</f>
        <v>-</v>
      </c>
      <c r="C265" s="532"/>
      <c r="D265" s="532"/>
      <c r="E265" s="532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7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7" t="str">
        <f>IF('กรอกรายการ วัสดุ'!I129&gt;0,'กรอกรายการ วัสดุ'!I129,IF('กรอกรายการ วัสดุ'!I129=0,"-"))</f>
        <v>-</v>
      </c>
      <c r="M265" s="77"/>
    </row>
    <row r="266" spans="1:13" ht="24.75" thickBot="1" x14ac:dyDescent="0.6">
      <c r="A266" s="533" t="s">
        <v>127</v>
      </c>
      <c r="B266" s="534"/>
      <c r="C266" s="534"/>
      <c r="D266" s="534"/>
      <c r="E266" s="534"/>
      <c r="F266" s="534"/>
      <c r="G266" s="534"/>
      <c r="H266" s="535"/>
      <c r="I266" s="157">
        <f>SUM(I256:I265)</f>
        <v>0</v>
      </c>
      <c r="J266" s="19"/>
      <c r="K266" s="48">
        <f t="shared" ref="K266:L266" si="16">SUM(K256:K265)</f>
        <v>0</v>
      </c>
      <c r="L266" s="48">
        <f t="shared" si="16"/>
        <v>0</v>
      </c>
      <c r="M266" s="14"/>
    </row>
    <row r="267" spans="1:13" ht="24.75" thickBot="1" x14ac:dyDescent="0.6">
      <c r="A267" s="533" t="s">
        <v>128</v>
      </c>
      <c r="B267" s="534"/>
      <c r="C267" s="534"/>
      <c r="D267" s="534"/>
      <c r="E267" s="534"/>
      <c r="F267" s="534"/>
      <c r="G267" s="534"/>
      <c r="H267" s="535"/>
      <c r="I267" s="157">
        <f>I266+I255</f>
        <v>1989648</v>
      </c>
      <c r="J267" s="15"/>
      <c r="K267" s="48">
        <f t="shared" ref="K267:L267" si="17">K266+K255</f>
        <v>77920</v>
      </c>
      <c r="L267" s="48">
        <f t="shared" si="17"/>
        <v>2067568</v>
      </c>
      <c r="M267" s="14"/>
    </row>
    <row r="268" spans="1:13" x14ac:dyDescent="0.55000000000000004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55000000000000004">
      <c r="A269" s="283"/>
      <c r="B269" s="2"/>
      <c r="C269" s="122"/>
      <c r="D269" s="122" t="s">
        <v>28</v>
      </c>
      <c r="E269" s="122" t="s">
        <v>29</v>
      </c>
      <c r="F269" s="2" t="s">
        <v>30</v>
      </c>
      <c r="G269" s="2"/>
      <c r="H269" s="123" t="s">
        <v>28</v>
      </c>
      <c r="I269" s="122" t="s">
        <v>33</v>
      </c>
      <c r="J269" s="2"/>
      <c r="K269" s="2"/>
      <c r="L269" s="2"/>
      <c r="M269" s="2"/>
    </row>
    <row r="270" spans="1:13" x14ac:dyDescent="0.55000000000000004">
      <c r="A270" s="283"/>
      <c r="B270" s="122"/>
      <c r="C270" s="122"/>
      <c r="D270" s="123"/>
      <c r="E270" s="283" t="str">
        <f>E248</f>
        <v>(นายอำพร จานเก่า)</v>
      </c>
      <c r="F270" s="2"/>
      <c r="G270" s="2"/>
      <c r="H270" s="123"/>
      <c r="I270" s="536" t="str">
        <f>I248</f>
        <v>(นางสาวจริยา ขัดแก้ว)</v>
      </c>
      <c r="J270" s="536"/>
      <c r="K270" s="2"/>
      <c r="L270" s="2"/>
      <c r="M270" s="2"/>
    </row>
    <row r="271" spans="1:13" x14ac:dyDescent="0.55000000000000004">
      <c r="A271" s="283"/>
      <c r="B271" s="2"/>
      <c r="C271" s="122"/>
      <c r="D271" s="536" t="str">
        <f>D249</f>
        <v>ช่าง ระดับ 4</v>
      </c>
      <c r="E271" s="536"/>
      <c r="F271" s="122"/>
      <c r="G271" s="2"/>
      <c r="H271" s="536" t="str">
        <f>H249</f>
        <v>ผู้อำนวยการกลุ่มอำนวยการ</v>
      </c>
      <c r="I271" s="536"/>
      <c r="J271" s="536"/>
      <c r="K271" s="536"/>
      <c r="L271" s="2"/>
      <c r="M271" s="2"/>
    </row>
    <row r="272" spans="1:13" ht="27.75" x14ac:dyDescent="0.65">
      <c r="A272" s="2"/>
      <c r="B272" s="2"/>
      <c r="C272" s="556" t="s">
        <v>23</v>
      </c>
      <c r="D272" s="556"/>
      <c r="E272" s="556"/>
      <c r="F272" s="556"/>
      <c r="G272" s="556"/>
      <c r="H272" s="556"/>
      <c r="I272" s="556"/>
      <c r="J272" s="556"/>
      <c r="K272" s="556"/>
      <c r="L272" s="139" t="s">
        <v>25</v>
      </c>
      <c r="M272" s="140"/>
    </row>
    <row r="273" spans="1:13" x14ac:dyDescent="0.55000000000000004">
      <c r="A273" s="543" t="str">
        <f>A251</f>
        <v>ซ่อมแซมสำนักงาน สพป.ลำปาง เขต 3</v>
      </c>
      <c r="B273" s="543"/>
      <c r="C273" s="543"/>
      <c r="D273" s="544" t="str">
        <f>D229</f>
        <v>อาคารอาคารสำนักงาน สพป.ลำปาง เขต 3</v>
      </c>
      <c r="E273" s="544"/>
      <c r="F273" s="544"/>
      <c r="G273" s="544"/>
      <c r="H273" s="544"/>
      <c r="I273" s="1" t="s">
        <v>26</v>
      </c>
      <c r="J273" s="281" t="str">
        <f>J251</f>
        <v>ลำปาง เขต  3</v>
      </c>
      <c r="M273" s="1" t="s">
        <v>129</v>
      </c>
    </row>
    <row r="274" spans="1:13" ht="24.75" thickBot="1" x14ac:dyDescent="0.6">
      <c r="A274" s="281" t="s">
        <v>0</v>
      </c>
      <c r="D274" s="544" t="str">
        <f>D230</f>
        <v>สพป.ลำปาง เขต 3</v>
      </c>
      <c r="E274" s="544"/>
      <c r="F274" s="544"/>
      <c r="G274" s="544"/>
      <c r="H274" s="544"/>
      <c r="K274" s="545"/>
      <c r="L274" s="545"/>
    </row>
    <row r="275" spans="1:13" x14ac:dyDescent="0.55000000000000004">
      <c r="A275" s="546" t="s">
        <v>2</v>
      </c>
      <c r="B275" s="548" t="s">
        <v>3</v>
      </c>
      <c r="C275" s="549"/>
      <c r="D275" s="549"/>
      <c r="E275" s="550"/>
      <c r="F275" s="554" t="s">
        <v>4</v>
      </c>
      <c r="G275" s="554" t="s">
        <v>5</v>
      </c>
      <c r="H275" s="554" t="s">
        <v>6</v>
      </c>
      <c r="I275" s="554"/>
      <c r="J275" s="554" t="s">
        <v>7</v>
      </c>
      <c r="K275" s="554"/>
      <c r="L275" s="554" t="s">
        <v>24</v>
      </c>
      <c r="M275" s="537" t="s">
        <v>9</v>
      </c>
    </row>
    <row r="276" spans="1:13" x14ac:dyDescent="0.55000000000000004">
      <c r="A276" s="547"/>
      <c r="B276" s="551"/>
      <c r="C276" s="552"/>
      <c r="D276" s="552"/>
      <c r="E276" s="553"/>
      <c r="F276" s="555"/>
      <c r="G276" s="555"/>
      <c r="H276" s="282" t="s">
        <v>10</v>
      </c>
      <c r="I276" s="282" t="s">
        <v>11</v>
      </c>
      <c r="J276" s="282" t="s">
        <v>10</v>
      </c>
      <c r="K276" s="282" t="s">
        <v>11</v>
      </c>
      <c r="L276" s="555"/>
      <c r="M276" s="538"/>
    </row>
    <row r="277" spans="1:13" x14ac:dyDescent="0.55000000000000004">
      <c r="A277" s="539" t="s">
        <v>130</v>
      </c>
      <c r="B277" s="540"/>
      <c r="C277" s="540"/>
      <c r="D277" s="540"/>
      <c r="E277" s="540"/>
      <c r="F277" s="540"/>
      <c r="G277" s="540"/>
      <c r="H277" s="541"/>
      <c r="I277" s="156">
        <f>I267</f>
        <v>1989648</v>
      </c>
      <c r="J277" s="51"/>
      <c r="K277" s="50">
        <f>K267</f>
        <v>77920</v>
      </c>
      <c r="L277" s="50">
        <f>L267</f>
        <v>2067568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542" t="str">
        <f>IF('กรอกรายการ วัสดุ'!B130&gt;0,'กรอกรายการ วัสดุ'!B130,IF('กรอกรายการ วัสดุ'!B130=0,"-"))</f>
        <v>-</v>
      </c>
      <c r="C278" s="542"/>
      <c r="D278" s="542"/>
      <c r="E278" s="542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7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7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531" t="str">
        <f>IF('กรอกรายการ วัสดุ'!B131&gt;0,'กรอกรายการ วัสดุ'!B131,IF('กรอกรายการ วัสดุ'!B131=0,"-"))</f>
        <v>-</v>
      </c>
      <c r="C279" s="531"/>
      <c r="D279" s="531"/>
      <c r="E279" s="531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7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7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531" t="str">
        <f>IF('กรอกรายการ วัสดุ'!B132&gt;0,'กรอกรายการ วัสดุ'!B132,IF('กรอกรายการ วัสดุ'!B132=0,"-"))</f>
        <v>-</v>
      </c>
      <c r="C280" s="531"/>
      <c r="D280" s="531"/>
      <c r="E280" s="531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7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7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531" t="str">
        <f>IF('กรอกรายการ วัสดุ'!B133&gt;0,'กรอกรายการ วัสดุ'!B133,IF('กรอกรายการ วัสดุ'!B133=0,"-"))</f>
        <v>-</v>
      </c>
      <c r="C281" s="531"/>
      <c r="D281" s="531"/>
      <c r="E281" s="531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7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7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531" t="str">
        <f>IF('กรอกรายการ วัสดุ'!B134&gt;0,'กรอกรายการ วัสดุ'!B134,IF('กรอกรายการ วัสดุ'!B134=0,"-"))</f>
        <v>-</v>
      </c>
      <c r="C282" s="531"/>
      <c r="D282" s="531"/>
      <c r="E282" s="531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7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7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531" t="str">
        <f>IF('กรอกรายการ วัสดุ'!B135&gt;0,'กรอกรายการ วัสดุ'!B135,IF('กรอกรายการ วัสดุ'!B135=0,"-"))</f>
        <v>-</v>
      </c>
      <c r="C283" s="531"/>
      <c r="D283" s="531"/>
      <c r="E283" s="531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7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7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531" t="str">
        <f>IF('กรอกรายการ วัสดุ'!B136&gt;0,'กรอกรายการ วัสดุ'!B136,IF('กรอกรายการ วัสดุ'!B136=0,"-"))</f>
        <v>-</v>
      </c>
      <c r="C284" s="531"/>
      <c r="D284" s="531"/>
      <c r="E284" s="531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7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7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531" t="str">
        <f>IF('กรอกรายการ วัสดุ'!B137&gt;0,'กรอกรายการ วัสดุ'!B137,IF('กรอกรายการ วัสดุ'!B137=0,"-"))</f>
        <v>-</v>
      </c>
      <c r="C285" s="531"/>
      <c r="D285" s="531"/>
      <c r="E285" s="531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7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7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531" t="str">
        <f>IF('กรอกรายการ วัสดุ'!B138&gt;0,'กรอกรายการ วัสดุ'!B138,IF('กรอกรายการ วัสดุ'!B138=0,"-"))</f>
        <v>-</v>
      </c>
      <c r="C286" s="531"/>
      <c r="D286" s="531"/>
      <c r="E286" s="531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7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7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21" t="str">
        <f>IF('กรอกรายการ วัสดุ'!A349&gt;0,'กรอกรายการ วัสดุ'!A361,IF('กรอกรายการ วัสดุ'!A361=0," "))</f>
        <v xml:space="preserve"> </v>
      </c>
      <c r="B287" s="532" t="str">
        <f>IF('กรอกรายการ วัสดุ'!B139&gt;0,'กรอกรายการ วัสดุ'!B139,IF('กรอกรายการ วัสดุ'!B139=0,"-"))</f>
        <v>-</v>
      </c>
      <c r="C287" s="532"/>
      <c r="D287" s="532"/>
      <c r="E287" s="532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7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7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533" t="s">
        <v>131</v>
      </c>
      <c r="B288" s="534"/>
      <c r="C288" s="534"/>
      <c r="D288" s="534"/>
      <c r="E288" s="534"/>
      <c r="F288" s="534"/>
      <c r="G288" s="534"/>
      <c r="H288" s="535"/>
      <c r="I288" s="157">
        <f>SUM(I278:I287)</f>
        <v>0</v>
      </c>
      <c r="J288" s="19"/>
      <c r="K288" s="48">
        <f t="shared" ref="K288:L288" si="18">SUM(K278:K287)</f>
        <v>0</v>
      </c>
      <c r="L288" s="48">
        <f t="shared" si="18"/>
        <v>0</v>
      </c>
      <c r="M288" s="14"/>
    </row>
    <row r="289" spans="1:13" ht="24.75" thickBot="1" x14ac:dyDescent="0.6">
      <c r="A289" s="533" t="s">
        <v>132</v>
      </c>
      <c r="B289" s="534"/>
      <c r="C289" s="534"/>
      <c r="D289" s="534"/>
      <c r="E289" s="534"/>
      <c r="F289" s="534"/>
      <c r="G289" s="534"/>
      <c r="H289" s="535"/>
      <c r="I289" s="157">
        <f>I288+I277</f>
        <v>1989648</v>
      </c>
      <c r="J289" s="15"/>
      <c r="K289" s="48">
        <f t="shared" ref="K289:L289" si="19">K288+K277</f>
        <v>77920</v>
      </c>
      <c r="L289" s="48">
        <f t="shared" si="19"/>
        <v>2067568</v>
      </c>
      <c r="M289" s="14"/>
    </row>
    <row r="290" spans="1:13" x14ac:dyDescent="0.55000000000000004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55000000000000004">
      <c r="A291" s="283"/>
      <c r="B291" s="2"/>
      <c r="C291" s="122"/>
      <c r="D291" s="122" t="s">
        <v>28</v>
      </c>
      <c r="E291" s="122" t="s">
        <v>29</v>
      </c>
      <c r="F291" s="2" t="s">
        <v>30</v>
      </c>
      <c r="G291" s="2"/>
      <c r="H291" s="123" t="s">
        <v>28</v>
      </c>
      <c r="I291" s="122" t="s">
        <v>33</v>
      </c>
      <c r="J291" s="2"/>
      <c r="K291" s="2"/>
      <c r="L291" s="2"/>
      <c r="M291" s="2"/>
    </row>
    <row r="292" spans="1:13" x14ac:dyDescent="0.55000000000000004">
      <c r="A292" s="283"/>
      <c r="B292" s="122"/>
      <c r="C292" s="122"/>
      <c r="D292" s="123"/>
      <c r="E292" s="283" t="str">
        <f>E270</f>
        <v>(นายอำพร จานเก่า)</v>
      </c>
      <c r="F292" s="2"/>
      <c r="G292" s="2"/>
      <c r="H292" s="123"/>
      <c r="I292" s="536" t="str">
        <f>I270</f>
        <v>(นางสาวจริยา ขัดแก้ว)</v>
      </c>
      <c r="J292" s="536"/>
      <c r="K292" s="2"/>
      <c r="L292" s="2"/>
      <c r="M292" s="2"/>
    </row>
    <row r="293" spans="1:13" s="2" customFormat="1" x14ac:dyDescent="0.55000000000000004">
      <c r="A293" s="283"/>
      <c r="C293" s="122"/>
      <c r="D293" s="536" t="str">
        <f>D271</f>
        <v>ช่าง ระดับ 4</v>
      </c>
      <c r="E293" s="536"/>
      <c r="F293" s="536"/>
      <c r="H293" s="536" t="str">
        <f>H271</f>
        <v>ผู้อำนวยการกลุ่มอำนวยการ</v>
      </c>
      <c r="I293" s="536"/>
      <c r="J293" s="536"/>
      <c r="K293" s="536"/>
    </row>
    <row r="294" spans="1:13" ht="27.75" x14ac:dyDescent="0.65">
      <c r="A294" s="2"/>
      <c r="B294" s="2"/>
      <c r="C294" s="556" t="s">
        <v>23</v>
      </c>
      <c r="D294" s="556"/>
      <c r="E294" s="556"/>
      <c r="F294" s="556"/>
      <c r="G294" s="556"/>
      <c r="H294" s="556"/>
      <c r="I294" s="556"/>
      <c r="J294" s="556"/>
      <c r="K294" s="556"/>
      <c r="L294" s="139" t="s">
        <v>25</v>
      </c>
      <c r="M294" s="140"/>
    </row>
    <row r="295" spans="1:13" x14ac:dyDescent="0.55000000000000004">
      <c r="A295" s="543" t="str">
        <f>A273</f>
        <v>ซ่อมแซมสำนักงาน สพป.ลำปาง เขต 3</v>
      </c>
      <c r="B295" s="543"/>
      <c r="C295" s="543"/>
      <c r="D295" s="544" t="str">
        <f>D251</f>
        <v>อาคารอาคารสำนักงาน สพป.ลำปาง เขต 3</v>
      </c>
      <c r="E295" s="544"/>
      <c r="F295" s="544"/>
      <c r="G295" s="544"/>
      <c r="H295" s="544"/>
      <c r="I295" s="1" t="s">
        <v>26</v>
      </c>
      <c r="J295" s="281" t="str">
        <f>J273</f>
        <v>ลำปาง เขต  3</v>
      </c>
      <c r="M295" s="1" t="s">
        <v>133</v>
      </c>
    </row>
    <row r="296" spans="1:13" ht="24.75" thickBot="1" x14ac:dyDescent="0.6">
      <c r="A296" s="281" t="s">
        <v>0</v>
      </c>
      <c r="D296" s="544" t="str">
        <f>D252</f>
        <v>สพป.ลำปาง เขต 3</v>
      </c>
      <c r="E296" s="544"/>
      <c r="F296" s="544"/>
      <c r="G296" s="544"/>
      <c r="H296" s="544"/>
      <c r="K296" s="545"/>
      <c r="L296" s="545"/>
    </row>
    <row r="297" spans="1:13" x14ac:dyDescent="0.55000000000000004">
      <c r="A297" s="546" t="s">
        <v>2</v>
      </c>
      <c r="B297" s="548" t="s">
        <v>3</v>
      </c>
      <c r="C297" s="549"/>
      <c r="D297" s="549"/>
      <c r="E297" s="550"/>
      <c r="F297" s="554" t="s">
        <v>4</v>
      </c>
      <c r="G297" s="554" t="s">
        <v>5</v>
      </c>
      <c r="H297" s="554" t="s">
        <v>6</v>
      </c>
      <c r="I297" s="554"/>
      <c r="J297" s="554" t="s">
        <v>7</v>
      </c>
      <c r="K297" s="554"/>
      <c r="L297" s="554" t="s">
        <v>24</v>
      </c>
      <c r="M297" s="537" t="s">
        <v>9</v>
      </c>
    </row>
    <row r="298" spans="1:13" x14ac:dyDescent="0.55000000000000004">
      <c r="A298" s="547"/>
      <c r="B298" s="551"/>
      <c r="C298" s="552"/>
      <c r="D298" s="552"/>
      <c r="E298" s="553"/>
      <c r="F298" s="555"/>
      <c r="G298" s="555"/>
      <c r="H298" s="282" t="s">
        <v>10</v>
      </c>
      <c r="I298" s="282" t="s">
        <v>11</v>
      </c>
      <c r="J298" s="282" t="s">
        <v>10</v>
      </c>
      <c r="K298" s="282" t="s">
        <v>11</v>
      </c>
      <c r="L298" s="555"/>
      <c r="M298" s="538"/>
    </row>
    <row r="299" spans="1:13" x14ac:dyDescent="0.55000000000000004">
      <c r="A299" s="539" t="s">
        <v>134</v>
      </c>
      <c r="B299" s="540"/>
      <c r="C299" s="540"/>
      <c r="D299" s="540"/>
      <c r="E299" s="540"/>
      <c r="F299" s="540"/>
      <c r="G299" s="540"/>
      <c r="H299" s="541"/>
      <c r="I299" s="156">
        <f>I289</f>
        <v>1989648</v>
      </c>
      <c r="J299" s="51"/>
      <c r="K299" s="50">
        <f>K289</f>
        <v>77920</v>
      </c>
      <c r="L299" s="50">
        <f>L289</f>
        <v>2067568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542" t="str">
        <f>IF('กรอกรายการ วัสดุ'!B140&gt;0,'กรอกรายการ วัสดุ'!B140,IF('กรอกรายการ วัสดุ'!B140=0,"-"))</f>
        <v>-</v>
      </c>
      <c r="C300" s="542"/>
      <c r="D300" s="542"/>
      <c r="E300" s="542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7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7" t="str">
        <f>IF('กรอกรายการ วัสดุ'!I140&gt;0,'กรอกรายการ วัสดุ'!I140,IF('กรอกรายการ วัสดุ'!I140=0,"-"))</f>
        <v>-</v>
      </c>
      <c r="M300" s="78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531" t="str">
        <f>IF('กรอกรายการ วัสดุ'!B141&gt;0,'กรอกรายการ วัสดุ'!B141,IF('กรอกรายการ วัสดุ'!B141=0,"-"))</f>
        <v>-</v>
      </c>
      <c r="C301" s="531"/>
      <c r="D301" s="531"/>
      <c r="E301" s="531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7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7" t="str">
        <f>IF('กรอกรายการ วัสดุ'!I141&gt;0,'กรอกรายการ วัสดุ'!I141,IF('กรอกรายการ วัสดุ'!I141=0,"-"))</f>
        <v>-</v>
      </c>
      <c r="M301" s="78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531" t="str">
        <f>IF('กรอกรายการ วัสดุ'!B142&gt;0,'กรอกรายการ วัสดุ'!B142,IF('กรอกรายการ วัสดุ'!B142=0,"-"))</f>
        <v>-</v>
      </c>
      <c r="C302" s="531"/>
      <c r="D302" s="531"/>
      <c r="E302" s="531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7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7" t="str">
        <f>IF('กรอกรายการ วัสดุ'!I142&gt;0,'กรอกรายการ วัสดุ'!I142,IF('กรอกรายการ วัสดุ'!I142=0,"-"))</f>
        <v>-</v>
      </c>
      <c r="M302" s="78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531" t="str">
        <f>IF('กรอกรายการ วัสดุ'!B143&gt;0,'กรอกรายการ วัสดุ'!B143,IF('กรอกรายการ วัสดุ'!B143=0,"-"))</f>
        <v>-</v>
      </c>
      <c r="C303" s="531"/>
      <c r="D303" s="531"/>
      <c r="E303" s="531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7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7" t="str">
        <f>IF('กรอกรายการ วัสดุ'!I143&gt;0,'กรอกรายการ วัสดุ'!I143,IF('กรอกรายการ วัสดุ'!I143=0,"-"))</f>
        <v>-</v>
      </c>
      <c r="M303" s="78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531" t="str">
        <f>IF('กรอกรายการ วัสดุ'!B144&gt;0,'กรอกรายการ วัสดุ'!B144,IF('กรอกรายการ วัสดุ'!B144=0,"-"))</f>
        <v>-</v>
      </c>
      <c r="C304" s="531"/>
      <c r="D304" s="531"/>
      <c r="E304" s="531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7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7" t="str">
        <f>IF('กรอกรายการ วัสดุ'!I144&gt;0,'กรอกรายการ วัสดุ'!I144,IF('กรอกรายการ วัสดุ'!I144=0,"-"))</f>
        <v>-</v>
      </c>
      <c r="M304" s="78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531" t="str">
        <f>IF('กรอกรายการ วัสดุ'!B145&gt;0,'กรอกรายการ วัสดุ'!B145,IF('กรอกรายการ วัสดุ'!B145=0,"-"))</f>
        <v>-</v>
      </c>
      <c r="C305" s="531"/>
      <c r="D305" s="531"/>
      <c r="E305" s="531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7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7" t="str">
        <f>IF('กรอกรายการ วัสดุ'!I145&gt;0,'กรอกรายการ วัสดุ'!I145,IF('กรอกรายการ วัสดุ'!I145=0,"-"))</f>
        <v>-</v>
      </c>
      <c r="M305" s="78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531" t="str">
        <f>IF('กรอกรายการ วัสดุ'!B146&gt;0,'กรอกรายการ วัสดุ'!B146,IF('กรอกรายการ วัสดุ'!B146=0,"-"))</f>
        <v>-</v>
      </c>
      <c r="C306" s="531"/>
      <c r="D306" s="531"/>
      <c r="E306" s="531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7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7" t="str">
        <f>IF('กรอกรายการ วัสดุ'!I146&gt;0,'กรอกรายการ วัสดุ'!I146,IF('กรอกรายการ วัสดุ'!I146=0,"-"))</f>
        <v>-</v>
      </c>
      <c r="M306" s="78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531" t="str">
        <f>IF('กรอกรายการ วัสดุ'!B147&gt;0,'กรอกรายการ วัสดุ'!B147,IF('กรอกรายการ วัสดุ'!B147=0,"-"))</f>
        <v>-</v>
      </c>
      <c r="C307" s="531"/>
      <c r="D307" s="531"/>
      <c r="E307" s="531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7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7" t="str">
        <f>IF('กรอกรายการ วัสดุ'!I147&gt;0,'กรอกรายการ วัสดุ'!I147,IF('กรอกรายการ วัสดุ'!I147=0,"-"))</f>
        <v>-</v>
      </c>
      <c r="M307" s="78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531" t="str">
        <f>IF('กรอกรายการ วัสดุ'!B148&gt;0,'กรอกรายการ วัสดุ'!B148,IF('กรอกรายการ วัสดุ'!B148=0,"-"))</f>
        <v>-</v>
      </c>
      <c r="C308" s="531"/>
      <c r="D308" s="531"/>
      <c r="E308" s="531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7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7" t="str">
        <f>IF('กรอกรายการ วัสดุ'!I148&gt;0,'กรอกรายการ วัสดุ'!I148,IF('กรอกรายการ วัสดุ'!I148=0,"-"))</f>
        <v>-</v>
      </c>
      <c r="M308" s="78"/>
    </row>
    <row r="309" spans="1:13" ht="24.75" thickBot="1" x14ac:dyDescent="0.6">
      <c r="A309" s="121" t="str">
        <f>IF('กรอกรายการ วัสดุ'!A371&gt;0,'กรอกรายการ วัสดุ'!A383,IF('กรอกรายการ วัสดุ'!A383=0," "))</f>
        <v xml:space="preserve"> </v>
      </c>
      <c r="B309" s="531" t="str">
        <f>IF('กรอกรายการ วัสดุ'!B149&gt;0,'กรอกรายการ วัสดุ'!B149,IF('กรอกรายการ วัสดุ'!B149=0,"-"))</f>
        <v>-</v>
      </c>
      <c r="C309" s="531"/>
      <c r="D309" s="531"/>
      <c r="E309" s="531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7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7" t="str">
        <f>IF('กรอกรายการ วัสดุ'!I149&gt;0,'กรอกรายการ วัสดุ'!I149,IF('กรอกรายการ วัสดุ'!I149=0,"-"))</f>
        <v>-</v>
      </c>
      <c r="M309" s="77"/>
    </row>
    <row r="310" spans="1:13" ht="24.75" thickBot="1" x14ac:dyDescent="0.6">
      <c r="A310" s="533" t="s">
        <v>135</v>
      </c>
      <c r="B310" s="534"/>
      <c r="C310" s="534"/>
      <c r="D310" s="534"/>
      <c r="E310" s="534"/>
      <c r="F310" s="534"/>
      <c r="G310" s="534"/>
      <c r="H310" s="535"/>
      <c r="I310" s="157">
        <f>SUM(I300:I309)</f>
        <v>0</v>
      </c>
      <c r="J310" s="19"/>
      <c r="K310" s="48">
        <f t="shared" ref="K310:L310" si="20">SUM(K300:K309)</f>
        <v>0</v>
      </c>
      <c r="L310" s="48">
        <f t="shared" si="20"/>
        <v>0</v>
      </c>
      <c r="M310" s="14"/>
    </row>
    <row r="311" spans="1:13" ht="24.75" thickBot="1" x14ac:dyDescent="0.6">
      <c r="A311" s="533" t="s">
        <v>136</v>
      </c>
      <c r="B311" s="534"/>
      <c r="C311" s="534"/>
      <c r="D311" s="534"/>
      <c r="E311" s="534"/>
      <c r="F311" s="534"/>
      <c r="G311" s="534"/>
      <c r="H311" s="535"/>
      <c r="I311" s="157">
        <f>I310+I299</f>
        <v>1989648</v>
      </c>
      <c r="J311" s="15"/>
      <c r="K311" s="48">
        <f t="shared" ref="K311:L311" si="21">K310+K299</f>
        <v>77920</v>
      </c>
      <c r="L311" s="48">
        <f t="shared" si="21"/>
        <v>2067568</v>
      </c>
      <c r="M311" s="14"/>
    </row>
    <row r="312" spans="1:13" x14ac:dyDescent="0.55000000000000004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55000000000000004">
      <c r="A313" s="283"/>
      <c r="B313" s="2"/>
      <c r="C313" s="122"/>
      <c r="D313" s="122" t="s">
        <v>28</v>
      </c>
      <c r="E313" s="122" t="s">
        <v>29</v>
      </c>
      <c r="F313" s="2" t="s">
        <v>30</v>
      </c>
      <c r="G313" s="2"/>
      <c r="H313" s="123" t="s">
        <v>28</v>
      </c>
      <c r="I313" s="122" t="s">
        <v>33</v>
      </c>
      <c r="J313" s="2"/>
      <c r="K313" s="2"/>
      <c r="L313" s="2"/>
      <c r="M313" s="2"/>
    </row>
    <row r="314" spans="1:13" x14ac:dyDescent="0.55000000000000004">
      <c r="A314" s="283"/>
      <c r="B314" s="122"/>
      <c r="C314" s="122"/>
      <c r="D314" s="123"/>
      <c r="E314" s="283" t="str">
        <f>E292</f>
        <v>(นายอำพร จานเก่า)</v>
      </c>
      <c r="F314" s="2"/>
      <c r="G314" s="2"/>
      <c r="H314" s="123"/>
      <c r="I314" s="536" t="str">
        <f>I292</f>
        <v>(นางสาวจริยา ขัดแก้ว)</v>
      </c>
      <c r="J314" s="536"/>
      <c r="K314" s="2"/>
      <c r="L314" s="2"/>
      <c r="M314" s="2"/>
    </row>
    <row r="315" spans="1:13" s="2" customFormat="1" x14ac:dyDescent="0.55000000000000004">
      <c r="A315" s="283"/>
      <c r="C315" s="122"/>
      <c r="D315" s="536" t="str">
        <f>D293</f>
        <v>ช่าง ระดับ 4</v>
      </c>
      <c r="E315" s="536"/>
      <c r="F315" s="536"/>
      <c r="H315" s="536" t="str">
        <f>H293</f>
        <v>ผู้อำนวยการกลุ่มอำนวยการ</v>
      </c>
      <c r="I315" s="536"/>
      <c r="J315" s="536"/>
      <c r="K315" s="536"/>
    </row>
    <row r="316" spans="1:13" ht="27.75" x14ac:dyDescent="0.65">
      <c r="A316" s="2"/>
      <c r="B316" s="2"/>
      <c r="C316" s="556" t="s">
        <v>23</v>
      </c>
      <c r="D316" s="556"/>
      <c r="E316" s="556"/>
      <c r="F316" s="556"/>
      <c r="G316" s="556"/>
      <c r="H316" s="556"/>
      <c r="I316" s="556"/>
      <c r="J316" s="556"/>
      <c r="K316" s="556"/>
      <c r="L316" s="139" t="s">
        <v>25</v>
      </c>
      <c r="M316" s="140"/>
    </row>
    <row r="317" spans="1:13" x14ac:dyDescent="0.55000000000000004">
      <c r="A317" s="543" t="str">
        <f>A295</f>
        <v>ซ่อมแซมสำนักงาน สพป.ลำปาง เขต 3</v>
      </c>
      <c r="B317" s="543"/>
      <c r="C317" s="543"/>
      <c r="D317" s="544" t="str">
        <f>D273</f>
        <v>อาคารอาคารสำนักงาน สพป.ลำปาง เขต 3</v>
      </c>
      <c r="E317" s="544"/>
      <c r="F317" s="544"/>
      <c r="G317" s="544"/>
      <c r="H317" s="544"/>
      <c r="I317" s="1" t="s">
        <v>26</v>
      </c>
      <c r="J317" s="281" t="str">
        <f>J295</f>
        <v>ลำปาง เขต  3</v>
      </c>
      <c r="M317" s="1" t="s">
        <v>137</v>
      </c>
    </row>
    <row r="318" spans="1:13" ht="24.75" thickBot="1" x14ac:dyDescent="0.6">
      <c r="A318" s="281" t="s">
        <v>0</v>
      </c>
      <c r="D318" s="544" t="str">
        <f>D274</f>
        <v>สพป.ลำปาง เขต 3</v>
      </c>
      <c r="E318" s="544"/>
      <c r="F318" s="544"/>
      <c r="G318" s="544"/>
      <c r="H318" s="544"/>
      <c r="K318" s="545"/>
      <c r="L318" s="545"/>
    </row>
    <row r="319" spans="1:13" x14ac:dyDescent="0.55000000000000004">
      <c r="A319" s="546" t="s">
        <v>2</v>
      </c>
      <c r="B319" s="548" t="s">
        <v>3</v>
      </c>
      <c r="C319" s="549"/>
      <c r="D319" s="549"/>
      <c r="E319" s="550"/>
      <c r="F319" s="554" t="s">
        <v>4</v>
      </c>
      <c r="G319" s="554" t="s">
        <v>5</v>
      </c>
      <c r="H319" s="554" t="s">
        <v>6</v>
      </c>
      <c r="I319" s="554"/>
      <c r="J319" s="554" t="s">
        <v>7</v>
      </c>
      <c r="K319" s="554"/>
      <c r="L319" s="554" t="s">
        <v>24</v>
      </c>
      <c r="M319" s="537" t="s">
        <v>9</v>
      </c>
    </row>
    <row r="320" spans="1:13" x14ac:dyDescent="0.55000000000000004">
      <c r="A320" s="547"/>
      <c r="B320" s="551"/>
      <c r="C320" s="552"/>
      <c r="D320" s="552"/>
      <c r="E320" s="553"/>
      <c r="F320" s="555"/>
      <c r="G320" s="555"/>
      <c r="H320" s="282" t="s">
        <v>10</v>
      </c>
      <c r="I320" s="282" t="s">
        <v>11</v>
      </c>
      <c r="J320" s="282" t="s">
        <v>10</v>
      </c>
      <c r="K320" s="282" t="s">
        <v>11</v>
      </c>
      <c r="L320" s="555"/>
      <c r="M320" s="538"/>
    </row>
    <row r="321" spans="1:13" x14ac:dyDescent="0.55000000000000004">
      <c r="A321" s="539" t="s">
        <v>138</v>
      </c>
      <c r="B321" s="540"/>
      <c r="C321" s="540"/>
      <c r="D321" s="540"/>
      <c r="E321" s="540"/>
      <c r="F321" s="540"/>
      <c r="G321" s="540"/>
      <c r="H321" s="541"/>
      <c r="I321" s="156">
        <f>I311</f>
        <v>1989648</v>
      </c>
      <c r="J321" s="51"/>
      <c r="K321" s="50">
        <f>K311</f>
        <v>77920</v>
      </c>
      <c r="L321" s="50">
        <f>L311</f>
        <v>2067568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542" t="str">
        <f>IF('กรอกรายการ วัสดุ'!B150&gt;0,'กรอกรายการ วัสดุ'!B150,IF('กรอกรายการ วัสดุ'!B150=0,"-"))</f>
        <v>-</v>
      </c>
      <c r="C322" s="542"/>
      <c r="D322" s="542"/>
      <c r="E322" s="542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7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7" t="str">
        <f>IF('กรอกรายการ วัสดุ'!I150&gt;0,'กรอกรายการ วัสดุ'!I150,IF('กรอกรายการ วัสดุ'!I150=0,"-"))</f>
        <v>-</v>
      </c>
      <c r="M322" s="78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531" t="str">
        <f>IF('กรอกรายการ วัสดุ'!B151&gt;0,'กรอกรายการ วัสดุ'!B151,IF('กรอกรายการ วัสดุ'!B151=0,"-"))</f>
        <v>-</v>
      </c>
      <c r="C323" s="531"/>
      <c r="D323" s="531"/>
      <c r="E323" s="531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7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7" t="str">
        <f>IF('กรอกรายการ วัสดุ'!I151&gt;0,'กรอกรายการ วัสดุ'!I151,IF('กรอกรายการ วัสดุ'!I151=0,"-"))</f>
        <v>-</v>
      </c>
      <c r="M323" s="78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531" t="str">
        <f>IF('กรอกรายการ วัสดุ'!B152&gt;0,'กรอกรายการ วัสดุ'!B152,IF('กรอกรายการ วัสดุ'!B152=0,"-"))</f>
        <v>-</v>
      </c>
      <c r="C324" s="531"/>
      <c r="D324" s="531"/>
      <c r="E324" s="531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7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7" t="str">
        <f>IF('กรอกรายการ วัสดุ'!I152&gt;0,'กรอกรายการ วัสดุ'!I152,IF('กรอกรายการ วัสดุ'!I152=0,"-"))</f>
        <v>-</v>
      </c>
      <c r="M324" s="78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531" t="str">
        <f>IF('กรอกรายการ วัสดุ'!B153&gt;0,'กรอกรายการ วัสดุ'!B153,IF('กรอกรายการ วัสดุ'!B153=0,"-"))</f>
        <v>-</v>
      </c>
      <c r="C325" s="531"/>
      <c r="D325" s="531"/>
      <c r="E325" s="531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7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7" t="str">
        <f>IF('กรอกรายการ วัสดุ'!I153&gt;0,'กรอกรายการ วัสดุ'!I153,IF('กรอกรายการ วัสดุ'!I153=0,"-"))</f>
        <v>-</v>
      </c>
      <c r="M325" s="78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531" t="str">
        <f>IF('กรอกรายการ วัสดุ'!B154&gt;0,'กรอกรายการ วัสดุ'!B154,IF('กรอกรายการ วัสดุ'!B154=0,"-"))</f>
        <v>-</v>
      </c>
      <c r="C326" s="531"/>
      <c r="D326" s="531"/>
      <c r="E326" s="531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7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7" t="str">
        <f>IF('กรอกรายการ วัสดุ'!I154&gt;0,'กรอกรายการ วัสดุ'!I154,IF('กรอกรายการ วัสดุ'!I154=0,"-"))</f>
        <v>-</v>
      </c>
      <c r="M326" s="78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531" t="str">
        <f>IF('กรอกรายการ วัสดุ'!B155&gt;0,'กรอกรายการ วัสดุ'!B155,IF('กรอกรายการ วัสดุ'!B155=0,"-"))</f>
        <v>-</v>
      </c>
      <c r="C327" s="531"/>
      <c r="D327" s="531"/>
      <c r="E327" s="531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7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7" t="str">
        <f>IF('กรอกรายการ วัสดุ'!I155&gt;0,'กรอกรายการ วัสดุ'!I155,IF('กรอกรายการ วัสดุ'!I155=0,"-"))</f>
        <v>-</v>
      </c>
      <c r="M327" s="78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531" t="str">
        <f>IF('กรอกรายการ วัสดุ'!B156&gt;0,'กรอกรายการ วัสดุ'!B156,IF('กรอกรายการ วัสดุ'!B156=0,"-"))</f>
        <v>-</v>
      </c>
      <c r="C328" s="531"/>
      <c r="D328" s="531"/>
      <c r="E328" s="531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7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7" t="str">
        <f>IF('กรอกรายการ วัสดุ'!I156&gt;0,'กรอกรายการ วัสดุ'!I156,IF('กรอกรายการ วัสดุ'!I156=0,"-"))</f>
        <v>-</v>
      </c>
      <c r="M328" s="78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531" t="str">
        <f>IF('กรอกรายการ วัสดุ'!B157&gt;0,'กรอกรายการ วัสดุ'!B157,IF('กรอกรายการ วัสดุ'!B157=0,"-"))</f>
        <v>-</v>
      </c>
      <c r="C329" s="531"/>
      <c r="D329" s="531"/>
      <c r="E329" s="531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7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7" t="str">
        <f>IF('กรอกรายการ วัสดุ'!I157&gt;0,'กรอกรายการ วัสดุ'!I157,IF('กรอกรายการ วัสดุ'!I157=0,"-"))</f>
        <v>-</v>
      </c>
      <c r="M329" s="78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531" t="str">
        <f>IF('กรอกรายการ วัสดุ'!B158&gt;0,'กรอกรายการ วัสดุ'!B158,IF('กรอกรายการ วัสดุ'!B158=0,"-"))</f>
        <v>-</v>
      </c>
      <c r="C330" s="531"/>
      <c r="D330" s="531"/>
      <c r="E330" s="531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7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7" t="str">
        <f>IF('กรอกรายการ วัสดุ'!I158&gt;0,'กรอกรายการ วัสดุ'!I158,IF('กรอกรายการ วัสดุ'!I158=0,"-"))</f>
        <v>-</v>
      </c>
      <c r="M330" s="78"/>
    </row>
    <row r="331" spans="1:13" ht="24.75" thickBot="1" x14ac:dyDescent="0.6">
      <c r="A331" s="121" t="str">
        <f>IF('กรอกรายการ วัสดุ'!A393&gt;0,'กรอกรายการ วัสดุ'!A405,IF('กรอกรายการ วัสดุ'!A405=0," "))</f>
        <v xml:space="preserve"> </v>
      </c>
      <c r="B331" s="532" t="str">
        <f>IF('กรอกรายการ วัสดุ'!B159&gt;0,'กรอกรายการ วัสดุ'!B159,IF('กรอกรายการ วัสดุ'!B159=0,"-"))</f>
        <v>-</v>
      </c>
      <c r="C331" s="532"/>
      <c r="D331" s="532"/>
      <c r="E331" s="532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7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7" t="str">
        <f>IF('กรอกรายการ วัสดุ'!I159&gt;0,'กรอกรายการ วัสดุ'!I159,IF('กรอกรายการ วัสดุ'!I159=0,"-"))</f>
        <v>-</v>
      </c>
      <c r="M331" s="77"/>
    </row>
    <row r="332" spans="1:13" ht="24.75" thickBot="1" x14ac:dyDescent="0.6">
      <c r="A332" s="533" t="s">
        <v>139</v>
      </c>
      <c r="B332" s="534"/>
      <c r="C332" s="534"/>
      <c r="D332" s="534"/>
      <c r="E332" s="534"/>
      <c r="F332" s="534"/>
      <c r="G332" s="534"/>
      <c r="H332" s="535"/>
      <c r="I332" s="157">
        <f>SUM(I322:I331)</f>
        <v>0</v>
      </c>
      <c r="J332" s="19"/>
      <c r="K332" s="48">
        <f t="shared" ref="K332:L332" si="22">SUM(K322:K331)</f>
        <v>0</v>
      </c>
      <c r="L332" s="48">
        <f t="shared" si="22"/>
        <v>0</v>
      </c>
      <c r="M332" s="14"/>
    </row>
    <row r="333" spans="1:13" ht="24.75" thickBot="1" x14ac:dyDescent="0.6">
      <c r="A333" s="533" t="s">
        <v>140</v>
      </c>
      <c r="B333" s="534"/>
      <c r="C333" s="534"/>
      <c r="D333" s="534"/>
      <c r="E333" s="534"/>
      <c r="F333" s="534"/>
      <c r="G333" s="534"/>
      <c r="H333" s="535"/>
      <c r="I333" s="157">
        <f>I332+I321</f>
        <v>1989648</v>
      </c>
      <c r="J333" s="15"/>
      <c r="K333" s="48">
        <f t="shared" ref="K333:L333" si="23">K332+K321</f>
        <v>77920</v>
      </c>
      <c r="L333" s="48">
        <f t="shared" si="23"/>
        <v>2067568</v>
      </c>
      <c r="M333" s="14"/>
    </row>
    <row r="334" spans="1:13" x14ac:dyDescent="0.55000000000000004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55000000000000004">
      <c r="A335" s="283"/>
      <c r="B335" s="2"/>
      <c r="C335" s="122"/>
      <c r="D335" s="122" t="s">
        <v>28</v>
      </c>
      <c r="E335" s="122" t="s">
        <v>29</v>
      </c>
      <c r="F335" s="2" t="s">
        <v>30</v>
      </c>
      <c r="G335" s="2"/>
      <c r="H335" s="123" t="s">
        <v>28</v>
      </c>
      <c r="I335" s="122" t="s">
        <v>33</v>
      </c>
      <c r="J335" s="2"/>
      <c r="K335" s="2"/>
      <c r="L335" s="2"/>
      <c r="M335" s="2"/>
    </row>
    <row r="336" spans="1:13" x14ac:dyDescent="0.55000000000000004">
      <c r="A336" s="283"/>
      <c r="B336" s="122"/>
      <c r="C336" s="122"/>
      <c r="D336" s="123"/>
      <c r="E336" s="283" t="str">
        <f>E314</f>
        <v>(นายอำพร จานเก่า)</v>
      </c>
      <c r="F336" s="2"/>
      <c r="G336" s="2"/>
      <c r="H336" s="123"/>
      <c r="I336" s="536" t="str">
        <f>I314</f>
        <v>(นางสาวจริยา ขัดแก้ว)</v>
      </c>
      <c r="J336" s="536"/>
      <c r="K336" s="2"/>
      <c r="L336" s="2"/>
      <c r="M336" s="2"/>
    </row>
    <row r="337" spans="1:13" s="2" customFormat="1" x14ac:dyDescent="0.55000000000000004">
      <c r="A337" s="283"/>
      <c r="C337" s="122"/>
      <c r="D337" s="536" t="str">
        <f>D315</f>
        <v>ช่าง ระดับ 4</v>
      </c>
      <c r="E337" s="536"/>
      <c r="F337" s="536"/>
      <c r="H337" s="536" t="str">
        <f>H315</f>
        <v>ผู้อำนวยการกลุ่มอำนวยการ</v>
      </c>
      <c r="I337" s="536"/>
      <c r="J337" s="536"/>
      <c r="K337" s="536"/>
    </row>
    <row r="338" spans="1:13" ht="27.75" x14ac:dyDescent="0.65">
      <c r="A338" s="2"/>
      <c r="B338" s="2"/>
      <c r="C338" s="556" t="s">
        <v>23</v>
      </c>
      <c r="D338" s="556"/>
      <c r="E338" s="556"/>
      <c r="F338" s="556"/>
      <c r="G338" s="556"/>
      <c r="H338" s="556"/>
      <c r="I338" s="556"/>
      <c r="J338" s="556"/>
      <c r="K338" s="556"/>
      <c r="L338" s="139" t="s">
        <v>25</v>
      </c>
      <c r="M338" s="140"/>
    </row>
    <row r="339" spans="1:13" x14ac:dyDescent="0.55000000000000004">
      <c r="A339" s="543" t="str">
        <f>A317</f>
        <v>ซ่อมแซมสำนักงาน สพป.ลำปาง เขต 3</v>
      </c>
      <c r="B339" s="543"/>
      <c r="C339" s="543"/>
      <c r="D339" s="544" t="str">
        <f>D295</f>
        <v>อาคารอาคารสำนักงาน สพป.ลำปาง เขต 3</v>
      </c>
      <c r="E339" s="544"/>
      <c r="F339" s="544"/>
      <c r="G339" s="544"/>
      <c r="H339" s="544"/>
      <c r="I339" s="1" t="s">
        <v>26</v>
      </c>
      <c r="J339" s="281" t="str">
        <f>J317</f>
        <v>ลำปาง เขต  3</v>
      </c>
      <c r="M339" s="1" t="s">
        <v>141</v>
      </c>
    </row>
    <row r="340" spans="1:13" ht="24.75" thickBot="1" x14ac:dyDescent="0.6">
      <c r="A340" s="281" t="s">
        <v>0</v>
      </c>
      <c r="D340" s="544" t="str">
        <f>D296</f>
        <v>สพป.ลำปาง เขต 3</v>
      </c>
      <c r="E340" s="544"/>
      <c r="F340" s="544"/>
      <c r="G340" s="544"/>
      <c r="H340" s="544"/>
      <c r="K340" s="545"/>
      <c r="L340" s="545"/>
    </row>
    <row r="341" spans="1:13" x14ac:dyDescent="0.55000000000000004">
      <c r="A341" s="546" t="s">
        <v>2</v>
      </c>
      <c r="B341" s="548" t="s">
        <v>3</v>
      </c>
      <c r="C341" s="549"/>
      <c r="D341" s="549"/>
      <c r="E341" s="550"/>
      <c r="F341" s="554" t="s">
        <v>4</v>
      </c>
      <c r="G341" s="554" t="s">
        <v>5</v>
      </c>
      <c r="H341" s="554" t="s">
        <v>6</v>
      </c>
      <c r="I341" s="554"/>
      <c r="J341" s="554" t="s">
        <v>7</v>
      </c>
      <c r="K341" s="554"/>
      <c r="L341" s="554" t="s">
        <v>24</v>
      </c>
      <c r="M341" s="537" t="s">
        <v>9</v>
      </c>
    </row>
    <row r="342" spans="1:13" x14ac:dyDescent="0.55000000000000004">
      <c r="A342" s="547"/>
      <c r="B342" s="551"/>
      <c r="C342" s="552"/>
      <c r="D342" s="552"/>
      <c r="E342" s="553"/>
      <c r="F342" s="555"/>
      <c r="G342" s="555"/>
      <c r="H342" s="282" t="s">
        <v>10</v>
      </c>
      <c r="I342" s="282" t="s">
        <v>11</v>
      </c>
      <c r="J342" s="282" t="s">
        <v>10</v>
      </c>
      <c r="K342" s="282" t="s">
        <v>11</v>
      </c>
      <c r="L342" s="555"/>
      <c r="M342" s="538"/>
    </row>
    <row r="343" spans="1:13" x14ac:dyDescent="0.55000000000000004">
      <c r="A343" s="539" t="s">
        <v>144</v>
      </c>
      <c r="B343" s="540"/>
      <c r="C343" s="540"/>
      <c r="D343" s="540"/>
      <c r="E343" s="540"/>
      <c r="F343" s="540"/>
      <c r="G343" s="540"/>
      <c r="H343" s="541"/>
      <c r="I343" s="156">
        <f>I333</f>
        <v>1989648</v>
      </c>
      <c r="J343" s="51"/>
      <c r="K343" s="50">
        <f>K333</f>
        <v>77920</v>
      </c>
      <c r="L343" s="50">
        <f>L333</f>
        <v>2067568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542" t="str">
        <f>IF('กรอกรายการ วัสดุ'!B160&gt;0,'กรอกรายการ วัสดุ'!B160,IF('กรอกรายการ วัสดุ'!B160=0,"-"))</f>
        <v>-</v>
      </c>
      <c r="C344" s="542"/>
      <c r="D344" s="542"/>
      <c r="E344" s="542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7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7" t="str">
        <f>IF('กรอกรายการ วัสดุ'!I160&gt;0,'กรอกรายการ วัสดุ'!I160,IF('กรอกรายการ วัสดุ'!I160=0,"-"))</f>
        <v>-</v>
      </c>
      <c r="M344" s="78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531" t="str">
        <f>IF('กรอกรายการ วัสดุ'!B161&gt;0,'กรอกรายการ วัสดุ'!B161,IF('กรอกรายการ วัสดุ'!B161=0,"-"))</f>
        <v>-</v>
      </c>
      <c r="C345" s="531"/>
      <c r="D345" s="531"/>
      <c r="E345" s="531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7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7" t="str">
        <f>IF('กรอกรายการ วัสดุ'!I161&gt;0,'กรอกรายการ วัสดุ'!I161,IF('กรอกรายการ วัสดุ'!I161=0,"-"))</f>
        <v>-</v>
      </c>
      <c r="M345" s="78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531" t="str">
        <f>IF('กรอกรายการ วัสดุ'!B162&gt;0,'กรอกรายการ วัสดุ'!B162,IF('กรอกรายการ วัสดุ'!B162=0,"-"))</f>
        <v>-</v>
      </c>
      <c r="C346" s="531"/>
      <c r="D346" s="531"/>
      <c r="E346" s="531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7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7" t="str">
        <f>IF('กรอกรายการ วัสดุ'!I162&gt;0,'กรอกรายการ วัสดุ'!I162,IF('กรอกรายการ วัสดุ'!I162=0,"-"))</f>
        <v>-</v>
      </c>
      <c r="M346" s="78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531" t="str">
        <f>IF('กรอกรายการ วัสดุ'!B163&gt;0,'กรอกรายการ วัสดุ'!B163,IF('กรอกรายการ วัสดุ'!B163=0,"-"))</f>
        <v>-</v>
      </c>
      <c r="C347" s="531"/>
      <c r="D347" s="531"/>
      <c r="E347" s="531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7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7" t="str">
        <f>IF('กรอกรายการ วัสดุ'!I163&gt;0,'กรอกรายการ วัสดุ'!I163,IF('กรอกรายการ วัสดุ'!I163=0,"-"))</f>
        <v>-</v>
      </c>
      <c r="M347" s="78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531" t="str">
        <f>IF('กรอกรายการ วัสดุ'!B164&gt;0,'กรอกรายการ วัสดุ'!B164,IF('กรอกรายการ วัสดุ'!B164=0,"-"))</f>
        <v>-</v>
      </c>
      <c r="C348" s="531"/>
      <c r="D348" s="531"/>
      <c r="E348" s="531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7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7" t="str">
        <f>IF('กรอกรายการ วัสดุ'!I164&gt;0,'กรอกรายการ วัสดุ'!I164,IF('กรอกรายการ วัสดุ'!I164=0,"-"))</f>
        <v>-</v>
      </c>
      <c r="M348" s="78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531" t="str">
        <f>IF('กรอกรายการ วัสดุ'!B165&gt;0,'กรอกรายการ วัสดุ'!B165,IF('กรอกรายการ วัสดุ'!B165=0,"-"))</f>
        <v>-</v>
      </c>
      <c r="C349" s="531"/>
      <c r="D349" s="531"/>
      <c r="E349" s="531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7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7" t="str">
        <f>IF('กรอกรายการ วัสดุ'!I165&gt;0,'กรอกรายการ วัสดุ'!I165,IF('กรอกรายการ วัสดุ'!I165=0,"-"))</f>
        <v>-</v>
      </c>
      <c r="M349" s="78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531" t="str">
        <f>IF('กรอกรายการ วัสดุ'!B166&gt;0,'กรอกรายการ วัสดุ'!B166,IF('กรอกรายการ วัสดุ'!B166=0,"-"))</f>
        <v>-</v>
      </c>
      <c r="C350" s="531"/>
      <c r="D350" s="531"/>
      <c r="E350" s="531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7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7" t="str">
        <f>IF('กรอกรายการ วัสดุ'!I166&gt;0,'กรอกรายการ วัสดุ'!I166,IF('กรอกรายการ วัสดุ'!I166=0,"-"))</f>
        <v>-</v>
      </c>
      <c r="M350" s="78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531" t="str">
        <f>IF('กรอกรายการ วัสดุ'!B167&gt;0,'กรอกรายการ วัสดุ'!B167,IF('กรอกรายการ วัสดุ'!B167=0,"-"))</f>
        <v>-</v>
      </c>
      <c r="C351" s="531"/>
      <c r="D351" s="531"/>
      <c r="E351" s="531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7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7" t="str">
        <f>IF('กรอกรายการ วัสดุ'!I167&gt;0,'กรอกรายการ วัสดุ'!I167,IF('กรอกรายการ วัสดุ'!I167=0,"-"))</f>
        <v>-</v>
      </c>
      <c r="M351" s="78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531" t="str">
        <f>IF('กรอกรายการ วัสดุ'!B168&gt;0,'กรอกรายการ วัสดุ'!B168,IF('กรอกรายการ วัสดุ'!B168=0,"-"))</f>
        <v>-</v>
      </c>
      <c r="C352" s="531"/>
      <c r="D352" s="531"/>
      <c r="E352" s="531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7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7" t="str">
        <f>IF('กรอกรายการ วัสดุ'!I168&gt;0,'กรอกรายการ วัสดุ'!I168,IF('กรอกรายการ วัสดุ'!I168=0,"-"))</f>
        <v>-</v>
      </c>
      <c r="M352" s="78"/>
    </row>
    <row r="353" spans="1:13" ht="24.75" thickBot="1" x14ac:dyDescent="0.6">
      <c r="A353" s="121" t="str">
        <f>IF('กรอกรายการ วัสดุ'!A415&gt;0,'กรอกรายการ วัสดุ'!A427,IF('กรอกรายการ วัสดุ'!A427=0," "))</f>
        <v xml:space="preserve"> </v>
      </c>
      <c r="B353" s="532" t="str">
        <f>IF('กรอกรายการ วัสดุ'!B169&gt;0,'กรอกรายการ วัสดุ'!B169,IF('กรอกรายการ วัสดุ'!B169=0,"-"))</f>
        <v>-</v>
      </c>
      <c r="C353" s="532"/>
      <c r="D353" s="532"/>
      <c r="E353" s="532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7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7" t="str">
        <f>IF('กรอกรายการ วัสดุ'!I169&gt;0,'กรอกรายการ วัสดุ'!I169,IF('กรอกรายการ วัสดุ'!I169=0,"-"))</f>
        <v>-</v>
      </c>
      <c r="M353" s="77"/>
    </row>
    <row r="354" spans="1:13" ht="24.75" thickBot="1" x14ac:dyDescent="0.6">
      <c r="A354" s="533" t="s">
        <v>145</v>
      </c>
      <c r="B354" s="534"/>
      <c r="C354" s="534"/>
      <c r="D354" s="534"/>
      <c r="E354" s="534"/>
      <c r="F354" s="534"/>
      <c r="G354" s="534"/>
      <c r="H354" s="535"/>
      <c r="I354" s="157">
        <f>SUM(I344:I353)</f>
        <v>0</v>
      </c>
      <c r="J354" s="19"/>
      <c r="K354" s="48">
        <f t="shared" ref="K354:L354" si="24">SUM(K344:K353)</f>
        <v>0</v>
      </c>
      <c r="L354" s="48">
        <f t="shared" si="24"/>
        <v>0</v>
      </c>
      <c r="M354" s="14"/>
    </row>
    <row r="355" spans="1:13" ht="24.75" thickBot="1" x14ac:dyDescent="0.6">
      <c r="A355" s="533" t="s">
        <v>146</v>
      </c>
      <c r="B355" s="534"/>
      <c r="C355" s="534"/>
      <c r="D355" s="534"/>
      <c r="E355" s="534"/>
      <c r="F355" s="534"/>
      <c r="G355" s="534"/>
      <c r="H355" s="535"/>
      <c r="I355" s="157">
        <f>I354+I343</f>
        <v>1989648</v>
      </c>
      <c r="J355" s="15"/>
      <c r="K355" s="48">
        <f t="shared" ref="K355:L355" si="25">K354+K343</f>
        <v>77920</v>
      </c>
      <c r="L355" s="48">
        <f t="shared" si="25"/>
        <v>2067568</v>
      </c>
      <c r="M355" s="14"/>
    </row>
    <row r="356" spans="1:13" x14ac:dyDescent="0.55000000000000004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55000000000000004">
      <c r="A357" s="283"/>
      <c r="B357" s="2"/>
      <c r="C357" s="122"/>
      <c r="D357" s="122" t="s">
        <v>28</v>
      </c>
      <c r="E357" s="122" t="s">
        <v>29</v>
      </c>
      <c r="F357" s="2" t="s">
        <v>30</v>
      </c>
      <c r="G357" s="2"/>
      <c r="H357" s="123" t="s">
        <v>28</v>
      </c>
      <c r="I357" s="122" t="s">
        <v>33</v>
      </c>
      <c r="J357" s="2"/>
      <c r="K357" s="2"/>
      <c r="L357" s="2"/>
      <c r="M357" s="2"/>
    </row>
    <row r="358" spans="1:13" x14ac:dyDescent="0.55000000000000004">
      <c r="A358" s="283"/>
      <c r="B358" s="122"/>
      <c r="C358" s="122"/>
      <c r="D358" s="123"/>
      <c r="E358" s="283" t="str">
        <f>E336</f>
        <v>(นายอำพร จานเก่า)</v>
      </c>
      <c r="F358" s="2"/>
      <c r="G358" s="2"/>
      <c r="H358" s="123"/>
      <c r="I358" s="536" t="str">
        <f>I336</f>
        <v>(นางสาวจริยา ขัดแก้ว)</v>
      </c>
      <c r="J358" s="536"/>
      <c r="K358" s="2"/>
      <c r="L358" s="2"/>
      <c r="M358" s="2"/>
    </row>
    <row r="359" spans="1:13" s="2" customFormat="1" x14ac:dyDescent="0.55000000000000004">
      <c r="A359" s="283"/>
      <c r="C359" s="122"/>
      <c r="D359" s="536" t="str">
        <f>D337</f>
        <v>ช่าง ระดับ 4</v>
      </c>
      <c r="E359" s="536"/>
      <c r="F359" s="536"/>
      <c r="H359" s="536" t="str">
        <f>H337</f>
        <v>ผู้อำนวยการกลุ่มอำนวยการ</v>
      </c>
      <c r="I359" s="536"/>
      <c r="J359" s="536"/>
      <c r="K359" s="536"/>
    </row>
    <row r="360" spans="1:13" ht="27.75" x14ac:dyDescent="0.65">
      <c r="A360" s="2"/>
      <c r="B360" s="2"/>
      <c r="C360" s="556" t="s">
        <v>23</v>
      </c>
      <c r="D360" s="556"/>
      <c r="E360" s="556"/>
      <c r="F360" s="556"/>
      <c r="G360" s="556"/>
      <c r="H360" s="556"/>
      <c r="I360" s="556"/>
      <c r="J360" s="556"/>
      <c r="K360" s="556"/>
      <c r="L360" s="139" t="s">
        <v>25</v>
      </c>
      <c r="M360" s="140"/>
    </row>
    <row r="361" spans="1:13" x14ac:dyDescent="0.55000000000000004">
      <c r="A361" s="543" t="str">
        <f>A339</f>
        <v>ซ่อมแซมสำนักงาน สพป.ลำปาง เขต 3</v>
      </c>
      <c r="B361" s="543"/>
      <c r="C361" s="543"/>
      <c r="D361" s="544" t="str">
        <f>D317</f>
        <v>อาคารอาคารสำนักงาน สพป.ลำปาง เขต 3</v>
      </c>
      <c r="E361" s="544"/>
      <c r="F361" s="544"/>
      <c r="G361" s="544"/>
      <c r="H361" s="544"/>
      <c r="I361" s="1" t="s">
        <v>26</v>
      </c>
      <c r="J361" s="281" t="str">
        <f>J339</f>
        <v>ลำปาง เขต  3</v>
      </c>
      <c r="M361" s="1" t="s">
        <v>147</v>
      </c>
    </row>
    <row r="362" spans="1:13" ht="24.75" thickBot="1" x14ac:dyDescent="0.6">
      <c r="A362" s="281" t="s">
        <v>0</v>
      </c>
      <c r="D362" s="544" t="str">
        <f>D318</f>
        <v>สพป.ลำปาง เขต 3</v>
      </c>
      <c r="E362" s="544"/>
      <c r="F362" s="544"/>
      <c r="G362" s="544"/>
      <c r="H362" s="544"/>
      <c r="K362" s="545"/>
      <c r="L362" s="545"/>
    </row>
    <row r="363" spans="1:13" x14ac:dyDescent="0.55000000000000004">
      <c r="A363" s="546" t="s">
        <v>2</v>
      </c>
      <c r="B363" s="548" t="s">
        <v>3</v>
      </c>
      <c r="C363" s="549"/>
      <c r="D363" s="549"/>
      <c r="E363" s="550"/>
      <c r="F363" s="554" t="s">
        <v>4</v>
      </c>
      <c r="G363" s="554" t="s">
        <v>5</v>
      </c>
      <c r="H363" s="554" t="s">
        <v>6</v>
      </c>
      <c r="I363" s="554"/>
      <c r="J363" s="554" t="s">
        <v>7</v>
      </c>
      <c r="K363" s="554"/>
      <c r="L363" s="554" t="s">
        <v>24</v>
      </c>
      <c r="M363" s="537" t="s">
        <v>9</v>
      </c>
    </row>
    <row r="364" spans="1:13" x14ac:dyDescent="0.55000000000000004">
      <c r="A364" s="547"/>
      <c r="B364" s="551"/>
      <c r="C364" s="552"/>
      <c r="D364" s="552"/>
      <c r="E364" s="553"/>
      <c r="F364" s="555"/>
      <c r="G364" s="555"/>
      <c r="H364" s="282" t="s">
        <v>10</v>
      </c>
      <c r="I364" s="282" t="s">
        <v>11</v>
      </c>
      <c r="J364" s="282" t="s">
        <v>10</v>
      </c>
      <c r="K364" s="282" t="s">
        <v>11</v>
      </c>
      <c r="L364" s="555"/>
      <c r="M364" s="538"/>
    </row>
    <row r="365" spans="1:13" x14ac:dyDescent="0.55000000000000004">
      <c r="A365" s="539" t="s">
        <v>142</v>
      </c>
      <c r="B365" s="540"/>
      <c r="C365" s="540"/>
      <c r="D365" s="540"/>
      <c r="E365" s="540"/>
      <c r="F365" s="540"/>
      <c r="G365" s="540"/>
      <c r="H365" s="541"/>
      <c r="I365" s="156">
        <f>I355</f>
        <v>1989648</v>
      </c>
      <c r="J365" s="51"/>
      <c r="K365" s="50">
        <f>K355</f>
        <v>77920</v>
      </c>
      <c r="L365" s="50">
        <f>L355</f>
        <v>2067568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542" t="str">
        <f>IF('กรอกรายการ วัสดุ'!B170&gt;0,'กรอกรายการ วัสดุ'!B170,IF('กรอกรายการ วัสดุ'!B170=0,"-"))</f>
        <v>-</v>
      </c>
      <c r="C366" s="542"/>
      <c r="D366" s="542"/>
      <c r="E366" s="542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7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7" t="str">
        <f>IF('กรอกรายการ วัสดุ'!I170&gt;0,'กรอกรายการ วัสดุ'!I170,IF('กรอกรายการ วัสดุ'!I170=0,"-"))</f>
        <v>-</v>
      </c>
      <c r="M366" s="78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531" t="str">
        <f>IF('กรอกรายการ วัสดุ'!B171&gt;0,'กรอกรายการ วัสดุ'!B171,IF('กรอกรายการ วัสดุ'!B171=0,"-"))</f>
        <v>-</v>
      </c>
      <c r="C367" s="531"/>
      <c r="D367" s="531"/>
      <c r="E367" s="531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7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7" t="str">
        <f>IF('กรอกรายการ วัสดุ'!I171&gt;0,'กรอกรายการ วัสดุ'!I171,IF('กรอกรายการ วัสดุ'!I171=0,"-"))</f>
        <v>-</v>
      </c>
      <c r="M367" s="78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531" t="str">
        <f>IF('กรอกรายการ วัสดุ'!B172&gt;0,'กรอกรายการ วัสดุ'!B172,IF('กรอกรายการ วัสดุ'!B172=0,"-"))</f>
        <v>-</v>
      </c>
      <c r="C368" s="531"/>
      <c r="D368" s="531"/>
      <c r="E368" s="531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7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7" t="str">
        <f>IF('กรอกรายการ วัสดุ'!I172&gt;0,'กรอกรายการ วัสดุ'!I172,IF('กรอกรายการ วัสดุ'!I172=0,"-"))</f>
        <v>-</v>
      </c>
      <c r="M368" s="78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531" t="str">
        <f>IF('กรอกรายการ วัสดุ'!B173&gt;0,'กรอกรายการ วัสดุ'!B173,IF('กรอกรายการ วัสดุ'!B173=0,"-"))</f>
        <v>-</v>
      </c>
      <c r="C369" s="531"/>
      <c r="D369" s="531"/>
      <c r="E369" s="531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7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7" t="str">
        <f>IF('กรอกรายการ วัสดุ'!I173&gt;0,'กรอกรายการ วัสดุ'!I173,IF('กรอกรายการ วัสดุ'!I173=0,"-"))</f>
        <v>-</v>
      </c>
      <c r="M369" s="78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531" t="str">
        <f>IF('กรอกรายการ วัสดุ'!B174&gt;0,'กรอกรายการ วัสดุ'!B174,IF('กรอกรายการ วัสดุ'!B174=0,"-"))</f>
        <v>-</v>
      </c>
      <c r="C370" s="531"/>
      <c r="D370" s="531"/>
      <c r="E370" s="531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7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7" t="str">
        <f>IF('กรอกรายการ วัสดุ'!I174&gt;0,'กรอกรายการ วัสดุ'!I174,IF('กรอกรายการ วัสดุ'!I174=0,"-"))</f>
        <v>-</v>
      </c>
      <c r="M370" s="78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531" t="str">
        <f>IF('กรอกรายการ วัสดุ'!B175&gt;0,'กรอกรายการ วัสดุ'!B175,IF('กรอกรายการ วัสดุ'!B175=0,"-"))</f>
        <v>-</v>
      </c>
      <c r="C371" s="531"/>
      <c r="D371" s="531"/>
      <c r="E371" s="531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7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7" t="str">
        <f>IF('กรอกรายการ วัสดุ'!I175&gt;0,'กรอกรายการ วัสดุ'!I175,IF('กรอกรายการ วัสดุ'!I175=0,"-"))</f>
        <v>-</v>
      </c>
      <c r="M371" s="78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531" t="str">
        <f>IF('กรอกรายการ วัสดุ'!B176&gt;0,'กรอกรายการ วัสดุ'!B176,IF('กรอกรายการ วัสดุ'!B176=0,"-"))</f>
        <v>-</v>
      </c>
      <c r="C372" s="531"/>
      <c r="D372" s="531"/>
      <c r="E372" s="531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7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7" t="str">
        <f>IF('กรอกรายการ วัสดุ'!I176&gt;0,'กรอกรายการ วัสดุ'!I176,IF('กรอกรายการ วัสดุ'!I176=0,"-"))</f>
        <v>-</v>
      </c>
      <c r="M372" s="78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531" t="str">
        <f>IF('กรอกรายการ วัสดุ'!B177&gt;0,'กรอกรายการ วัสดุ'!B177,IF('กรอกรายการ วัสดุ'!B177=0,"-"))</f>
        <v>-</v>
      </c>
      <c r="C373" s="531"/>
      <c r="D373" s="531"/>
      <c r="E373" s="531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7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7" t="str">
        <f>IF('กรอกรายการ วัสดุ'!I177&gt;0,'กรอกรายการ วัสดุ'!I177,IF('กรอกรายการ วัสดุ'!I177=0,"-"))</f>
        <v>-</v>
      </c>
      <c r="M373" s="78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531" t="str">
        <f>IF('กรอกรายการ วัสดุ'!B178&gt;0,'กรอกรายการ วัสดุ'!B178,IF('กรอกรายการ วัสดุ'!B178=0,"-"))</f>
        <v>-</v>
      </c>
      <c r="C374" s="531"/>
      <c r="D374" s="531"/>
      <c r="E374" s="531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7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7" t="str">
        <f>IF('กรอกรายการ วัสดุ'!I178&gt;0,'กรอกรายการ วัสดุ'!I178,IF('กรอกรายการ วัสดุ'!I178=0,"-"))</f>
        <v>-</v>
      </c>
      <c r="M374" s="78"/>
    </row>
    <row r="375" spans="1:13" ht="24.75" thickBot="1" x14ac:dyDescent="0.6">
      <c r="A375" s="121" t="str">
        <f>IF('กรอกรายการ วัสดุ'!A437&gt;0,'กรอกรายการ วัสดุ'!A449,IF('กรอกรายการ วัสดุ'!A449=0," "))</f>
        <v xml:space="preserve"> </v>
      </c>
      <c r="B375" s="532" t="str">
        <f>IF('กรอกรายการ วัสดุ'!B179&gt;0,'กรอกรายการ วัสดุ'!B179,IF('กรอกรายการ วัสดุ'!B179=0,"-"))</f>
        <v>-</v>
      </c>
      <c r="C375" s="532"/>
      <c r="D375" s="532"/>
      <c r="E375" s="532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7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7" t="str">
        <f>IF('กรอกรายการ วัสดุ'!I179&gt;0,'กรอกรายการ วัสดุ'!I179,IF('กรอกรายการ วัสดุ'!I179=0,"-"))</f>
        <v>-</v>
      </c>
      <c r="M375" s="77"/>
    </row>
    <row r="376" spans="1:13" ht="24.75" thickBot="1" x14ac:dyDescent="0.6">
      <c r="A376" s="533" t="s">
        <v>143</v>
      </c>
      <c r="B376" s="534"/>
      <c r="C376" s="534"/>
      <c r="D376" s="534"/>
      <c r="E376" s="534"/>
      <c r="F376" s="534"/>
      <c r="G376" s="534"/>
      <c r="H376" s="535"/>
      <c r="I376" s="157">
        <f>SUM(I366:I375)</f>
        <v>0</v>
      </c>
      <c r="J376" s="19"/>
      <c r="K376" s="48">
        <f t="shared" ref="K376:L376" si="26">SUM(K366:K375)</f>
        <v>0</v>
      </c>
      <c r="L376" s="48">
        <f t="shared" si="26"/>
        <v>0</v>
      </c>
      <c r="M376" s="14"/>
    </row>
    <row r="377" spans="1:13" ht="24.75" thickBot="1" x14ac:dyDescent="0.6">
      <c r="A377" s="533" t="s">
        <v>148</v>
      </c>
      <c r="B377" s="534"/>
      <c r="C377" s="534"/>
      <c r="D377" s="534"/>
      <c r="E377" s="534"/>
      <c r="F377" s="534"/>
      <c r="G377" s="534"/>
      <c r="H377" s="535"/>
      <c r="I377" s="157">
        <f>I376+I365</f>
        <v>1989648</v>
      </c>
      <c r="J377" s="15"/>
      <c r="K377" s="48">
        <f t="shared" ref="K377:L377" si="27">K376+K365</f>
        <v>77920</v>
      </c>
      <c r="L377" s="48">
        <f t="shared" si="27"/>
        <v>2067568</v>
      </c>
      <c r="M377" s="14"/>
    </row>
    <row r="378" spans="1:13" x14ac:dyDescent="0.55000000000000004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55000000000000004">
      <c r="A379" s="283"/>
      <c r="B379" s="2"/>
      <c r="C379" s="122"/>
      <c r="D379" s="122" t="s">
        <v>28</v>
      </c>
      <c r="E379" s="122" t="s">
        <v>29</v>
      </c>
      <c r="F379" s="2" t="s">
        <v>30</v>
      </c>
      <c r="G379" s="2"/>
      <c r="H379" s="123" t="s">
        <v>28</v>
      </c>
      <c r="I379" s="122" t="s">
        <v>33</v>
      </c>
      <c r="J379" s="2"/>
      <c r="K379" s="2"/>
      <c r="L379" s="2"/>
      <c r="M379" s="2"/>
    </row>
    <row r="380" spans="1:13" x14ac:dyDescent="0.55000000000000004">
      <c r="A380" s="283"/>
      <c r="B380" s="122"/>
      <c r="C380" s="122"/>
      <c r="D380" s="123"/>
      <c r="E380" s="283" t="str">
        <f>E358</f>
        <v>(นายอำพร จานเก่า)</v>
      </c>
      <c r="F380" s="2"/>
      <c r="G380" s="2"/>
      <c r="H380" s="123"/>
      <c r="I380" s="536" t="str">
        <f>I358</f>
        <v>(นางสาวจริยา ขัดแก้ว)</v>
      </c>
      <c r="J380" s="536"/>
      <c r="K380" s="2"/>
      <c r="L380" s="2"/>
      <c r="M380" s="2"/>
    </row>
    <row r="381" spans="1:13" s="2" customFormat="1" x14ac:dyDescent="0.55000000000000004">
      <c r="A381" s="283"/>
      <c r="C381" s="122"/>
      <c r="D381" s="536" t="str">
        <f>D359</f>
        <v>ช่าง ระดับ 4</v>
      </c>
      <c r="E381" s="536"/>
      <c r="F381" s="536"/>
      <c r="H381" s="536" t="str">
        <f>H359</f>
        <v>ผู้อำนวยการกลุ่มอำนวยการ</v>
      </c>
      <c r="I381" s="536"/>
      <c r="J381" s="536"/>
      <c r="K381" s="536"/>
    </row>
    <row r="382" spans="1:13" ht="27.75" x14ac:dyDescent="0.65">
      <c r="A382" s="2"/>
      <c r="B382" s="2"/>
      <c r="C382" s="556" t="s">
        <v>23</v>
      </c>
      <c r="D382" s="556"/>
      <c r="E382" s="556"/>
      <c r="F382" s="556"/>
      <c r="G382" s="556"/>
      <c r="H382" s="556"/>
      <c r="I382" s="556"/>
      <c r="J382" s="556"/>
      <c r="K382" s="556"/>
      <c r="L382" s="139" t="s">
        <v>25</v>
      </c>
      <c r="M382" s="140"/>
    </row>
    <row r="383" spans="1:13" x14ac:dyDescent="0.55000000000000004">
      <c r="A383" s="543" t="str">
        <f>A361</f>
        <v>ซ่อมแซมสำนักงาน สพป.ลำปาง เขต 3</v>
      </c>
      <c r="B383" s="543"/>
      <c r="C383" s="543"/>
      <c r="D383" s="544" t="str">
        <f>D339</f>
        <v>อาคารอาคารสำนักงาน สพป.ลำปาง เขต 3</v>
      </c>
      <c r="E383" s="544"/>
      <c r="F383" s="544"/>
      <c r="G383" s="544"/>
      <c r="H383" s="544"/>
      <c r="I383" s="1" t="s">
        <v>26</v>
      </c>
      <c r="J383" s="281" t="str">
        <f>J361</f>
        <v>ลำปาง เขต  3</v>
      </c>
      <c r="M383" s="1" t="s">
        <v>149</v>
      </c>
    </row>
    <row r="384" spans="1:13" ht="24.75" thickBot="1" x14ac:dyDescent="0.6">
      <c r="A384" s="281" t="s">
        <v>0</v>
      </c>
      <c r="D384" s="544" t="str">
        <f>D340</f>
        <v>สพป.ลำปาง เขต 3</v>
      </c>
      <c r="E384" s="544"/>
      <c r="F384" s="544"/>
      <c r="G384" s="544"/>
      <c r="H384" s="544"/>
      <c r="K384" s="545"/>
      <c r="L384" s="545"/>
    </row>
    <row r="385" spans="1:13" x14ac:dyDescent="0.55000000000000004">
      <c r="A385" s="546" t="s">
        <v>2</v>
      </c>
      <c r="B385" s="548" t="s">
        <v>3</v>
      </c>
      <c r="C385" s="549"/>
      <c r="D385" s="549"/>
      <c r="E385" s="550"/>
      <c r="F385" s="554" t="s">
        <v>4</v>
      </c>
      <c r="G385" s="554" t="s">
        <v>5</v>
      </c>
      <c r="H385" s="554" t="s">
        <v>6</v>
      </c>
      <c r="I385" s="554"/>
      <c r="J385" s="554" t="s">
        <v>7</v>
      </c>
      <c r="K385" s="554"/>
      <c r="L385" s="554" t="s">
        <v>24</v>
      </c>
      <c r="M385" s="537" t="s">
        <v>9</v>
      </c>
    </row>
    <row r="386" spans="1:13" x14ac:dyDescent="0.55000000000000004">
      <c r="A386" s="547"/>
      <c r="B386" s="551"/>
      <c r="C386" s="552"/>
      <c r="D386" s="552"/>
      <c r="E386" s="553"/>
      <c r="F386" s="555"/>
      <c r="G386" s="555"/>
      <c r="H386" s="282" t="s">
        <v>10</v>
      </c>
      <c r="I386" s="282" t="s">
        <v>11</v>
      </c>
      <c r="J386" s="282" t="s">
        <v>10</v>
      </c>
      <c r="K386" s="282" t="s">
        <v>11</v>
      </c>
      <c r="L386" s="555"/>
      <c r="M386" s="538"/>
    </row>
    <row r="387" spans="1:13" x14ac:dyDescent="0.55000000000000004">
      <c r="A387" s="539" t="s">
        <v>150</v>
      </c>
      <c r="B387" s="540"/>
      <c r="C387" s="540"/>
      <c r="D387" s="540"/>
      <c r="E387" s="540"/>
      <c r="F387" s="540"/>
      <c r="G387" s="540"/>
      <c r="H387" s="541"/>
      <c r="I387" s="156">
        <f>I377</f>
        <v>1989648</v>
      </c>
      <c r="J387" s="51"/>
      <c r="K387" s="50">
        <f>K377</f>
        <v>77920</v>
      </c>
      <c r="L387" s="50">
        <f>L377</f>
        <v>2067568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542" t="str">
        <f>IF('กรอกรายการ วัสดุ'!B180&gt;0,'กรอกรายการ วัสดุ'!B180,IF('กรอกรายการ วัสดุ'!B180=0,"-"))</f>
        <v>-</v>
      </c>
      <c r="C388" s="542"/>
      <c r="D388" s="542"/>
      <c r="E388" s="542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7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7" t="str">
        <f>IF('กรอกรายการ วัสดุ'!I180&gt;0,'กรอกรายการ วัสดุ'!I180,IF('กรอกรายการ วัสดุ'!I180=0,"-"))</f>
        <v>-</v>
      </c>
      <c r="M388" s="78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531" t="str">
        <f>IF('กรอกรายการ วัสดุ'!B181&gt;0,'กรอกรายการ วัสดุ'!B181,IF('กรอกรายการ วัสดุ'!B181=0,"-"))</f>
        <v>-</v>
      </c>
      <c r="C389" s="531"/>
      <c r="D389" s="531"/>
      <c r="E389" s="531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7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7" t="str">
        <f>IF('กรอกรายการ วัสดุ'!I181&gt;0,'กรอกรายการ วัสดุ'!I181,IF('กรอกรายการ วัสดุ'!I181=0,"-"))</f>
        <v>-</v>
      </c>
      <c r="M389" s="78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531" t="str">
        <f>IF('กรอกรายการ วัสดุ'!B182&gt;0,'กรอกรายการ วัสดุ'!B182,IF('กรอกรายการ วัสดุ'!B182=0,"-"))</f>
        <v>-</v>
      </c>
      <c r="C390" s="531"/>
      <c r="D390" s="531"/>
      <c r="E390" s="531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7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7" t="str">
        <f>IF('กรอกรายการ วัสดุ'!I182&gt;0,'กรอกรายการ วัสดุ'!I182,IF('กรอกรายการ วัสดุ'!I182=0,"-"))</f>
        <v>-</v>
      </c>
      <c r="M390" s="78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531" t="str">
        <f>IF('กรอกรายการ วัสดุ'!B183&gt;0,'กรอกรายการ วัสดุ'!B183,IF('กรอกรายการ วัสดุ'!B183=0,"-"))</f>
        <v>-</v>
      </c>
      <c r="C391" s="531"/>
      <c r="D391" s="531"/>
      <c r="E391" s="531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7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7" t="str">
        <f>IF('กรอกรายการ วัสดุ'!I183&gt;0,'กรอกรายการ วัสดุ'!I183,IF('กรอกรายการ วัสดุ'!I183=0,"-"))</f>
        <v>-</v>
      </c>
      <c r="M391" s="78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531" t="str">
        <f>IF('กรอกรายการ วัสดุ'!B184&gt;0,'กรอกรายการ วัสดุ'!B184,IF('กรอกรายการ วัสดุ'!B184=0,"-"))</f>
        <v>-</v>
      </c>
      <c r="C392" s="531"/>
      <c r="D392" s="531"/>
      <c r="E392" s="531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7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7" t="str">
        <f>IF('กรอกรายการ วัสดุ'!I184&gt;0,'กรอกรายการ วัสดุ'!I184,IF('กรอกรายการ วัสดุ'!I184=0,"-"))</f>
        <v>-</v>
      </c>
      <c r="M392" s="78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531" t="str">
        <f>IF('กรอกรายการ วัสดุ'!B185&gt;0,'กรอกรายการ วัสดุ'!B185,IF('กรอกรายการ วัสดุ'!B185=0,"-"))</f>
        <v>-</v>
      </c>
      <c r="C393" s="531"/>
      <c r="D393" s="531"/>
      <c r="E393" s="531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7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7" t="str">
        <f>IF('กรอกรายการ วัสดุ'!I185&gt;0,'กรอกรายการ วัสดุ'!I185,IF('กรอกรายการ วัสดุ'!I185=0,"-"))</f>
        <v>-</v>
      </c>
      <c r="M393" s="78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531" t="str">
        <f>IF('กรอกรายการ วัสดุ'!B186&gt;0,'กรอกรายการ วัสดุ'!B186,IF('กรอกรายการ วัสดุ'!B186=0,"-"))</f>
        <v>-</v>
      </c>
      <c r="C394" s="531"/>
      <c r="D394" s="531"/>
      <c r="E394" s="531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7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7" t="str">
        <f>IF('กรอกรายการ วัสดุ'!I186&gt;0,'กรอกรายการ วัสดุ'!I186,IF('กรอกรายการ วัสดุ'!I186=0,"-"))</f>
        <v>-</v>
      </c>
      <c r="M394" s="78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531" t="str">
        <f>IF('กรอกรายการ วัสดุ'!B187&gt;0,'กรอกรายการ วัสดุ'!B187,IF('กรอกรายการ วัสดุ'!B187=0,"-"))</f>
        <v>-</v>
      </c>
      <c r="C395" s="531"/>
      <c r="D395" s="531"/>
      <c r="E395" s="531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7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7" t="str">
        <f>IF('กรอกรายการ วัสดุ'!I187&gt;0,'กรอกรายการ วัสดุ'!I187,IF('กรอกรายการ วัสดุ'!I187=0,"-"))</f>
        <v>-</v>
      </c>
      <c r="M395" s="78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531" t="str">
        <f>IF('กรอกรายการ วัสดุ'!B188&gt;0,'กรอกรายการ วัสดุ'!B188,IF('กรอกรายการ วัสดุ'!B188=0,"-"))</f>
        <v>-</v>
      </c>
      <c r="C396" s="531"/>
      <c r="D396" s="531"/>
      <c r="E396" s="531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7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7" t="str">
        <f>IF('กรอกรายการ วัสดุ'!I188&gt;0,'กรอกรายการ วัสดุ'!I188,IF('กรอกรายการ วัสดุ'!I188=0,"-"))</f>
        <v>-</v>
      </c>
      <c r="M396" s="78"/>
    </row>
    <row r="397" spans="1:13" ht="24.75" thickBot="1" x14ac:dyDescent="0.6">
      <c r="A397" s="121" t="str">
        <f>IF('กรอกรายการ วัสดุ'!A459&gt;0,'กรอกรายการ วัสดุ'!A471,IF('กรอกรายการ วัสดุ'!A471=0," "))</f>
        <v xml:space="preserve"> </v>
      </c>
      <c r="B397" s="532" t="str">
        <f>IF('กรอกรายการ วัสดุ'!B189&gt;0,'กรอกรายการ วัสดุ'!B189,IF('กรอกรายการ วัสดุ'!B189=0,"-"))</f>
        <v>-</v>
      </c>
      <c r="C397" s="532"/>
      <c r="D397" s="532"/>
      <c r="E397" s="532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7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7" t="str">
        <f>IF('กรอกรายการ วัสดุ'!I189&gt;0,'กรอกรายการ วัสดุ'!I189,IF('กรอกรายการ วัสดุ'!I189=0,"-"))</f>
        <v>-</v>
      </c>
      <c r="M397" s="77"/>
    </row>
    <row r="398" spans="1:13" ht="24.75" thickBot="1" x14ac:dyDescent="0.6">
      <c r="A398" s="533" t="s">
        <v>151</v>
      </c>
      <c r="B398" s="534"/>
      <c r="C398" s="534"/>
      <c r="D398" s="534"/>
      <c r="E398" s="534"/>
      <c r="F398" s="534"/>
      <c r="G398" s="534"/>
      <c r="H398" s="535"/>
      <c r="I398" s="157">
        <f>SUM(I388:I397)</f>
        <v>0</v>
      </c>
      <c r="J398" s="19"/>
      <c r="K398" s="48">
        <f t="shared" ref="K398:L398" si="28">SUM(K388:K397)</f>
        <v>0</v>
      </c>
      <c r="L398" s="48">
        <f t="shared" si="28"/>
        <v>0</v>
      </c>
      <c r="M398" s="14"/>
    </row>
    <row r="399" spans="1:13" ht="24.75" thickBot="1" x14ac:dyDescent="0.6">
      <c r="A399" s="533" t="s">
        <v>152</v>
      </c>
      <c r="B399" s="534"/>
      <c r="C399" s="534"/>
      <c r="D399" s="534"/>
      <c r="E399" s="534"/>
      <c r="F399" s="534"/>
      <c r="G399" s="534"/>
      <c r="H399" s="535"/>
      <c r="I399" s="157">
        <f>I398+I387</f>
        <v>1989648</v>
      </c>
      <c r="J399" s="15"/>
      <c r="K399" s="48">
        <f t="shared" ref="K399:L399" si="29">K398+K387</f>
        <v>77920</v>
      </c>
      <c r="L399" s="48">
        <f t="shared" si="29"/>
        <v>2067568</v>
      </c>
      <c r="M399" s="14"/>
    </row>
    <row r="400" spans="1:13" x14ac:dyDescent="0.55000000000000004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55000000000000004">
      <c r="A401" s="283"/>
      <c r="B401" s="2"/>
      <c r="C401" s="122"/>
      <c r="D401" s="122" t="s">
        <v>28</v>
      </c>
      <c r="E401" s="122" t="s">
        <v>29</v>
      </c>
      <c r="F401" s="2" t="s">
        <v>30</v>
      </c>
      <c r="G401" s="2"/>
      <c r="H401" s="123" t="s">
        <v>28</v>
      </c>
      <c r="I401" s="122" t="s">
        <v>33</v>
      </c>
      <c r="J401" s="2"/>
      <c r="K401" s="2"/>
      <c r="L401" s="2"/>
      <c r="M401" s="2"/>
    </row>
    <row r="402" spans="1:13" x14ac:dyDescent="0.55000000000000004">
      <c r="A402" s="283"/>
      <c r="B402" s="122"/>
      <c r="C402" s="122"/>
      <c r="D402" s="123"/>
      <c r="E402" s="283" t="str">
        <f>E380</f>
        <v>(นายอำพร จานเก่า)</v>
      </c>
      <c r="F402" s="2"/>
      <c r="G402" s="2"/>
      <c r="H402" s="123"/>
      <c r="I402" s="536" t="str">
        <f>I380</f>
        <v>(นางสาวจริยา ขัดแก้ว)</v>
      </c>
      <c r="J402" s="536"/>
      <c r="K402" s="2"/>
      <c r="L402" s="2"/>
      <c r="M402" s="2"/>
    </row>
    <row r="403" spans="1:13" s="2" customFormat="1" x14ac:dyDescent="0.55000000000000004">
      <c r="A403" s="283"/>
      <c r="C403" s="122"/>
      <c r="D403" s="536" t="str">
        <f>D381</f>
        <v>ช่าง ระดับ 4</v>
      </c>
      <c r="E403" s="536"/>
      <c r="F403" s="536"/>
      <c r="H403" s="536" t="str">
        <f>H381</f>
        <v>ผู้อำนวยการกลุ่มอำนวยการ</v>
      </c>
      <c r="I403" s="536"/>
      <c r="J403" s="536"/>
      <c r="K403" s="536"/>
    </row>
    <row r="404" spans="1:13" ht="27.75" x14ac:dyDescent="0.65">
      <c r="A404" s="2"/>
      <c r="B404" s="2"/>
      <c r="C404" s="556" t="s">
        <v>23</v>
      </c>
      <c r="D404" s="556"/>
      <c r="E404" s="556"/>
      <c r="F404" s="556"/>
      <c r="G404" s="556"/>
      <c r="H404" s="556"/>
      <c r="I404" s="556"/>
      <c r="J404" s="556"/>
      <c r="K404" s="556"/>
      <c r="L404" s="139" t="s">
        <v>25</v>
      </c>
      <c r="M404" s="140"/>
    </row>
    <row r="405" spans="1:13" x14ac:dyDescent="0.55000000000000004">
      <c r="A405" s="543" t="str">
        <f>A383</f>
        <v>ซ่อมแซมสำนักงาน สพป.ลำปาง เขต 3</v>
      </c>
      <c r="B405" s="543"/>
      <c r="C405" s="543"/>
      <c r="D405" s="544" t="str">
        <f>D361</f>
        <v>อาคารอาคารสำนักงาน สพป.ลำปาง เขต 3</v>
      </c>
      <c r="E405" s="544"/>
      <c r="F405" s="544"/>
      <c r="G405" s="544"/>
      <c r="H405" s="544"/>
      <c r="I405" s="1" t="s">
        <v>26</v>
      </c>
      <c r="J405" s="281" t="str">
        <f>J383</f>
        <v>ลำปาง เขต  3</v>
      </c>
      <c r="M405" s="1" t="s">
        <v>153</v>
      </c>
    </row>
    <row r="406" spans="1:13" ht="24.75" thickBot="1" x14ac:dyDescent="0.6">
      <c r="A406" s="281" t="s">
        <v>0</v>
      </c>
      <c r="D406" s="544" t="str">
        <f>D362</f>
        <v>สพป.ลำปาง เขต 3</v>
      </c>
      <c r="E406" s="544"/>
      <c r="F406" s="544"/>
      <c r="G406" s="544"/>
      <c r="H406" s="544"/>
      <c r="K406" s="545"/>
      <c r="L406" s="545"/>
    </row>
    <row r="407" spans="1:13" x14ac:dyDescent="0.55000000000000004">
      <c r="A407" s="546" t="s">
        <v>2</v>
      </c>
      <c r="B407" s="548" t="s">
        <v>3</v>
      </c>
      <c r="C407" s="549"/>
      <c r="D407" s="549"/>
      <c r="E407" s="550"/>
      <c r="F407" s="554" t="s">
        <v>4</v>
      </c>
      <c r="G407" s="554" t="s">
        <v>5</v>
      </c>
      <c r="H407" s="554" t="s">
        <v>6</v>
      </c>
      <c r="I407" s="554"/>
      <c r="J407" s="554" t="s">
        <v>7</v>
      </c>
      <c r="K407" s="554"/>
      <c r="L407" s="554" t="s">
        <v>24</v>
      </c>
      <c r="M407" s="537" t="s">
        <v>9</v>
      </c>
    </row>
    <row r="408" spans="1:13" x14ac:dyDescent="0.55000000000000004">
      <c r="A408" s="547"/>
      <c r="B408" s="551"/>
      <c r="C408" s="552"/>
      <c r="D408" s="552"/>
      <c r="E408" s="553"/>
      <c r="F408" s="555"/>
      <c r="G408" s="555"/>
      <c r="H408" s="282" t="s">
        <v>10</v>
      </c>
      <c r="I408" s="282" t="s">
        <v>11</v>
      </c>
      <c r="J408" s="282" t="s">
        <v>10</v>
      </c>
      <c r="K408" s="282" t="s">
        <v>11</v>
      </c>
      <c r="L408" s="555"/>
      <c r="M408" s="538"/>
    </row>
    <row r="409" spans="1:13" x14ac:dyDescent="0.55000000000000004">
      <c r="A409" s="539" t="s">
        <v>154</v>
      </c>
      <c r="B409" s="540"/>
      <c r="C409" s="540"/>
      <c r="D409" s="540"/>
      <c r="E409" s="540"/>
      <c r="F409" s="540"/>
      <c r="G409" s="540"/>
      <c r="H409" s="541"/>
      <c r="I409" s="156">
        <f>I399</f>
        <v>1989648</v>
      </c>
      <c r="J409" s="51"/>
      <c r="K409" s="50">
        <f>K399</f>
        <v>77920</v>
      </c>
      <c r="L409" s="50">
        <f>L399</f>
        <v>2067568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542" t="str">
        <f>IF('กรอกรายการ วัสดุ'!B190&gt;0,'กรอกรายการ วัสดุ'!B190,IF('กรอกรายการ วัสดุ'!B190=0,"-"))</f>
        <v>-</v>
      </c>
      <c r="C410" s="542"/>
      <c r="D410" s="542"/>
      <c r="E410" s="542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7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7" t="str">
        <f>IF('กรอกรายการ วัสดุ'!I190&gt;0,'กรอกรายการ วัสดุ'!I190,IF('กรอกรายการ วัสดุ'!I190=0,"-"))</f>
        <v>-</v>
      </c>
      <c r="M410" s="77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531" t="str">
        <f>IF('กรอกรายการ วัสดุ'!B191&gt;0,'กรอกรายการ วัสดุ'!B191,IF('กรอกรายการ วัสดุ'!B191=0,"-"))</f>
        <v>-</v>
      </c>
      <c r="C411" s="531"/>
      <c r="D411" s="531"/>
      <c r="E411" s="531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7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7" t="str">
        <f>IF('กรอกรายการ วัสดุ'!I191&gt;0,'กรอกรายการ วัสดุ'!I191,IF('กรอกรายการ วัสดุ'!I191=0,"-"))</f>
        <v>-</v>
      </c>
      <c r="M411" s="78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531" t="str">
        <f>IF('กรอกรายการ วัสดุ'!B192&gt;0,'กรอกรายการ วัสดุ'!B192,IF('กรอกรายการ วัสดุ'!B192=0,"-"))</f>
        <v>-</v>
      </c>
      <c r="C412" s="531"/>
      <c r="D412" s="531"/>
      <c r="E412" s="531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7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7" t="str">
        <f>IF('กรอกรายการ วัสดุ'!I192&gt;0,'กรอกรายการ วัสดุ'!I192,IF('กรอกรายการ วัสดุ'!I192=0,"-"))</f>
        <v>-</v>
      </c>
      <c r="M412" s="78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531" t="str">
        <f>IF('กรอกรายการ วัสดุ'!B193&gt;0,'กรอกรายการ วัสดุ'!B193,IF('กรอกรายการ วัสดุ'!B193=0,"-"))</f>
        <v>-</v>
      </c>
      <c r="C413" s="531"/>
      <c r="D413" s="531"/>
      <c r="E413" s="531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7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7" t="str">
        <f>IF('กรอกรายการ วัสดุ'!I193&gt;0,'กรอกรายการ วัสดุ'!I193,IF('กรอกรายการ วัสดุ'!I193=0,"-"))</f>
        <v>-</v>
      </c>
      <c r="M413" s="78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531" t="str">
        <f>IF('กรอกรายการ วัสดุ'!B194&gt;0,'กรอกรายการ วัสดุ'!B194,IF('กรอกรายการ วัสดุ'!B194=0,"-"))</f>
        <v>-</v>
      </c>
      <c r="C414" s="531"/>
      <c r="D414" s="531"/>
      <c r="E414" s="531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7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7" t="str">
        <f>IF('กรอกรายการ วัสดุ'!I194&gt;0,'กรอกรายการ วัสดุ'!I194,IF('กรอกรายการ วัสดุ'!I194=0,"-"))</f>
        <v>-</v>
      </c>
      <c r="M414" s="78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531" t="str">
        <f>IF('กรอกรายการ วัสดุ'!B195&gt;0,'กรอกรายการ วัสดุ'!B195,IF('กรอกรายการ วัสดุ'!B195=0,"-"))</f>
        <v>-</v>
      </c>
      <c r="C415" s="531"/>
      <c r="D415" s="531"/>
      <c r="E415" s="531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7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7" t="str">
        <f>IF('กรอกรายการ วัสดุ'!I195&gt;0,'กรอกรายการ วัสดุ'!I195,IF('กรอกรายการ วัสดุ'!I195=0,"-"))</f>
        <v>-</v>
      </c>
      <c r="M415" s="78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531" t="str">
        <f>IF('กรอกรายการ วัสดุ'!B196&gt;0,'กรอกรายการ วัสดุ'!B196,IF('กรอกรายการ วัสดุ'!B196=0,"-"))</f>
        <v>-</v>
      </c>
      <c r="C416" s="531"/>
      <c r="D416" s="531"/>
      <c r="E416" s="531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7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7" t="str">
        <f>IF('กรอกรายการ วัสดุ'!I196&gt;0,'กรอกรายการ วัสดุ'!I196,IF('กรอกรายการ วัสดุ'!I196=0,"-"))</f>
        <v>-</v>
      </c>
      <c r="M416" s="78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531" t="str">
        <f>IF('กรอกรายการ วัสดุ'!B197&gt;0,'กรอกรายการ วัสดุ'!B197,IF('กรอกรายการ วัสดุ'!B197=0,"-"))</f>
        <v>-</v>
      </c>
      <c r="C417" s="531"/>
      <c r="D417" s="531"/>
      <c r="E417" s="531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7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7" t="str">
        <f>IF('กรอกรายการ วัสดุ'!I197&gt;0,'กรอกรายการ วัสดุ'!I197,IF('กรอกรายการ วัสดุ'!I197=0,"-"))</f>
        <v>-</v>
      </c>
      <c r="M417" s="78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531" t="str">
        <f>IF('กรอกรายการ วัสดุ'!B198&gt;0,'กรอกรายการ วัสดุ'!B198,IF('กรอกรายการ วัสดุ'!B198=0,"-"))</f>
        <v>-</v>
      </c>
      <c r="C418" s="531"/>
      <c r="D418" s="531"/>
      <c r="E418" s="531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7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7" t="str">
        <f>IF('กรอกรายการ วัสดุ'!I198&gt;0,'กรอกรายการ วัสดุ'!I198,IF('กรอกรายการ วัสดุ'!I198=0,"-"))</f>
        <v>-</v>
      </c>
      <c r="M418" s="78"/>
    </row>
    <row r="419" spans="1:13" ht="24.75" thickBot="1" x14ac:dyDescent="0.6">
      <c r="A419" s="121" t="str">
        <f>IF('กรอกรายการ วัสดุ'!A481&gt;0,'กรอกรายการ วัสดุ'!A493,IF('กรอกรายการ วัสดุ'!A493=0," "))</f>
        <v xml:space="preserve"> </v>
      </c>
      <c r="B419" s="532" t="str">
        <f>IF('กรอกรายการ วัสดุ'!B199&gt;0,'กรอกรายการ วัสดุ'!B199,IF('กรอกรายการ วัสดุ'!B199=0,"-"))</f>
        <v>-</v>
      </c>
      <c r="C419" s="532"/>
      <c r="D419" s="532"/>
      <c r="E419" s="532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7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7" t="str">
        <f>IF('กรอกรายการ วัสดุ'!I199&gt;0,'กรอกรายการ วัสดุ'!I199,IF('กรอกรายการ วัสดุ'!I199=0,"-"))</f>
        <v>-</v>
      </c>
      <c r="M419" s="77"/>
    </row>
    <row r="420" spans="1:13" ht="24.75" thickBot="1" x14ac:dyDescent="0.6">
      <c r="A420" s="533" t="s">
        <v>155</v>
      </c>
      <c r="B420" s="534"/>
      <c r="C420" s="534"/>
      <c r="D420" s="534"/>
      <c r="E420" s="534"/>
      <c r="F420" s="534"/>
      <c r="G420" s="534"/>
      <c r="H420" s="535"/>
      <c r="I420" s="157">
        <f>SUM(I410:I419)</f>
        <v>0</v>
      </c>
      <c r="J420" s="19"/>
      <c r="K420" s="48">
        <f t="shared" ref="K420:L420" si="30">SUM(K410:K419)</f>
        <v>0</v>
      </c>
      <c r="L420" s="48">
        <f t="shared" si="30"/>
        <v>0</v>
      </c>
      <c r="M420" s="14"/>
    </row>
    <row r="421" spans="1:13" ht="24.75" thickBot="1" x14ac:dyDescent="0.6">
      <c r="A421" s="533" t="s">
        <v>156</v>
      </c>
      <c r="B421" s="534"/>
      <c r="C421" s="534"/>
      <c r="D421" s="534"/>
      <c r="E421" s="534"/>
      <c r="F421" s="534"/>
      <c r="G421" s="534"/>
      <c r="H421" s="535"/>
      <c r="I421" s="157">
        <f>I420+I409</f>
        <v>1989648</v>
      </c>
      <c r="J421" s="15"/>
      <c r="K421" s="48">
        <f t="shared" ref="K421:L421" si="31">K420+K409</f>
        <v>77920</v>
      </c>
      <c r="L421" s="48">
        <f t="shared" si="31"/>
        <v>2067568</v>
      </c>
      <c r="M421" s="14"/>
    </row>
    <row r="422" spans="1:13" x14ac:dyDescent="0.55000000000000004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55000000000000004">
      <c r="A423" s="283"/>
      <c r="B423" s="2"/>
      <c r="C423" s="122"/>
      <c r="D423" s="122" t="s">
        <v>28</v>
      </c>
      <c r="E423" s="122" t="s">
        <v>29</v>
      </c>
      <c r="F423" s="2" t="s">
        <v>30</v>
      </c>
      <c r="G423" s="2"/>
      <c r="H423" s="123" t="s">
        <v>28</v>
      </c>
      <c r="I423" s="122" t="s">
        <v>33</v>
      </c>
      <c r="J423" s="2"/>
      <c r="K423" s="2"/>
      <c r="L423" s="2"/>
      <c r="M423" s="2"/>
    </row>
    <row r="424" spans="1:13" x14ac:dyDescent="0.55000000000000004">
      <c r="A424" s="283"/>
      <c r="B424" s="122"/>
      <c r="C424" s="122"/>
      <c r="D424" s="123"/>
      <c r="E424" s="283" t="str">
        <f>E402</f>
        <v>(นายอำพร จานเก่า)</v>
      </c>
      <c r="F424" s="2"/>
      <c r="G424" s="2"/>
      <c r="H424" s="123"/>
      <c r="I424" s="536" t="str">
        <f>I402</f>
        <v>(นางสาวจริยา ขัดแก้ว)</v>
      </c>
      <c r="J424" s="536"/>
      <c r="K424" s="2"/>
      <c r="L424" s="2"/>
      <c r="M424" s="2"/>
    </row>
    <row r="425" spans="1:13" s="2" customFormat="1" x14ac:dyDescent="0.55000000000000004">
      <c r="A425" s="283"/>
      <c r="C425" s="122"/>
      <c r="D425" s="536" t="str">
        <f>D403</f>
        <v>ช่าง ระดับ 4</v>
      </c>
      <c r="E425" s="536"/>
      <c r="F425" s="536"/>
      <c r="H425" s="536" t="str">
        <f>H403</f>
        <v>ผู้อำนวยการกลุ่มอำนวยการ</v>
      </c>
      <c r="I425" s="536"/>
      <c r="J425" s="536"/>
      <c r="K425" s="536"/>
    </row>
    <row r="426" spans="1:13" ht="27.75" x14ac:dyDescent="0.65">
      <c r="A426" s="2"/>
      <c r="B426" s="2"/>
      <c r="C426" s="556" t="s">
        <v>23</v>
      </c>
      <c r="D426" s="556"/>
      <c r="E426" s="556"/>
      <c r="F426" s="556"/>
      <c r="G426" s="556"/>
      <c r="H426" s="556"/>
      <c r="I426" s="556"/>
      <c r="J426" s="556"/>
      <c r="K426" s="556"/>
      <c r="L426" s="139" t="s">
        <v>25</v>
      </c>
      <c r="M426" s="140"/>
    </row>
    <row r="427" spans="1:13" x14ac:dyDescent="0.55000000000000004">
      <c r="A427" s="543" t="str">
        <f>A405</f>
        <v>ซ่อมแซมสำนักงาน สพป.ลำปาง เขต 3</v>
      </c>
      <c r="B427" s="543"/>
      <c r="C427" s="543"/>
      <c r="D427" s="544" t="str">
        <f>D383</f>
        <v>อาคารอาคารสำนักงาน สพป.ลำปาง เขต 3</v>
      </c>
      <c r="E427" s="544"/>
      <c r="F427" s="544"/>
      <c r="G427" s="544"/>
      <c r="H427" s="544"/>
      <c r="I427" s="1" t="s">
        <v>26</v>
      </c>
      <c r="J427" s="281" t="str">
        <f>J405</f>
        <v>ลำปาง เขต  3</v>
      </c>
      <c r="M427" s="1" t="s">
        <v>157</v>
      </c>
    </row>
    <row r="428" spans="1:13" ht="24.75" thickBot="1" x14ac:dyDescent="0.6">
      <c r="A428" s="281" t="s">
        <v>0</v>
      </c>
      <c r="D428" s="544" t="str">
        <f>D384</f>
        <v>สพป.ลำปาง เขต 3</v>
      </c>
      <c r="E428" s="544"/>
      <c r="F428" s="544"/>
      <c r="G428" s="544"/>
      <c r="H428" s="544"/>
      <c r="K428" s="545"/>
      <c r="L428" s="545"/>
    </row>
    <row r="429" spans="1:13" x14ac:dyDescent="0.55000000000000004">
      <c r="A429" s="546" t="s">
        <v>2</v>
      </c>
      <c r="B429" s="548" t="s">
        <v>3</v>
      </c>
      <c r="C429" s="549"/>
      <c r="D429" s="549"/>
      <c r="E429" s="550"/>
      <c r="F429" s="554" t="s">
        <v>4</v>
      </c>
      <c r="G429" s="554" t="s">
        <v>5</v>
      </c>
      <c r="H429" s="554" t="s">
        <v>6</v>
      </c>
      <c r="I429" s="554"/>
      <c r="J429" s="554" t="s">
        <v>7</v>
      </c>
      <c r="K429" s="554"/>
      <c r="L429" s="554" t="s">
        <v>24</v>
      </c>
      <c r="M429" s="537" t="s">
        <v>9</v>
      </c>
    </row>
    <row r="430" spans="1:13" x14ac:dyDescent="0.55000000000000004">
      <c r="A430" s="547"/>
      <c r="B430" s="551"/>
      <c r="C430" s="552"/>
      <c r="D430" s="552"/>
      <c r="E430" s="553"/>
      <c r="F430" s="555"/>
      <c r="G430" s="555"/>
      <c r="H430" s="282" t="s">
        <v>10</v>
      </c>
      <c r="I430" s="282" t="s">
        <v>11</v>
      </c>
      <c r="J430" s="282" t="s">
        <v>10</v>
      </c>
      <c r="K430" s="282" t="s">
        <v>11</v>
      </c>
      <c r="L430" s="555"/>
      <c r="M430" s="538"/>
    </row>
    <row r="431" spans="1:13" x14ac:dyDescent="0.55000000000000004">
      <c r="A431" s="539" t="s">
        <v>158</v>
      </c>
      <c r="B431" s="540"/>
      <c r="C431" s="540"/>
      <c r="D431" s="540"/>
      <c r="E431" s="540"/>
      <c r="F431" s="540"/>
      <c r="G431" s="540"/>
      <c r="H431" s="541"/>
      <c r="I431" s="156">
        <f>I421</f>
        <v>1989648</v>
      </c>
      <c r="J431" s="51"/>
      <c r="K431" s="50">
        <f>K421</f>
        <v>77920</v>
      </c>
      <c r="L431" s="50">
        <f>L421</f>
        <v>2067568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542" t="str">
        <f>IF('กรอกรายการ วัสดุ'!B200&gt;0,'กรอกรายการ วัสดุ'!B200,IF('กรอกรายการ วัสดุ'!B200=0,"-"))</f>
        <v>-</v>
      </c>
      <c r="C432" s="542"/>
      <c r="D432" s="542"/>
      <c r="E432" s="542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7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7" t="str">
        <f>IF('กรอกรายการ วัสดุ'!I200&gt;0,'กรอกรายการ วัสดุ'!I200,IF('กรอกรายการ วัสดุ'!I200=0,"-"))</f>
        <v>-</v>
      </c>
      <c r="M432" s="77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531" t="str">
        <f>IF('กรอกรายการ วัสดุ'!B201&gt;0,'กรอกรายการ วัสดุ'!B201,IF('กรอกรายการ วัสดุ'!B201=0,"-"))</f>
        <v>-</v>
      </c>
      <c r="C433" s="531"/>
      <c r="D433" s="531"/>
      <c r="E433" s="531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7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7" t="str">
        <f>IF('กรอกรายการ วัสดุ'!I201&gt;0,'กรอกรายการ วัสดุ'!I201,IF('กรอกรายการ วัสดุ'!I201=0,"-"))</f>
        <v>-</v>
      </c>
      <c r="M433" s="78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531" t="str">
        <f>IF('กรอกรายการ วัสดุ'!B202&gt;0,'กรอกรายการ วัสดุ'!B202,IF('กรอกรายการ วัสดุ'!B202=0,"-"))</f>
        <v>-</v>
      </c>
      <c r="C434" s="531"/>
      <c r="D434" s="531"/>
      <c r="E434" s="531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7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7" t="str">
        <f>IF('กรอกรายการ วัสดุ'!I202&gt;0,'กรอกรายการ วัสดุ'!I202,IF('กรอกรายการ วัสดุ'!I202=0,"-"))</f>
        <v>-</v>
      </c>
      <c r="M434" s="78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531" t="str">
        <f>IF('กรอกรายการ วัสดุ'!B203&gt;0,'กรอกรายการ วัสดุ'!B203,IF('กรอกรายการ วัสดุ'!B203=0,"-"))</f>
        <v>-</v>
      </c>
      <c r="C435" s="531"/>
      <c r="D435" s="531"/>
      <c r="E435" s="531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7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7" t="str">
        <f>IF('กรอกรายการ วัสดุ'!I203&gt;0,'กรอกรายการ วัสดุ'!I203,IF('กรอกรายการ วัสดุ'!I203=0,"-"))</f>
        <v>-</v>
      </c>
      <c r="M435" s="78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531" t="str">
        <f>IF('กรอกรายการ วัสดุ'!B204&gt;0,'กรอกรายการ วัสดุ'!B204,IF('กรอกรายการ วัสดุ'!B204=0,"-"))</f>
        <v>-</v>
      </c>
      <c r="C436" s="531"/>
      <c r="D436" s="531"/>
      <c r="E436" s="531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7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7" t="str">
        <f>IF('กรอกรายการ วัสดุ'!I204&gt;0,'กรอกรายการ วัสดุ'!I204,IF('กรอกรายการ วัสดุ'!I204=0,"-"))</f>
        <v>-</v>
      </c>
      <c r="M436" s="78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531" t="str">
        <f>IF('กรอกรายการ วัสดุ'!B205&gt;0,'กรอกรายการ วัสดุ'!B205,IF('กรอกรายการ วัสดุ'!B205=0,"-"))</f>
        <v>-</v>
      </c>
      <c r="C437" s="531"/>
      <c r="D437" s="531"/>
      <c r="E437" s="531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7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7" t="str">
        <f>IF('กรอกรายการ วัสดุ'!I205&gt;0,'กรอกรายการ วัสดุ'!I205,IF('กรอกรายการ วัสดุ'!I205=0,"-"))</f>
        <v>-</v>
      </c>
      <c r="M437" s="78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531" t="str">
        <f>IF('กรอกรายการ วัสดุ'!B206&gt;0,'กรอกรายการ วัสดุ'!B206,IF('กรอกรายการ วัสดุ'!B206=0,"-"))</f>
        <v>-</v>
      </c>
      <c r="C438" s="531"/>
      <c r="D438" s="531"/>
      <c r="E438" s="531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7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7" t="str">
        <f>IF('กรอกรายการ วัสดุ'!I206&gt;0,'กรอกรายการ วัสดุ'!I206,IF('กรอกรายการ วัสดุ'!I206=0,"-"))</f>
        <v>-</v>
      </c>
      <c r="M438" s="78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531" t="str">
        <f>IF('กรอกรายการ วัสดุ'!B207&gt;0,'กรอกรายการ วัสดุ'!B207,IF('กรอกรายการ วัสดุ'!B207=0,"-"))</f>
        <v>-</v>
      </c>
      <c r="C439" s="531"/>
      <c r="D439" s="531"/>
      <c r="E439" s="531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7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7" t="str">
        <f>IF('กรอกรายการ วัสดุ'!I207&gt;0,'กรอกรายการ วัสดุ'!I207,IF('กรอกรายการ วัสดุ'!I207=0,"-"))</f>
        <v>-</v>
      </c>
      <c r="M439" s="78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531" t="str">
        <f>IF('กรอกรายการ วัสดุ'!B208&gt;0,'กรอกรายการ วัสดุ'!B208,IF('กรอกรายการ วัสดุ'!B208=0,"-"))</f>
        <v>-</v>
      </c>
      <c r="C440" s="531"/>
      <c r="D440" s="531"/>
      <c r="E440" s="531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7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7" t="str">
        <f>IF('กรอกรายการ วัสดุ'!I208&gt;0,'กรอกรายการ วัสดุ'!I208,IF('กรอกรายการ วัสดุ'!I208=0,"-"))</f>
        <v>-</v>
      </c>
      <c r="M440" s="78"/>
    </row>
    <row r="441" spans="1:13" ht="24.75" thickBot="1" x14ac:dyDescent="0.6">
      <c r="A441" s="121" t="str">
        <f>IF('กรอกรายการ วัสดุ'!A503&gt;0,'กรอกรายการ วัสดุ'!A515,IF('กรอกรายการ วัสดุ'!A515=0," "))</f>
        <v xml:space="preserve"> </v>
      </c>
      <c r="B441" s="532" t="str">
        <f>IF('กรอกรายการ วัสดุ'!B209&gt;0,'กรอกรายการ วัสดุ'!B209,IF('กรอกรายการ วัสดุ'!B209=0,"-"))</f>
        <v>-</v>
      </c>
      <c r="C441" s="532"/>
      <c r="D441" s="532"/>
      <c r="E441" s="532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7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7" t="str">
        <f>IF('กรอกรายการ วัสดุ'!I209&gt;0,'กรอกรายการ วัสดุ'!I209,IF('กรอกรายการ วัสดุ'!I209=0,"-"))</f>
        <v>-</v>
      </c>
      <c r="M441" s="77"/>
    </row>
    <row r="442" spans="1:13" ht="24.75" thickBot="1" x14ac:dyDescent="0.6">
      <c r="A442" s="533" t="s">
        <v>159</v>
      </c>
      <c r="B442" s="534"/>
      <c r="C442" s="534"/>
      <c r="D442" s="534"/>
      <c r="E442" s="534"/>
      <c r="F442" s="534"/>
      <c r="G442" s="534"/>
      <c r="H442" s="535"/>
      <c r="I442" s="157">
        <f>SUM(I432:I441)</f>
        <v>0</v>
      </c>
      <c r="J442" s="19"/>
      <c r="K442" s="48">
        <f t="shared" ref="K442:L442" si="32">SUM(K432:K441)</f>
        <v>0</v>
      </c>
      <c r="L442" s="48">
        <f t="shared" si="32"/>
        <v>0</v>
      </c>
      <c r="M442" s="14"/>
    </row>
    <row r="443" spans="1:13" ht="24.75" thickBot="1" x14ac:dyDescent="0.6">
      <c r="A443" s="533" t="s">
        <v>160</v>
      </c>
      <c r="B443" s="534"/>
      <c r="C443" s="534"/>
      <c r="D443" s="534"/>
      <c r="E443" s="534"/>
      <c r="F443" s="534"/>
      <c r="G443" s="534"/>
      <c r="H443" s="535"/>
      <c r="I443" s="157">
        <f>I442+I431</f>
        <v>1989648</v>
      </c>
      <c r="J443" s="15"/>
      <c r="K443" s="48">
        <f t="shared" ref="K443:L443" si="33">K442+K431</f>
        <v>77920</v>
      </c>
      <c r="L443" s="48">
        <f t="shared" si="33"/>
        <v>2067568</v>
      </c>
      <c r="M443" s="14"/>
    </row>
    <row r="444" spans="1:13" x14ac:dyDescent="0.55000000000000004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55000000000000004">
      <c r="A445" s="283"/>
      <c r="B445" s="2"/>
      <c r="C445" s="122"/>
      <c r="D445" s="122" t="s">
        <v>28</v>
      </c>
      <c r="E445" s="122" t="s">
        <v>29</v>
      </c>
      <c r="F445" s="2" t="s">
        <v>30</v>
      </c>
      <c r="G445" s="2"/>
      <c r="H445" s="123" t="s">
        <v>28</v>
      </c>
      <c r="I445" s="122" t="s">
        <v>33</v>
      </c>
      <c r="J445" s="2"/>
      <c r="K445" s="2"/>
      <c r="L445" s="2"/>
      <c r="M445" s="2"/>
    </row>
    <row r="446" spans="1:13" x14ac:dyDescent="0.55000000000000004">
      <c r="A446" s="283"/>
      <c r="B446" s="122"/>
      <c r="C446" s="122"/>
      <c r="D446" s="123"/>
      <c r="E446" s="283" t="str">
        <f>E424</f>
        <v>(นายอำพร จานเก่า)</v>
      </c>
      <c r="F446" s="2"/>
      <c r="G446" s="2"/>
      <c r="H446" s="123"/>
      <c r="I446" s="536" t="str">
        <f>I424</f>
        <v>(นางสาวจริยา ขัดแก้ว)</v>
      </c>
      <c r="J446" s="536"/>
      <c r="K446" s="2"/>
      <c r="L446" s="2"/>
      <c r="M446" s="2"/>
    </row>
    <row r="447" spans="1:13" s="2" customFormat="1" x14ac:dyDescent="0.55000000000000004">
      <c r="A447" s="283"/>
      <c r="C447" s="122"/>
      <c r="D447" s="536" t="str">
        <f>D425</f>
        <v>ช่าง ระดับ 4</v>
      </c>
      <c r="E447" s="536"/>
      <c r="F447" s="536"/>
      <c r="H447" s="536" t="str">
        <f>H425</f>
        <v>ผู้อำนวยการกลุ่มอำนวยการ</v>
      </c>
      <c r="I447" s="536"/>
      <c r="J447" s="536"/>
      <c r="K447" s="536"/>
    </row>
    <row r="448" spans="1:13" ht="27.75" x14ac:dyDescent="0.65">
      <c r="A448" s="2"/>
      <c r="B448" s="2"/>
      <c r="C448" s="556" t="s">
        <v>23</v>
      </c>
      <c r="D448" s="556"/>
      <c r="E448" s="556"/>
      <c r="F448" s="556"/>
      <c r="G448" s="556"/>
      <c r="H448" s="556"/>
      <c r="I448" s="556"/>
      <c r="J448" s="556"/>
      <c r="K448" s="556"/>
      <c r="L448" s="139" t="s">
        <v>25</v>
      </c>
      <c r="M448" s="140"/>
    </row>
    <row r="449" spans="1:13" x14ac:dyDescent="0.55000000000000004">
      <c r="A449" s="543" t="str">
        <f>A427</f>
        <v>ซ่อมแซมสำนักงาน สพป.ลำปาง เขต 3</v>
      </c>
      <c r="B449" s="543"/>
      <c r="C449" s="543"/>
      <c r="D449" s="544" t="str">
        <f>D405</f>
        <v>อาคารอาคารสำนักงาน สพป.ลำปาง เขต 3</v>
      </c>
      <c r="E449" s="544"/>
      <c r="F449" s="544"/>
      <c r="G449" s="544"/>
      <c r="H449" s="544"/>
      <c r="I449" s="1" t="s">
        <v>26</v>
      </c>
      <c r="J449" s="281" t="str">
        <f>J427</f>
        <v>ลำปาง เขต  3</v>
      </c>
      <c r="M449" s="1" t="s">
        <v>161</v>
      </c>
    </row>
    <row r="450" spans="1:13" ht="24.75" thickBot="1" x14ac:dyDescent="0.6">
      <c r="A450" s="281" t="s">
        <v>0</v>
      </c>
      <c r="D450" s="544" t="str">
        <f>D406</f>
        <v>สพป.ลำปาง เขต 3</v>
      </c>
      <c r="E450" s="544"/>
      <c r="F450" s="544"/>
      <c r="G450" s="544"/>
      <c r="H450" s="544"/>
      <c r="K450" s="545"/>
      <c r="L450" s="545"/>
    </row>
    <row r="451" spans="1:13" x14ac:dyDescent="0.55000000000000004">
      <c r="A451" s="546" t="s">
        <v>2</v>
      </c>
      <c r="B451" s="548" t="s">
        <v>3</v>
      </c>
      <c r="C451" s="549"/>
      <c r="D451" s="549"/>
      <c r="E451" s="550"/>
      <c r="F451" s="554" t="s">
        <v>4</v>
      </c>
      <c r="G451" s="554" t="s">
        <v>5</v>
      </c>
      <c r="H451" s="554" t="s">
        <v>6</v>
      </c>
      <c r="I451" s="554"/>
      <c r="J451" s="554" t="s">
        <v>7</v>
      </c>
      <c r="K451" s="554"/>
      <c r="L451" s="554" t="s">
        <v>24</v>
      </c>
      <c r="M451" s="537" t="s">
        <v>9</v>
      </c>
    </row>
    <row r="452" spans="1:13" x14ac:dyDescent="0.55000000000000004">
      <c r="A452" s="547"/>
      <c r="B452" s="551"/>
      <c r="C452" s="552"/>
      <c r="D452" s="552"/>
      <c r="E452" s="553"/>
      <c r="F452" s="555"/>
      <c r="G452" s="555"/>
      <c r="H452" s="282" t="s">
        <v>10</v>
      </c>
      <c r="I452" s="282" t="s">
        <v>11</v>
      </c>
      <c r="J452" s="282" t="s">
        <v>10</v>
      </c>
      <c r="K452" s="282" t="s">
        <v>11</v>
      </c>
      <c r="L452" s="555"/>
      <c r="M452" s="538"/>
    </row>
    <row r="453" spans="1:13" x14ac:dyDescent="0.55000000000000004">
      <c r="A453" s="539" t="s">
        <v>162</v>
      </c>
      <c r="B453" s="540"/>
      <c r="C453" s="540"/>
      <c r="D453" s="540"/>
      <c r="E453" s="540"/>
      <c r="F453" s="540"/>
      <c r="G453" s="540"/>
      <c r="H453" s="541"/>
      <c r="I453" s="156">
        <f>I443</f>
        <v>1989648</v>
      </c>
      <c r="J453" s="51"/>
      <c r="K453" s="50">
        <f>K443</f>
        <v>77920</v>
      </c>
      <c r="L453" s="50">
        <f>L443</f>
        <v>2067568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542" t="str">
        <f>IF('กรอกรายการ วัสดุ'!B210&gt;0,'กรอกรายการ วัสดุ'!B210,IF('กรอกรายการ วัสดุ'!B210=0,"-"))</f>
        <v>-</v>
      </c>
      <c r="C454" s="542"/>
      <c r="D454" s="542"/>
      <c r="E454" s="542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7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7" t="str">
        <f>IF('กรอกรายการ วัสดุ'!I210&gt;0,'กรอกรายการ วัสดุ'!I210,IF('กรอกรายการ วัสดุ'!I210=0,"-"))</f>
        <v>-</v>
      </c>
      <c r="M454" s="78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531" t="str">
        <f>IF('กรอกรายการ วัสดุ'!B211&gt;0,'กรอกรายการ วัสดุ'!B211,IF('กรอกรายการ วัสดุ'!B211=0,"-"))</f>
        <v>-</v>
      </c>
      <c r="C455" s="531"/>
      <c r="D455" s="531"/>
      <c r="E455" s="531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7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7" t="str">
        <f>IF('กรอกรายการ วัสดุ'!I211&gt;0,'กรอกรายการ วัสดุ'!I211,IF('กรอกรายการ วัสดุ'!I211=0,"-"))</f>
        <v>-</v>
      </c>
      <c r="M455" s="78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531" t="str">
        <f>IF('กรอกรายการ วัสดุ'!B212&gt;0,'กรอกรายการ วัสดุ'!B212,IF('กรอกรายการ วัสดุ'!B212=0,"-"))</f>
        <v>-</v>
      </c>
      <c r="C456" s="531"/>
      <c r="D456" s="531"/>
      <c r="E456" s="531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7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7" t="str">
        <f>IF('กรอกรายการ วัสดุ'!I212&gt;0,'กรอกรายการ วัสดุ'!I212,IF('กรอกรายการ วัสดุ'!I212=0,"-"))</f>
        <v>-</v>
      </c>
      <c r="M456" s="78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531" t="str">
        <f>IF('กรอกรายการ วัสดุ'!B213&gt;0,'กรอกรายการ วัสดุ'!B213,IF('กรอกรายการ วัสดุ'!B213=0,"-"))</f>
        <v>-</v>
      </c>
      <c r="C457" s="531"/>
      <c r="D457" s="531"/>
      <c r="E457" s="531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7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7" t="str">
        <f>IF('กรอกรายการ วัสดุ'!I213&gt;0,'กรอกรายการ วัสดุ'!I213,IF('กรอกรายการ วัสดุ'!I213=0,"-"))</f>
        <v>-</v>
      </c>
      <c r="M457" s="78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531" t="str">
        <f>IF('กรอกรายการ วัสดุ'!B214&gt;0,'กรอกรายการ วัสดุ'!B214,IF('กรอกรายการ วัสดุ'!B214=0,"-"))</f>
        <v>-</v>
      </c>
      <c r="C458" s="531"/>
      <c r="D458" s="531"/>
      <c r="E458" s="531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7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7" t="str">
        <f>IF('กรอกรายการ วัสดุ'!I214&gt;0,'กรอกรายการ วัสดุ'!I214,IF('กรอกรายการ วัสดุ'!I214=0,"-"))</f>
        <v>-</v>
      </c>
      <c r="M458" s="78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531" t="str">
        <f>IF('กรอกรายการ วัสดุ'!B215&gt;0,'กรอกรายการ วัสดุ'!B215,IF('กรอกรายการ วัสดุ'!B215=0,"-"))</f>
        <v>-</v>
      </c>
      <c r="C459" s="531"/>
      <c r="D459" s="531"/>
      <c r="E459" s="531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7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7" t="str">
        <f>IF('กรอกรายการ วัสดุ'!I215&gt;0,'กรอกรายการ วัสดุ'!I215,IF('กรอกรายการ วัสดุ'!I215=0,"-"))</f>
        <v>-</v>
      </c>
      <c r="M459" s="78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531" t="str">
        <f>IF('กรอกรายการ วัสดุ'!B216&gt;0,'กรอกรายการ วัสดุ'!B216,IF('กรอกรายการ วัสดุ'!B216=0,"-"))</f>
        <v>-</v>
      </c>
      <c r="C460" s="531"/>
      <c r="D460" s="531"/>
      <c r="E460" s="531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7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7" t="str">
        <f>IF('กรอกรายการ วัสดุ'!I216&gt;0,'กรอกรายการ วัสดุ'!I216,IF('กรอกรายการ วัสดุ'!I216=0,"-"))</f>
        <v>-</v>
      </c>
      <c r="M460" s="78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531" t="str">
        <f>IF('กรอกรายการ วัสดุ'!B217&gt;0,'กรอกรายการ วัสดุ'!B217,IF('กรอกรายการ วัสดุ'!B217=0,"-"))</f>
        <v>-</v>
      </c>
      <c r="C461" s="531"/>
      <c r="D461" s="531"/>
      <c r="E461" s="531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7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7" t="str">
        <f>IF('กรอกรายการ วัสดุ'!I217&gt;0,'กรอกรายการ วัสดุ'!I217,IF('กรอกรายการ วัสดุ'!I217=0,"-"))</f>
        <v>-</v>
      </c>
      <c r="M461" s="78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531" t="str">
        <f>IF('กรอกรายการ วัสดุ'!B218&gt;0,'กรอกรายการ วัสดุ'!B218,IF('กรอกรายการ วัสดุ'!B218=0,"-"))</f>
        <v>-</v>
      </c>
      <c r="C462" s="531"/>
      <c r="D462" s="531"/>
      <c r="E462" s="531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7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7" t="str">
        <f>IF('กรอกรายการ วัสดุ'!I218&gt;0,'กรอกรายการ วัสดุ'!I218,IF('กรอกรายการ วัสดุ'!I218=0,"-"))</f>
        <v>-</v>
      </c>
      <c r="M462" s="78"/>
    </row>
    <row r="463" spans="1:13" ht="24.75" thickBot="1" x14ac:dyDescent="0.6">
      <c r="A463" s="121" t="str">
        <f>IF('กรอกรายการ วัสดุ'!A525&gt;0,'กรอกรายการ วัสดุ'!A537,IF('กรอกรายการ วัสดุ'!A537=0," "))</f>
        <v xml:space="preserve"> </v>
      </c>
      <c r="B463" s="532" t="str">
        <f>IF('กรอกรายการ วัสดุ'!B219&gt;0,'กรอกรายการ วัสดุ'!B219,IF('กรอกรายการ วัสดุ'!B219=0,"-"))</f>
        <v>-</v>
      </c>
      <c r="C463" s="532"/>
      <c r="D463" s="532"/>
      <c r="E463" s="532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7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7" t="str">
        <f>IF('กรอกรายการ วัสดุ'!I219&gt;0,'กรอกรายการ วัสดุ'!I219,IF('กรอกรายการ วัสดุ'!I219=0,"-"))</f>
        <v>-</v>
      </c>
      <c r="M463" s="77"/>
    </row>
    <row r="464" spans="1:13" ht="24.75" thickBot="1" x14ac:dyDescent="0.6">
      <c r="A464" s="533" t="s">
        <v>163</v>
      </c>
      <c r="B464" s="534"/>
      <c r="C464" s="534"/>
      <c r="D464" s="534"/>
      <c r="E464" s="534"/>
      <c r="F464" s="534"/>
      <c r="G464" s="534"/>
      <c r="H464" s="535"/>
      <c r="I464" s="157">
        <f>SUM(I454:I463)</f>
        <v>0</v>
      </c>
      <c r="J464" s="19"/>
      <c r="K464" s="48">
        <f t="shared" ref="K464:L464" si="34">SUM(K454:K463)</f>
        <v>0</v>
      </c>
      <c r="L464" s="48">
        <f t="shared" si="34"/>
        <v>0</v>
      </c>
      <c r="M464" s="14"/>
    </row>
    <row r="465" spans="1:13" ht="24.75" thickBot="1" x14ac:dyDescent="0.6">
      <c r="A465" s="533" t="s">
        <v>164</v>
      </c>
      <c r="B465" s="534"/>
      <c r="C465" s="534"/>
      <c r="D465" s="534"/>
      <c r="E465" s="534"/>
      <c r="F465" s="534"/>
      <c r="G465" s="534"/>
      <c r="H465" s="535"/>
      <c r="I465" s="157">
        <f>I464+I453</f>
        <v>1989648</v>
      </c>
      <c r="J465" s="15"/>
      <c r="K465" s="48">
        <f t="shared" ref="K465:L465" si="35">K464+K453</f>
        <v>77920</v>
      </c>
      <c r="L465" s="48">
        <f t="shared" si="35"/>
        <v>2067568</v>
      </c>
      <c r="M465" s="14"/>
    </row>
    <row r="466" spans="1:13" x14ac:dyDescent="0.55000000000000004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55000000000000004">
      <c r="A467" s="283"/>
      <c r="B467" s="2"/>
      <c r="C467" s="122"/>
      <c r="D467" s="122" t="s">
        <v>28</v>
      </c>
      <c r="E467" s="122" t="s">
        <v>29</v>
      </c>
      <c r="F467" s="2" t="s">
        <v>30</v>
      </c>
      <c r="G467" s="2"/>
      <c r="H467" s="123" t="s">
        <v>28</v>
      </c>
      <c r="I467" s="122" t="s">
        <v>33</v>
      </c>
      <c r="J467" s="2"/>
      <c r="K467" s="2"/>
      <c r="L467" s="2"/>
      <c r="M467" s="2"/>
    </row>
    <row r="468" spans="1:13" x14ac:dyDescent="0.55000000000000004">
      <c r="A468" s="283"/>
      <c r="B468" s="122"/>
      <c r="C468" s="122"/>
      <c r="D468" s="123"/>
      <c r="E468" s="283" t="str">
        <f>E446</f>
        <v>(นายอำพร จานเก่า)</v>
      </c>
      <c r="F468" s="2"/>
      <c r="G468" s="2"/>
      <c r="H468" s="123"/>
      <c r="I468" s="536" t="str">
        <f>I446</f>
        <v>(นางสาวจริยา ขัดแก้ว)</v>
      </c>
      <c r="J468" s="536"/>
      <c r="K468" s="2"/>
      <c r="L468" s="2"/>
      <c r="M468" s="2"/>
    </row>
    <row r="469" spans="1:13" s="2" customFormat="1" x14ac:dyDescent="0.55000000000000004">
      <c r="A469" s="283"/>
      <c r="C469" s="122"/>
      <c r="D469" s="536" t="str">
        <f>D447</f>
        <v>ช่าง ระดับ 4</v>
      </c>
      <c r="E469" s="536"/>
      <c r="F469" s="536"/>
      <c r="H469" s="536" t="str">
        <f>H447</f>
        <v>ผู้อำนวยการกลุ่มอำนวยการ</v>
      </c>
      <c r="I469" s="536"/>
      <c r="J469" s="536"/>
      <c r="K469" s="536"/>
    </row>
    <row r="470" spans="1:13" ht="27.75" x14ac:dyDescent="0.65">
      <c r="A470" s="2"/>
      <c r="B470" s="2"/>
      <c r="C470" s="556" t="s">
        <v>23</v>
      </c>
      <c r="D470" s="556"/>
      <c r="E470" s="556"/>
      <c r="F470" s="556"/>
      <c r="G470" s="556"/>
      <c r="H470" s="556"/>
      <c r="I470" s="556"/>
      <c r="J470" s="556"/>
      <c r="K470" s="556"/>
      <c r="L470" s="139" t="s">
        <v>25</v>
      </c>
      <c r="M470" s="140"/>
    </row>
    <row r="471" spans="1:13" x14ac:dyDescent="0.55000000000000004">
      <c r="A471" s="543" t="str">
        <f>A449</f>
        <v>ซ่อมแซมสำนักงาน สพป.ลำปาง เขต 3</v>
      </c>
      <c r="B471" s="543"/>
      <c r="C471" s="543"/>
      <c r="D471" s="544" t="str">
        <f>D427</f>
        <v>อาคารอาคารสำนักงาน สพป.ลำปาง เขต 3</v>
      </c>
      <c r="E471" s="544"/>
      <c r="F471" s="544"/>
      <c r="G471" s="544"/>
      <c r="H471" s="544"/>
      <c r="I471" s="1" t="s">
        <v>26</v>
      </c>
      <c r="J471" s="281" t="str">
        <f>J449</f>
        <v>ลำปาง เขต  3</v>
      </c>
      <c r="M471" s="1" t="s">
        <v>165</v>
      </c>
    </row>
    <row r="472" spans="1:13" ht="24.75" thickBot="1" x14ac:dyDescent="0.6">
      <c r="A472" s="281" t="s">
        <v>0</v>
      </c>
      <c r="D472" s="544" t="str">
        <f>D428</f>
        <v>สพป.ลำปาง เขต 3</v>
      </c>
      <c r="E472" s="544"/>
      <c r="F472" s="544"/>
      <c r="G472" s="544"/>
      <c r="H472" s="544"/>
      <c r="K472" s="545"/>
      <c r="L472" s="545"/>
    </row>
    <row r="473" spans="1:13" x14ac:dyDescent="0.55000000000000004">
      <c r="A473" s="546" t="s">
        <v>2</v>
      </c>
      <c r="B473" s="548" t="s">
        <v>3</v>
      </c>
      <c r="C473" s="549"/>
      <c r="D473" s="549"/>
      <c r="E473" s="550"/>
      <c r="F473" s="554" t="s">
        <v>4</v>
      </c>
      <c r="G473" s="554" t="s">
        <v>5</v>
      </c>
      <c r="H473" s="554" t="s">
        <v>6</v>
      </c>
      <c r="I473" s="554"/>
      <c r="J473" s="554" t="s">
        <v>7</v>
      </c>
      <c r="K473" s="554"/>
      <c r="L473" s="554" t="s">
        <v>24</v>
      </c>
      <c r="M473" s="537" t="s">
        <v>9</v>
      </c>
    </row>
    <row r="474" spans="1:13" x14ac:dyDescent="0.55000000000000004">
      <c r="A474" s="547"/>
      <c r="B474" s="551"/>
      <c r="C474" s="552"/>
      <c r="D474" s="552"/>
      <c r="E474" s="553"/>
      <c r="F474" s="555"/>
      <c r="G474" s="555"/>
      <c r="H474" s="282" t="s">
        <v>10</v>
      </c>
      <c r="I474" s="282" t="s">
        <v>11</v>
      </c>
      <c r="J474" s="282" t="s">
        <v>10</v>
      </c>
      <c r="K474" s="282" t="s">
        <v>11</v>
      </c>
      <c r="L474" s="555"/>
      <c r="M474" s="538"/>
    </row>
    <row r="475" spans="1:13" x14ac:dyDescent="0.55000000000000004">
      <c r="A475" s="539" t="s">
        <v>166</v>
      </c>
      <c r="B475" s="540"/>
      <c r="C475" s="540"/>
      <c r="D475" s="540"/>
      <c r="E475" s="540"/>
      <c r="F475" s="540"/>
      <c r="G475" s="540"/>
      <c r="H475" s="541"/>
      <c r="I475" s="156">
        <f>I465</f>
        <v>1989648</v>
      </c>
      <c r="J475" s="51"/>
      <c r="K475" s="50">
        <f>K465</f>
        <v>77920</v>
      </c>
      <c r="L475" s="50">
        <f>L465</f>
        <v>2067568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542" t="str">
        <f>IF('กรอกรายการ วัสดุ'!B220&gt;0,'กรอกรายการ วัสดุ'!B220,IF('กรอกรายการ วัสดุ'!B220=0,"-"))</f>
        <v>-</v>
      </c>
      <c r="C476" s="542"/>
      <c r="D476" s="542"/>
      <c r="E476" s="542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7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7" t="str">
        <f>IF('กรอกรายการ วัสดุ'!I220&gt;0,'กรอกรายการ วัสดุ'!I220,IF('กรอกรายการ วัสดุ'!I220=0,"-"))</f>
        <v>-</v>
      </c>
      <c r="M476" s="78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531" t="str">
        <f>IF('กรอกรายการ วัสดุ'!B221&gt;0,'กรอกรายการ วัสดุ'!B221,IF('กรอกรายการ วัสดุ'!B221=0,"-"))</f>
        <v>-</v>
      </c>
      <c r="C477" s="531"/>
      <c r="D477" s="531"/>
      <c r="E477" s="531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7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7" t="str">
        <f>IF('กรอกรายการ วัสดุ'!I221&gt;0,'กรอกรายการ วัสดุ'!I221,IF('กรอกรายการ วัสดุ'!I221=0,"-"))</f>
        <v>-</v>
      </c>
      <c r="M477" s="78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531" t="str">
        <f>IF('กรอกรายการ วัสดุ'!B222&gt;0,'กรอกรายการ วัสดุ'!B222,IF('กรอกรายการ วัสดุ'!B222=0,"-"))</f>
        <v>-</v>
      </c>
      <c r="C478" s="531"/>
      <c r="D478" s="531"/>
      <c r="E478" s="531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7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7" t="str">
        <f>IF('กรอกรายการ วัสดุ'!I222&gt;0,'กรอกรายการ วัสดุ'!I222,IF('กรอกรายการ วัสดุ'!I222=0,"-"))</f>
        <v>-</v>
      </c>
      <c r="M478" s="78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531" t="str">
        <f>IF('กรอกรายการ วัสดุ'!B223&gt;0,'กรอกรายการ วัสดุ'!B223,IF('กรอกรายการ วัสดุ'!B223=0,"-"))</f>
        <v>-</v>
      </c>
      <c r="C479" s="531"/>
      <c r="D479" s="531"/>
      <c r="E479" s="531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7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7" t="str">
        <f>IF('กรอกรายการ วัสดุ'!I223&gt;0,'กรอกรายการ วัสดุ'!I223,IF('กรอกรายการ วัสดุ'!I223=0,"-"))</f>
        <v>-</v>
      </c>
      <c r="M479" s="78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531" t="str">
        <f>IF('กรอกรายการ วัสดุ'!B224&gt;0,'กรอกรายการ วัสดุ'!B224,IF('กรอกรายการ วัสดุ'!B224=0,"-"))</f>
        <v>-</v>
      </c>
      <c r="C480" s="531"/>
      <c r="D480" s="531"/>
      <c r="E480" s="531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7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7" t="str">
        <f>IF('กรอกรายการ วัสดุ'!I224&gt;0,'กรอกรายการ วัสดุ'!I224,IF('กรอกรายการ วัสดุ'!I224=0,"-"))</f>
        <v>-</v>
      </c>
      <c r="M480" s="78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531" t="str">
        <f>IF('กรอกรายการ วัสดุ'!B225&gt;0,'กรอกรายการ วัสดุ'!B225,IF('กรอกรายการ วัสดุ'!B225=0,"-"))</f>
        <v>-</v>
      </c>
      <c r="C481" s="531"/>
      <c r="D481" s="531"/>
      <c r="E481" s="531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7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7" t="str">
        <f>IF('กรอกรายการ วัสดุ'!I225&gt;0,'กรอกรายการ วัสดุ'!I225,IF('กรอกรายการ วัสดุ'!I225=0,"-"))</f>
        <v>-</v>
      </c>
      <c r="M481" s="78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531" t="str">
        <f>IF('กรอกรายการ วัสดุ'!B226&gt;0,'กรอกรายการ วัสดุ'!B226,IF('กรอกรายการ วัสดุ'!B226=0,"-"))</f>
        <v>-</v>
      </c>
      <c r="C482" s="531"/>
      <c r="D482" s="531"/>
      <c r="E482" s="531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7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7" t="str">
        <f>IF('กรอกรายการ วัสดุ'!I226&gt;0,'กรอกรายการ วัสดุ'!I226,IF('กรอกรายการ วัสดุ'!I226=0,"-"))</f>
        <v>-</v>
      </c>
      <c r="M482" s="78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531" t="str">
        <f>IF('กรอกรายการ วัสดุ'!B227&gt;0,'กรอกรายการ วัสดุ'!B227,IF('กรอกรายการ วัสดุ'!B227=0,"-"))</f>
        <v>-</v>
      </c>
      <c r="C483" s="531"/>
      <c r="D483" s="531"/>
      <c r="E483" s="531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7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7" t="str">
        <f>IF('กรอกรายการ วัสดุ'!I227&gt;0,'กรอกรายการ วัสดุ'!I227,IF('กรอกรายการ วัสดุ'!I227=0,"-"))</f>
        <v>-</v>
      </c>
      <c r="M483" s="78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531" t="str">
        <f>IF('กรอกรายการ วัสดุ'!B228&gt;0,'กรอกรายการ วัสดุ'!B228,IF('กรอกรายการ วัสดุ'!B228=0,"-"))</f>
        <v>-</v>
      </c>
      <c r="C484" s="531"/>
      <c r="D484" s="531"/>
      <c r="E484" s="531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7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7" t="str">
        <f>IF('กรอกรายการ วัสดุ'!I228&gt;0,'กรอกรายการ วัสดุ'!I228,IF('กรอกรายการ วัสดุ'!I228=0,"-"))</f>
        <v>-</v>
      </c>
      <c r="M484" s="78"/>
    </row>
    <row r="485" spans="1:13" ht="24.75" thickBot="1" x14ac:dyDescent="0.6">
      <c r="A485" s="121" t="str">
        <f>IF('กรอกรายการ วัสดุ'!A547&gt;0,'กรอกรายการ วัสดุ'!A559,IF('กรอกรายการ วัสดุ'!A559=0," "))</f>
        <v xml:space="preserve"> </v>
      </c>
      <c r="B485" s="532" t="str">
        <f>IF('กรอกรายการ วัสดุ'!B229&gt;0,'กรอกรายการ วัสดุ'!B229,IF('กรอกรายการ วัสดุ'!B229=0,"-"))</f>
        <v>-</v>
      </c>
      <c r="C485" s="532"/>
      <c r="D485" s="532"/>
      <c r="E485" s="532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7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7" t="str">
        <f>IF('กรอกรายการ วัสดุ'!I229&gt;0,'กรอกรายการ วัสดุ'!I229,IF('กรอกรายการ วัสดุ'!I229=0,"-"))</f>
        <v>-</v>
      </c>
      <c r="M485" s="77"/>
    </row>
    <row r="486" spans="1:13" ht="24.75" thickBot="1" x14ac:dyDescent="0.6">
      <c r="A486" s="533" t="s">
        <v>167</v>
      </c>
      <c r="B486" s="534"/>
      <c r="C486" s="534"/>
      <c r="D486" s="534"/>
      <c r="E486" s="534"/>
      <c r="F486" s="534"/>
      <c r="G486" s="534"/>
      <c r="H486" s="535"/>
      <c r="I486" s="157">
        <f>SUM(I476:I485)</f>
        <v>0</v>
      </c>
      <c r="J486" s="19"/>
      <c r="K486" s="48">
        <f t="shared" ref="K486:L486" si="36">SUM(K476:K485)</f>
        <v>0</v>
      </c>
      <c r="L486" s="48">
        <f t="shared" si="36"/>
        <v>0</v>
      </c>
      <c r="M486" s="14"/>
    </row>
    <row r="487" spans="1:13" ht="24.75" thickBot="1" x14ac:dyDescent="0.6">
      <c r="A487" s="533" t="s">
        <v>168</v>
      </c>
      <c r="B487" s="534"/>
      <c r="C487" s="534"/>
      <c r="D487" s="534"/>
      <c r="E487" s="534"/>
      <c r="F487" s="534"/>
      <c r="G487" s="534"/>
      <c r="H487" s="535"/>
      <c r="I487" s="157">
        <f>I486+I475</f>
        <v>1989648</v>
      </c>
      <c r="J487" s="15"/>
      <c r="K487" s="48">
        <f t="shared" ref="K487:L487" si="37">K486+K475</f>
        <v>77920</v>
      </c>
      <c r="L487" s="48">
        <f t="shared" si="37"/>
        <v>2067568</v>
      </c>
      <c r="M487" s="14"/>
    </row>
    <row r="488" spans="1:13" x14ac:dyDescent="0.55000000000000004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55000000000000004">
      <c r="A489" s="283"/>
      <c r="B489" s="2"/>
      <c r="C489" s="122"/>
      <c r="D489" s="122" t="s">
        <v>28</v>
      </c>
      <c r="E489" s="122" t="s">
        <v>29</v>
      </c>
      <c r="F489" s="2" t="s">
        <v>30</v>
      </c>
      <c r="G489" s="2"/>
      <c r="H489" s="123" t="s">
        <v>28</v>
      </c>
      <c r="I489" s="122" t="s">
        <v>33</v>
      </c>
      <c r="J489" s="2"/>
      <c r="K489" s="2"/>
      <c r="L489" s="2"/>
      <c r="M489" s="2"/>
    </row>
    <row r="490" spans="1:13" x14ac:dyDescent="0.55000000000000004">
      <c r="A490" s="283"/>
      <c r="B490" s="122"/>
      <c r="C490" s="122"/>
      <c r="D490" s="123"/>
      <c r="E490" s="283" t="str">
        <f>E468</f>
        <v>(นายอำพร จานเก่า)</v>
      </c>
      <c r="F490" s="2"/>
      <c r="G490" s="2"/>
      <c r="H490" s="123"/>
      <c r="I490" s="536" t="str">
        <f>I468</f>
        <v>(นางสาวจริยา ขัดแก้ว)</v>
      </c>
      <c r="J490" s="536"/>
      <c r="K490" s="2"/>
      <c r="L490" s="2"/>
      <c r="M490" s="2"/>
    </row>
    <row r="491" spans="1:13" s="2" customFormat="1" x14ac:dyDescent="0.55000000000000004">
      <c r="A491" s="283"/>
      <c r="C491" s="122"/>
      <c r="D491" s="536" t="str">
        <f>D469</f>
        <v>ช่าง ระดับ 4</v>
      </c>
      <c r="E491" s="536"/>
      <c r="F491" s="536"/>
      <c r="H491" s="536" t="str">
        <f>H469</f>
        <v>ผู้อำนวยการกลุ่มอำนวยการ</v>
      </c>
      <c r="I491" s="536"/>
      <c r="J491" s="536"/>
      <c r="K491" s="536"/>
    </row>
  </sheetData>
  <mergeCells count="642">
    <mergeCell ref="B150:E150"/>
    <mergeCell ref="B146:E146"/>
    <mergeCell ref="B147:E147"/>
    <mergeCell ref="B148:E148"/>
    <mergeCell ref="B149:E149"/>
    <mergeCell ref="A143:A144"/>
    <mergeCell ref="B143:E144"/>
    <mergeCell ref="F143:F144"/>
    <mergeCell ref="G143:G144"/>
    <mergeCell ref="A145:H145"/>
    <mergeCell ref="D120:H120"/>
    <mergeCell ref="K120:L120"/>
    <mergeCell ref="B128:E128"/>
    <mergeCell ref="B129:E129"/>
    <mergeCell ref="B124:E124"/>
    <mergeCell ref="B125:E125"/>
    <mergeCell ref="B126:E126"/>
    <mergeCell ref="B127:E127"/>
    <mergeCell ref="A121:A122"/>
    <mergeCell ref="B121:E122"/>
    <mergeCell ref="F121:F122"/>
    <mergeCell ref="G121:G122"/>
    <mergeCell ref="H121:I121"/>
    <mergeCell ref="J121:K121"/>
    <mergeCell ref="L121:L122"/>
    <mergeCell ref="B110:E110"/>
    <mergeCell ref="A111:H111"/>
    <mergeCell ref="A112:H112"/>
    <mergeCell ref="I115:J115"/>
    <mergeCell ref="D116:F116"/>
    <mergeCell ref="H116:K116"/>
    <mergeCell ref="C118:K118"/>
    <mergeCell ref="A119:C119"/>
    <mergeCell ref="D119:H119"/>
    <mergeCell ref="B107:E107"/>
    <mergeCell ref="B102:E102"/>
    <mergeCell ref="B103:E103"/>
    <mergeCell ref="B104:E104"/>
    <mergeCell ref="B105:E105"/>
    <mergeCell ref="B106:E106"/>
    <mergeCell ref="A101:H101"/>
    <mergeCell ref="B108:E108"/>
    <mergeCell ref="B109:E109"/>
    <mergeCell ref="B84:E84"/>
    <mergeCell ref="I93:J93"/>
    <mergeCell ref="D94:F94"/>
    <mergeCell ref="H94:K94"/>
    <mergeCell ref="C96:K96"/>
    <mergeCell ref="A97:C97"/>
    <mergeCell ref="D97:H97"/>
    <mergeCell ref="D98:H98"/>
    <mergeCell ref="K98:L98"/>
    <mergeCell ref="L50:M50"/>
    <mergeCell ref="B56:E56"/>
    <mergeCell ref="A51:C51"/>
    <mergeCell ref="D51:H51"/>
    <mergeCell ref="D52:H52"/>
    <mergeCell ref="K52:L52"/>
    <mergeCell ref="A53:A54"/>
    <mergeCell ref="B53:E54"/>
    <mergeCell ref="F53:F54"/>
    <mergeCell ref="G53:G54"/>
    <mergeCell ref="H53:I53"/>
    <mergeCell ref="J53:K53"/>
    <mergeCell ref="L53:L54"/>
    <mergeCell ref="M53:M54"/>
    <mergeCell ref="A55:H55"/>
    <mergeCell ref="B40:E40"/>
    <mergeCell ref="B41:E41"/>
    <mergeCell ref="A43:H43"/>
    <mergeCell ref="B42:E42"/>
    <mergeCell ref="A44:H44"/>
    <mergeCell ref="I47:J47"/>
    <mergeCell ref="D48:F48"/>
    <mergeCell ref="H48:K48"/>
    <mergeCell ref="C50:K50"/>
    <mergeCell ref="B34:E34"/>
    <mergeCell ref="B35:E35"/>
    <mergeCell ref="B36:E36"/>
    <mergeCell ref="B37:E37"/>
    <mergeCell ref="B38:E38"/>
    <mergeCell ref="B39:E39"/>
    <mergeCell ref="B32:E32"/>
    <mergeCell ref="B33:E33"/>
    <mergeCell ref="M29:M30"/>
    <mergeCell ref="A31:H31"/>
    <mergeCell ref="D26:H26"/>
    <mergeCell ref="B17:E17"/>
    <mergeCell ref="B18:E18"/>
    <mergeCell ref="A19:H19"/>
    <mergeCell ref="I22:J22"/>
    <mergeCell ref="D23:F23"/>
    <mergeCell ref="H23:K23"/>
    <mergeCell ref="C25:K25"/>
    <mergeCell ref="L25:M25"/>
    <mergeCell ref="A26:C26"/>
    <mergeCell ref="B11:E11"/>
    <mergeCell ref="B12:E12"/>
    <mergeCell ref="B13:E13"/>
    <mergeCell ref="B14:E14"/>
    <mergeCell ref="B15:E15"/>
    <mergeCell ref="B16:E16"/>
    <mergeCell ref="J6:K6"/>
    <mergeCell ref="L6:L7"/>
    <mergeCell ref="M6:M7"/>
    <mergeCell ref="B8:E8"/>
    <mergeCell ref="B9:E9"/>
    <mergeCell ref="B10:E10"/>
    <mergeCell ref="D4:H4"/>
    <mergeCell ref="A6:A7"/>
    <mergeCell ref="B6:E7"/>
    <mergeCell ref="F6:F7"/>
    <mergeCell ref="G6:G7"/>
    <mergeCell ref="H6:I6"/>
    <mergeCell ref="C1:K1"/>
    <mergeCell ref="L1:M1"/>
    <mergeCell ref="A2:C2"/>
    <mergeCell ref="D2:H2"/>
    <mergeCell ref="D3:H3"/>
    <mergeCell ref="K3:L3"/>
    <mergeCell ref="D27:H27"/>
    <mergeCell ref="K27:L27"/>
    <mergeCell ref="A29:A30"/>
    <mergeCell ref="B29:E30"/>
    <mergeCell ref="F29:F30"/>
    <mergeCell ref="G29:G30"/>
    <mergeCell ref="H29:I29"/>
    <mergeCell ref="J29:K29"/>
    <mergeCell ref="L29:L30"/>
    <mergeCell ref="B57:E57"/>
    <mergeCell ref="B58:E58"/>
    <mergeCell ref="B59:E59"/>
    <mergeCell ref="B60:E60"/>
    <mergeCell ref="B61:E61"/>
    <mergeCell ref="B62:E62"/>
    <mergeCell ref="H76:I76"/>
    <mergeCell ref="J76:K76"/>
    <mergeCell ref="L76:L77"/>
    <mergeCell ref="B65:E65"/>
    <mergeCell ref="B66:E66"/>
    <mergeCell ref="A67:H67"/>
    <mergeCell ref="A68:H68"/>
    <mergeCell ref="I71:J71"/>
    <mergeCell ref="D72:F72"/>
    <mergeCell ref="H72:K72"/>
    <mergeCell ref="C73:K73"/>
    <mergeCell ref="B63:E63"/>
    <mergeCell ref="B64:E64"/>
    <mergeCell ref="A74:C74"/>
    <mergeCell ref="D74:H74"/>
    <mergeCell ref="D75:H75"/>
    <mergeCell ref="K75:L75"/>
    <mergeCell ref="A76:A77"/>
    <mergeCell ref="M76:M77"/>
    <mergeCell ref="A78:H78"/>
    <mergeCell ref="B87:E87"/>
    <mergeCell ref="B88:E88"/>
    <mergeCell ref="A89:H89"/>
    <mergeCell ref="A90:H90"/>
    <mergeCell ref="B86:E86"/>
    <mergeCell ref="A99:A100"/>
    <mergeCell ref="B99:E100"/>
    <mergeCell ref="F99:F100"/>
    <mergeCell ref="G99:G100"/>
    <mergeCell ref="H99:I99"/>
    <mergeCell ref="J99:K99"/>
    <mergeCell ref="L99:L100"/>
    <mergeCell ref="M99:M100"/>
    <mergeCell ref="B76:E77"/>
    <mergeCell ref="F76:F77"/>
    <mergeCell ref="G76:G77"/>
    <mergeCell ref="B85:E85"/>
    <mergeCell ref="B79:E79"/>
    <mergeCell ref="B80:E80"/>
    <mergeCell ref="B81:E81"/>
    <mergeCell ref="B82:E82"/>
    <mergeCell ref="B83:E83"/>
    <mergeCell ref="M121:M122"/>
    <mergeCell ref="A123:H123"/>
    <mergeCell ref="B130:E130"/>
    <mergeCell ref="B131:E131"/>
    <mergeCell ref="B132:E132"/>
    <mergeCell ref="B133:E133"/>
    <mergeCell ref="A134:H134"/>
    <mergeCell ref="A135:H135"/>
    <mergeCell ref="L143:L144"/>
    <mergeCell ref="M143:M144"/>
    <mergeCell ref="I138:J138"/>
    <mergeCell ref="D139:F139"/>
    <mergeCell ref="H139:K139"/>
    <mergeCell ref="C140:K140"/>
    <mergeCell ref="A141:C141"/>
    <mergeCell ref="D141:H141"/>
    <mergeCell ref="D142:H142"/>
    <mergeCell ref="K142:L142"/>
    <mergeCell ref="H143:I143"/>
    <mergeCell ref="J143:K143"/>
    <mergeCell ref="B152:E152"/>
    <mergeCell ref="B153:E153"/>
    <mergeCell ref="B154:E154"/>
    <mergeCell ref="B155:E155"/>
    <mergeCell ref="A156:H156"/>
    <mergeCell ref="A157:H157"/>
    <mergeCell ref="B151:E151"/>
    <mergeCell ref="I160:J160"/>
    <mergeCell ref="H161:K161"/>
    <mergeCell ref="D161:F161"/>
    <mergeCell ref="C162:K162"/>
    <mergeCell ref="A163:C163"/>
    <mergeCell ref="D163:H163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M165:M166"/>
    <mergeCell ref="A167:H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A178:H178"/>
    <mergeCell ref="A179:H179"/>
    <mergeCell ref="I182:J182"/>
    <mergeCell ref="H183:K183"/>
    <mergeCell ref="C184:K184"/>
    <mergeCell ref="D183:F183"/>
    <mergeCell ref="A185:C185"/>
    <mergeCell ref="D185:H185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M187:M188"/>
    <mergeCell ref="A189:H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A200:H200"/>
    <mergeCell ref="A201:H201"/>
    <mergeCell ref="I204:J204"/>
    <mergeCell ref="H205:K205"/>
    <mergeCell ref="C206:K206"/>
    <mergeCell ref="D205:F205"/>
    <mergeCell ref="A207:C207"/>
    <mergeCell ref="D207:H207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M209:M210"/>
    <mergeCell ref="A211:H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A222:H222"/>
    <mergeCell ref="A223:H223"/>
    <mergeCell ref="I226:J226"/>
    <mergeCell ref="H227:K227"/>
    <mergeCell ref="C228:K228"/>
    <mergeCell ref="D227:F227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M231:M232"/>
    <mergeCell ref="A233:H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A244:H244"/>
    <mergeCell ref="A245:H245"/>
    <mergeCell ref="I248:J248"/>
    <mergeCell ref="H249:K249"/>
    <mergeCell ref="C250:K250"/>
    <mergeCell ref="D249:F249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M253:M254"/>
    <mergeCell ref="A255:H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A266:H266"/>
    <mergeCell ref="A267:H267"/>
    <mergeCell ref="I270:J270"/>
    <mergeCell ref="D271:E271"/>
    <mergeCell ref="H271:K271"/>
    <mergeCell ref="C272:K272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M275:M276"/>
    <mergeCell ref="A277:H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A288:H288"/>
    <mergeCell ref="A289:H289"/>
    <mergeCell ref="I292:J292"/>
    <mergeCell ref="H293:K293"/>
    <mergeCell ref="C294:K294"/>
    <mergeCell ref="D293:F293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M297:M298"/>
    <mergeCell ref="A299:H299"/>
    <mergeCell ref="B300:E300"/>
    <mergeCell ref="B301:E301"/>
    <mergeCell ref="B302:E302"/>
    <mergeCell ref="B303:E303"/>
    <mergeCell ref="B304:E304"/>
    <mergeCell ref="B305:E305"/>
    <mergeCell ref="B306:E306"/>
    <mergeCell ref="B307:E307"/>
    <mergeCell ref="B308:E308"/>
    <mergeCell ref="B309:E309"/>
    <mergeCell ref="A310:H310"/>
    <mergeCell ref="A311:H311"/>
    <mergeCell ref="I314:J314"/>
    <mergeCell ref="H315:K315"/>
    <mergeCell ref="C316:K316"/>
    <mergeCell ref="D315:F315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M319:M320"/>
    <mergeCell ref="A321:H321"/>
    <mergeCell ref="B322:E322"/>
    <mergeCell ref="B323:E323"/>
    <mergeCell ref="B324:E324"/>
    <mergeCell ref="B325:E325"/>
    <mergeCell ref="B326:E326"/>
    <mergeCell ref="B327:E327"/>
    <mergeCell ref="B328:E328"/>
    <mergeCell ref="B329:E329"/>
    <mergeCell ref="B330:E330"/>
    <mergeCell ref="B331:E331"/>
    <mergeCell ref="A332:H332"/>
    <mergeCell ref="A333:H333"/>
    <mergeCell ref="I336:J336"/>
    <mergeCell ref="H337:K337"/>
    <mergeCell ref="C338:K338"/>
    <mergeCell ref="D337:F337"/>
    <mergeCell ref="A339:C339"/>
    <mergeCell ref="D339:H33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M341:M342"/>
    <mergeCell ref="A343:H343"/>
    <mergeCell ref="B344:E344"/>
    <mergeCell ref="B345:E345"/>
    <mergeCell ref="B346:E346"/>
    <mergeCell ref="B347:E347"/>
    <mergeCell ref="B348:E348"/>
    <mergeCell ref="B349:E349"/>
    <mergeCell ref="B350:E350"/>
    <mergeCell ref="B351:E351"/>
    <mergeCell ref="B352:E352"/>
    <mergeCell ref="B353:E353"/>
    <mergeCell ref="A354:H354"/>
    <mergeCell ref="A355:H355"/>
    <mergeCell ref="I358:J358"/>
    <mergeCell ref="H359:K359"/>
    <mergeCell ref="C360:K360"/>
    <mergeCell ref="D359:F359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M363:M364"/>
    <mergeCell ref="A365:H365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B374:E374"/>
    <mergeCell ref="B375:E375"/>
    <mergeCell ref="A376:H376"/>
    <mergeCell ref="A377:H377"/>
    <mergeCell ref="I380:J380"/>
    <mergeCell ref="H381:K381"/>
    <mergeCell ref="C382:K382"/>
    <mergeCell ref="D381:F381"/>
    <mergeCell ref="A383:C383"/>
    <mergeCell ref="D383:H383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M385:M386"/>
    <mergeCell ref="A387:H387"/>
    <mergeCell ref="B388:E388"/>
    <mergeCell ref="B389:E389"/>
    <mergeCell ref="B390:E390"/>
    <mergeCell ref="B391:E391"/>
    <mergeCell ref="B392:E392"/>
    <mergeCell ref="B393:E393"/>
    <mergeCell ref="B394:E394"/>
    <mergeCell ref="B395:E395"/>
    <mergeCell ref="B396:E396"/>
    <mergeCell ref="B397:E397"/>
    <mergeCell ref="A398:H398"/>
    <mergeCell ref="A399:H399"/>
    <mergeCell ref="I402:J402"/>
    <mergeCell ref="H403:K403"/>
    <mergeCell ref="C404:K404"/>
    <mergeCell ref="D403:F403"/>
    <mergeCell ref="A405:C405"/>
    <mergeCell ref="D405:H405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M407:M408"/>
    <mergeCell ref="A409:H409"/>
    <mergeCell ref="B410:E410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B419:E419"/>
    <mergeCell ref="A420:H420"/>
    <mergeCell ref="A421:H421"/>
    <mergeCell ref="I424:J424"/>
    <mergeCell ref="H425:K425"/>
    <mergeCell ref="C426:K426"/>
    <mergeCell ref="D425:F425"/>
    <mergeCell ref="A427:C427"/>
    <mergeCell ref="D427:H427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M429:M430"/>
    <mergeCell ref="A431:H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0:E440"/>
    <mergeCell ref="B441:E441"/>
    <mergeCell ref="A442:H442"/>
    <mergeCell ref="A443:H443"/>
    <mergeCell ref="I446:J446"/>
    <mergeCell ref="H447:K447"/>
    <mergeCell ref="C448:K448"/>
    <mergeCell ref="D447:F447"/>
    <mergeCell ref="A449:C449"/>
    <mergeCell ref="D449:H449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M451:M452"/>
    <mergeCell ref="A453:H453"/>
    <mergeCell ref="B454:E454"/>
    <mergeCell ref="B455:E455"/>
    <mergeCell ref="B456:E456"/>
    <mergeCell ref="B457:E457"/>
    <mergeCell ref="B458:E458"/>
    <mergeCell ref="B459:E459"/>
    <mergeCell ref="B460:E460"/>
    <mergeCell ref="B461:E461"/>
    <mergeCell ref="B462:E462"/>
    <mergeCell ref="B463:E463"/>
    <mergeCell ref="A464:H464"/>
    <mergeCell ref="A465:H465"/>
    <mergeCell ref="I468:J468"/>
    <mergeCell ref="H469:K469"/>
    <mergeCell ref="C470:K470"/>
    <mergeCell ref="D469:F469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B483:E483"/>
    <mergeCell ref="B484:E484"/>
    <mergeCell ref="B485:E485"/>
    <mergeCell ref="A486:H486"/>
    <mergeCell ref="A487:H487"/>
    <mergeCell ref="I490:J490"/>
    <mergeCell ref="H491:K491"/>
    <mergeCell ref="M473:M474"/>
    <mergeCell ref="A475:H475"/>
    <mergeCell ref="B476:E476"/>
    <mergeCell ref="B477:E477"/>
    <mergeCell ref="B478:E478"/>
    <mergeCell ref="B479:E479"/>
    <mergeCell ref="B480:E480"/>
    <mergeCell ref="B481:E481"/>
    <mergeCell ref="B482:E482"/>
    <mergeCell ref="D491:F49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K30"/>
  <sheetViews>
    <sheetView workbookViewId="0">
      <selection activeCell="G2" sqref="G2"/>
    </sheetView>
  </sheetViews>
  <sheetFormatPr defaultRowHeight="24" x14ac:dyDescent="0.55000000000000004"/>
  <cols>
    <col min="7" max="7" width="20.125" style="167" customWidth="1"/>
    <col min="8" max="9" width="9" style="165" customWidth="1"/>
    <col min="10" max="10" width="20.125" style="165" customWidth="1"/>
    <col min="11" max="11" width="15.375" style="165" customWidth="1"/>
    <col min="263" max="263" width="20.125" customWidth="1"/>
    <col min="264" max="265" width="9" customWidth="1"/>
    <col min="266" max="266" width="20.125" customWidth="1"/>
    <col min="267" max="267" width="15.375" customWidth="1"/>
    <col min="519" max="519" width="20.125" customWidth="1"/>
    <col min="520" max="521" width="9" customWidth="1"/>
    <col min="522" max="522" width="20.125" customWidth="1"/>
    <col min="523" max="523" width="15.375" customWidth="1"/>
    <col min="775" max="775" width="20.125" customWidth="1"/>
    <col min="776" max="777" width="9" customWidth="1"/>
    <col min="778" max="778" width="20.125" customWidth="1"/>
    <col min="779" max="779" width="15.375" customWidth="1"/>
    <col min="1031" max="1031" width="20.125" customWidth="1"/>
    <col min="1032" max="1033" width="9" customWidth="1"/>
    <col min="1034" max="1034" width="20.125" customWidth="1"/>
    <col min="1035" max="1035" width="15.375" customWidth="1"/>
    <col min="1287" max="1287" width="20.125" customWidth="1"/>
    <col min="1288" max="1289" width="9" customWidth="1"/>
    <col min="1290" max="1290" width="20.125" customWidth="1"/>
    <col min="1291" max="1291" width="15.375" customWidth="1"/>
    <col min="1543" max="1543" width="20.125" customWidth="1"/>
    <col min="1544" max="1545" width="9" customWidth="1"/>
    <col min="1546" max="1546" width="20.125" customWidth="1"/>
    <col min="1547" max="1547" width="15.375" customWidth="1"/>
    <col min="1799" max="1799" width="20.125" customWidth="1"/>
    <col min="1800" max="1801" width="9" customWidth="1"/>
    <col min="1802" max="1802" width="20.125" customWidth="1"/>
    <col min="1803" max="1803" width="15.375" customWidth="1"/>
    <col min="2055" max="2055" width="20.125" customWidth="1"/>
    <col min="2056" max="2057" width="9" customWidth="1"/>
    <col min="2058" max="2058" width="20.125" customWidth="1"/>
    <col min="2059" max="2059" width="15.375" customWidth="1"/>
    <col min="2311" max="2311" width="20.125" customWidth="1"/>
    <col min="2312" max="2313" width="9" customWidth="1"/>
    <col min="2314" max="2314" width="20.125" customWidth="1"/>
    <col min="2315" max="2315" width="15.375" customWidth="1"/>
    <col min="2567" max="2567" width="20.125" customWidth="1"/>
    <col min="2568" max="2569" width="9" customWidth="1"/>
    <col min="2570" max="2570" width="20.125" customWidth="1"/>
    <col min="2571" max="2571" width="15.375" customWidth="1"/>
    <col min="2823" max="2823" width="20.125" customWidth="1"/>
    <col min="2824" max="2825" width="9" customWidth="1"/>
    <col min="2826" max="2826" width="20.125" customWidth="1"/>
    <col min="2827" max="2827" width="15.375" customWidth="1"/>
    <col min="3079" max="3079" width="20.125" customWidth="1"/>
    <col min="3080" max="3081" width="9" customWidth="1"/>
    <col min="3082" max="3082" width="20.125" customWidth="1"/>
    <col min="3083" max="3083" width="15.375" customWidth="1"/>
    <col min="3335" max="3335" width="20.125" customWidth="1"/>
    <col min="3336" max="3337" width="9" customWidth="1"/>
    <col min="3338" max="3338" width="20.125" customWidth="1"/>
    <col min="3339" max="3339" width="15.375" customWidth="1"/>
    <col min="3591" max="3591" width="20.125" customWidth="1"/>
    <col min="3592" max="3593" width="9" customWidth="1"/>
    <col min="3594" max="3594" width="20.125" customWidth="1"/>
    <col min="3595" max="3595" width="15.375" customWidth="1"/>
    <col min="3847" max="3847" width="20.125" customWidth="1"/>
    <col min="3848" max="3849" width="9" customWidth="1"/>
    <col min="3850" max="3850" width="20.125" customWidth="1"/>
    <col min="3851" max="3851" width="15.375" customWidth="1"/>
    <col min="4103" max="4103" width="20.125" customWidth="1"/>
    <col min="4104" max="4105" width="9" customWidth="1"/>
    <col min="4106" max="4106" width="20.125" customWidth="1"/>
    <col min="4107" max="4107" width="15.375" customWidth="1"/>
    <col min="4359" max="4359" width="20.125" customWidth="1"/>
    <col min="4360" max="4361" width="9" customWidth="1"/>
    <col min="4362" max="4362" width="20.125" customWidth="1"/>
    <col min="4363" max="4363" width="15.375" customWidth="1"/>
    <col min="4615" max="4615" width="20.125" customWidth="1"/>
    <col min="4616" max="4617" width="9" customWidth="1"/>
    <col min="4618" max="4618" width="20.125" customWidth="1"/>
    <col min="4619" max="4619" width="15.375" customWidth="1"/>
    <col min="4871" max="4871" width="20.125" customWidth="1"/>
    <col min="4872" max="4873" width="9" customWidth="1"/>
    <col min="4874" max="4874" width="20.125" customWidth="1"/>
    <col min="4875" max="4875" width="15.375" customWidth="1"/>
    <col min="5127" max="5127" width="20.125" customWidth="1"/>
    <col min="5128" max="5129" width="9" customWidth="1"/>
    <col min="5130" max="5130" width="20.125" customWidth="1"/>
    <col min="5131" max="5131" width="15.375" customWidth="1"/>
    <col min="5383" max="5383" width="20.125" customWidth="1"/>
    <col min="5384" max="5385" width="9" customWidth="1"/>
    <col min="5386" max="5386" width="20.125" customWidth="1"/>
    <col min="5387" max="5387" width="15.375" customWidth="1"/>
    <col min="5639" max="5639" width="20.125" customWidth="1"/>
    <col min="5640" max="5641" width="9" customWidth="1"/>
    <col min="5642" max="5642" width="20.125" customWidth="1"/>
    <col min="5643" max="5643" width="15.375" customWidth="1"/>
    <col min="5895" max="5895" width="20.125" customWidth="1"/>
    <col min="5896" max="5897" width="9" customWidth="1"/>
    <col min="5898" max="5898" width="20.125" customWidth="1"/>
    <col min="5899" max="5899" width="15.375" customWidth="1"/>
    <col min="6151" max="6151" width="20.125" customWidth="1"/>
    <col min="6152" max="6153" width="9" customWidth="1"/>
    <col min="6154" max="6154" width="20.125" customWidth="1"/>
    <col min="6155" max="6155" width="15.375" customWidth="1"/>
    <col min="6407" max="6407" width="20.125" customWidth="1"/>
    <col min="6408" max="6409" width="9" customWidth="1"/>
    <col min="6410" max="6410" width="20.125" customWidth="1"/>
    <col min="6411" max="6411" width="15.375" customWidth="1"/>
    <col min="6663" max="6663" width="20.125" customWidth="1"/>
    <col min="6664" max="6665" width="9" customWidth="1"/>
    <col min="6666" max="6666" width="20.125" customWidth="1"/>
    <col min="6667" max="6667" width="15.375" customWidth="1"/>
    <col min="6919" max="6919" width="20.125" customWidth="1"/>
    <col min="6920" max="6921" width="9" customWidth="1"/>
    <col min="6922" max="6922" width="20.125" customWidth="1"/>
    <col min="6923" max="6923" width="15.375" customWidth="1"/>
    <col min="7175" max="7175" width="20.125" customWidth="1"/>
    <col min="7176" max="7177" width="9" customWidth="1"/>
    <col min="7178" max="7178" width="20.125" customWidth="1"/>
    <col min="7179" max="7179" width="15.375" customWidth="1"/>
    <col min="7431" max="7431" width="20.125" customWidth="1"/>
    <col min="7432" max="7433" width="9" customWidth="1"/>
    <col min="7434" max="7434" width="20.125" customWidth="1"/>
    <col min="7435" max="7435" width="15.375" customWidth="1"/>
    <col min="7687" max="7687" width="20.125" customWidth="1"/>
    <col min="7688" max="7689" width="9" customWidth="1"/>
    <col min="7690" max="7690" width="20.125" customWidth="1"/>
    <col min="7691" max="7691" width="15.375" customWidth="1"/>
    <col min="7943" max="7943" width="20.125" customWidth="1"/>
    <col min="7944" max="7945" width="9" customWidth="1"/>
    <col min="7946" max="7946" width="20.125" customWidth="1"/>
    <col min="7947" max="7947" width="15.375" customWidth="1"/>
    <col min="8199" max="8199" width="20.125" customWidth="1"/>
    <col min="8200" max="8201" width="9" customWidth="1"/>
    <col min="8202" max="8202" width="20.125" customWidth="1"/>
    <col min="8203" max="8203" width="15.375" customWidth="1"/>
    <col min="8455" max="8455" width="20.125" customWidth="1"/>
    <col min="8456" max="8457" width="9" customWidth="1"/>
    <col min="8458" max="8458" width="20.125" customWidth="1"/>
    <col min="8459" max="8459" width="15.375" customWidth="1"/>
    <col min="8711" max="8711" width="20.125" customWidth="1"/>
    <col min="8712" max="8713" width="9" customWidth="1"/>
    <col min="8714" max="8714" width="20.125" customWidth="1"/>
    <col min="8715" max="8715" width="15.375" customWidth="1"/>
    <col min="8967" max="8967" width="20.125" customWidth="1"/>
    <col min="8968" max="8969" width="9" customWidth="1"/>
    <col min="8970" max="8970" width="20.125" customWidth="1"/>
    <col min="8971" max="8971" width="15.375" customWidth="1"/>
    <col min="9223" max="9223" width="20.125" customWidth="1"/>
    <col min="9224" max="9225" width="9" customWidth="1"/>
    <col min="9226" max="9226" width="20.125" customWidth="1"/>
    <col min="9227" max="9227" width="15.375" customWidth="1"/>
    <col min="9479" max="9479" width="20.125" customWidth="1"/>
    <col min="9480" max="9481" width="9" customWidth="1"/>
    <col min="9482" max="9482" width="20.125" customWidth="1"/>
    <col min="9483" max="9483" width="15.375" customWidth="1"/>
    <col min="9735" max="9735" width="20.125" customWidth="1"/>
    <col min="9736" max="9737" width="9" customWidth="1"/>
    <col min="9738" max="9738" width="20.125" customWidth="1"/>
    <col min="9739" max="9739" width="15.375" customWidth="1"/>
    <col min="9991" max="9991" width="20.125" customWidth="1"/>
    <col min="9992" max="9993" width="9" customWidth="1"/>
    <col min="9994" max="9994" width="20.125" customWidth="1"/>
    <col min="9995" max="9995" width="15.375" customWidth="1"/>
    <col min="10247" max="10247" width="20.125" customWidth="1"/>
    <col min="10248" max="10249" width="9" customWidth="1"/>
    <col min="10250" max="10250" width="20.125" customWidth="1"/>
    <col min="10251" max="10251" width="15.375" customWidth="1"/>
    <col min="10503" max="10503" width="20.125" customWidth="1"/>
    <col min="10504" max="10505" width="9" customWidth="1"/>
    <col min="10506" max="10506" width="20.125" customWidth="1"/>
    <col min="10507" max="10507" width="15.375" customWidth="1"/>
    <col min="10759" max="10759" width="20.125" customWidth="1"/>
    <col min="10760" max="10761" width="9" customWidth="1"/>
    <col min="10762" max="10762" width="20.125" customWidth="1"/>
    <col min="10763" max="10763" width="15.375" customWidth="1"/>
    <col min="11015" max="11015" width="20.125" customWidth="1"/>
    <col min="11016" max="11017" width="9" customWidth="1"/>
    <col min="11018" max="11018" width="20.125" customWidth="1"/>
    <col min="11019" max="11019" width="15.375" customWidth="1"/>
    <col min="11271" max="11271" width="20.125" customWidth="1"/>
    <col min="11272" max="11273" width="9" customWidth="1"/>
    <col min="11274" max="11274" width="20.125" customWidth="1"/>
    <col min="11275" max="11275" width="15.375" customWidth="1"/>
    <col min="11527" max="11527" width="20.125" customWidth="1"/>
    <col min="11528" max="11529" width="9" customWidth="1"/>
    <col min="11530" max="11530" width="20.125" customWidth="1"/>
    <col min="11531" max="11531" width="15.375" customWidth="1"/>
    <col min="11783" max="11783" width="20.125" customWidth="1"/>
    <col min="11784" max="11785" width="9" customWidth="1"/>
    <col min="11786" max="11786" width="20.125" customWidth="1"/>
    <col min="11787" max="11787" width="15.375" customWidth="1"/>
    <col min="12039" max="12039" width="20.125" customWidth="1"/>
    <col min="12040" max="12041" width="9" customWidth="1"/>
    <col min="12042" max="12042" width="20.125" customWidth="1"/>
    <col min="12043" max="12043" width="15.375" customWidth="1"/>
    <col min="12295" max="12295" width="20.125" customWidth="1"/>
    <col min="12296" max="12297" width="9" customWidth="1"/>
    <col min="12298" max="12298" width="20.125" customWidth="1"/>
    <col min="12299" max="12299" width="15.375" customWidth="1"/>
    <col min="12551" max="12551" width="20.125" customWidth="1"/>
    <col min="12552" max="12553" width="9" customWidth="1"/>
    <col min="12554" max="12554" width="20.125" customWidth="1"/>
    <col min="12555" max="12555" width="15.375" customWidth="1"/>
    <col min="12807" max="12807" width="20.125" customWidth="1"/>
    <col min="12808" max="12809" width="9" customWidth="1"/>
    <col min="12810" max="12810" width="20.125" customWidth="1"/>
    <col min="12811" max="12811" width="15.375" customWidth="1"/>
    <col min="13063" max="13063" width="20.125" customWidth="1"/>
    <col min="13064" max="13065" width="9" customWidth="1"/>
    <col min="13066" max="13066" width="20.125" customWidth="1"/>
    <col min="13067" max="13067" width="15.375" customWidth="1"/>
    <col min="13319" max="13319" width="20.125" customWidth="1"/>
    <col min="13320" max="13321" width="9" customWidth="1"/>
    <col min="13322" max="13322" width="20.125" customWidth="1"/>
    <col min="13323" max="13323" width="15.375" customWidth="1"/>
    <col min="13575" max="13575" width="20.125" customWidth="1"/>
    <col min="13576" max="13577" width="9" customWidth="1"/>
    <col min="13578" max="13578" width="20.125" customWidth="1"/>
    <col min="13579" max="13579" width="15.375" customWidth="1"/>
    <col min="13831" max="13831" width="20.125" customWidth="1"/>
    <col min="13832" max="13833" width="9" customWidth="1"/>
    <col min="13834" max="13834" width="20.125" customWidth="1"/>
    <col min="13835" max="13835" width="15.375" customWidth="1"/>
    <col min="14087" max="14087" width="20.125" customWidth="1"/>
    <col min="14088" max="14089" width="9" customWidth="1"/>
    <col min="14090" max="14090" width="20.125" customWidth="1"/>
    <col min="14091" max="14091" width="15.375" customWidth="1"/>
    <col min="14343" max="14343" width="20.125" customWidth="1"/>
    <col min="14344" max="14345" width="9" customWidth="1"/>
    <col min="14346" max="14346" width="20.125" customWidth="1"/>
    <col min="14347" max="14347" width="15.375" customWidth="1"/>
    <col min="14599" max="14599" width="20.125" customWidth="1"/>
    <col min="14600" max="14601" width="9" customWidth="1"/>
    <col min="14602" max="14602" width="20.125" customWidth="1"/>
    <col min="14603" max="14603" width="15.375" customWidth="1"/>
    <col min="14855" max="14855" width="20.125" customWidth="1"/>
    <col min="14856" max="14857" width="9" customWidth="1"/>
    <col min="14858" max="14858" width="20.125" customWidth="1"/>
    <col min="14859" max="14859" width="15.375" customWidth="1"/>
    <col min="15111" max="15111" width="20.125" customWidth="1"/>
    <col min="15112" max="15113" width="9" customWidth="1"/>
    <col min="15114" max="15114" width="20.125" customWidth="1"/>
    <col min="15115" max="15115" width="15.375" customWidth="1"/>
    <col min="15367" max="15367" width="20.125" customWidth="1"/>
    <col min="15368" max="15369" width="9" customWidth="1"/>
    <col min="15370" max="15370" width="20.125" customWidth="1"/>
    <col min="15371" max="15371" width="15.375" customWidth="1"/>
    <col min="15623" max="15623" width="20.125" customWidth="1"/>
    <col min="15624" max="15625" width="9" customWidth="1"/>
    <col min="15626" max="15626" width="20.125" customWidth="1"/>
    <col min="15627" max="15627" width="15.375" customWidth="1"/>
    <col min="15879" max="15879" width="20.125" customWidth="1"/>
    <col min="15880" max="15881" width="9" customWidth="1"/>
    <col min="15882" max="15882" width="20.125" customWidth="1"/>
    <col min="15883" max="15883" width="15.375" customWidth="1"/>
    <col min="16135" max="16135" width="20.125" customWidth="1"/>
    <col min="16136" max="16137" width="9" customWidth="1"/>
    <col min="16138" max="16138" width="20.125" customWidth="1"/>
    <col min="16139" max="16139" width="15.375" customWidth="1"/>
  </cols>
  <sheetData>
    <row r="2" spans="7:11" x14ac:dyDescent="0.55000000000000004">
      <c r="G2" s="164">
        <f>+[3]ปร.5!K9</f>
        <v>25600000</v>
      </c>
    </row>
    <row r="3" spans="7:11" x14ac:dyDescent="0.55000000000000004">
      <c r="G3" s="164"/>
    </row>
    <row r="4" spans="7:11" x14ac:dyDescent="0.55000000000000004">
      <c r="G4" s="166"/>
    </row>
    <row r="5" spans="7:11" x14ac:dyDescent="0.55000000000000004">
      <c r="G5" s="167">
        <v>0</v>
      </c>
      <c r="H5" s="165">
        <v>1.3073999999999999</v>
      </c>
      <c r="J5" s="165">
        <v>0</v>
      </c>
      <c r="K5" s="167">
        <v>500000</v>
      </c>
    </row>
    <row r="6" spans="7:11" x14ac:dyDescent="0.55000000000000004">
      <c r="G6" s="168">
        <v>500000</v>
      </c>
      <c r="H6" s="169">
        <v>1.3073999999999999</v>
      </c>
      <c r="J6" s="170">
        <v>500000</v>
      </c>
      <c r="K6" s="171">
        <v>1000000</v>
      </c>
    </row>
    <row r="7" spans="7:11" x14ac:dyDescent="0.55000000000000004">
      <c r="G7" s="170">
        <v>1000000</v>
      </c>
      <c r="H7" s="172">
        <v>1.3049999999999999</v>
      </c>
      <c r="J7" s="171">
        <v>1000000</v>
      </c>
      <c r="K7" s="171">
        <v>2000000</v>
      </c>
    </row>
    <row r="8" spans="7:11" x14ac:dyDescent="0.55000000000000004">
      <c r="G8" s="171">
        <v>2000000</v>
      </c>
      <c r="H8" s="173">
        <v>1.3035000000000001</v>
      </c>
      <c r="I8" s="174"/>
      <c r="J8" s="171">
        <v>2000000</v>
      </c>
      <c r="K8" s="171">
        <v>5000000</v>
      </c>
    </row>
    <row r="9" spans="7:11" x14ac:dyDescent="0.55000000000000004">
      <c r="G9" s="171">
        <v>5000000</v>
      </c>
      <c r="H9" s="173">
        <v>1.3003</v>
      </c>
      <c r="I9" s="174"/>
      <c r="J9" s="171">
        <v>5000000</v>
      </c>
      <c r="K9" s="175">
        <v>10000000</v>
      </c>
    </row>
    <row r="10" spans="7:11" x14ac:dyDescent="0.55000000000000004">
      <c r="G10" s="175">
        <v>10000000</v>
      </c>
      <c r="H10" s="176">
        <v>1.2943</v>
      </c>
      <c r="I10" s="174"/>
      <c r="J10" s="175">
        <v>10000000</v>
      </c>
      <c r="K10" s="175">
        <v>15000000</v>
      </c>
    </row>
    <row r="11" spans="7:11" x14ac:dyDescent="0.55000000000000004">
      <c r="G11" s="175">
        <v>15000000</v>
      </c>
      <c r="H11" s="176">
        <v>1.2594000000000001</v>
      </c>
      <c r="I11" s="174"/>
      <c r="J11" s="175">
        <v>15000000</v>
      </c>
      <c r="K11" s="171">
        <v>20000000</v>
      </c>
    </row>
    <row r="12" spans="7:11" x14ac:dyDescent="0.55000000000000004">
      <c r="G12" s="171">
        <v>20000000</v>
      </c>
      <c r="H12" s="176">
        <v>1.2518</v>
      </c>
      <c r="I12" s="174"/>
      <c r="J12" s="171">
        <v>20000000</v>
      </c>
      <c r="K12" s="171">
        <v>25000000</v>
      </c>
    </row>
    <row r="13" spans="7:11" x14ac:dyDescent="0.55000000000000004">
      <c r="G13" s="171">
        <v>25000000</v>
      </c>
      <c r="H13" s="173">
        <v>1.2248000000000001</v>
      </c>
      <c r="I13" s="174"/>
      <c r="J13" s="171">
        <v>25000000</v>
      </c>
      <c r="K13" s="171">
        <v>30000000</v>
      </c>
    </row>
    <row r="14" spans="7:11" x14ac:dyDescent="0.55000000000000004">
      <c r="G14" s="171">
        <v>30000000</v>
      </c>
      <c r="H14" s="173">
        <v>1.2163999999999999</v>
      </c>
      <c r="I14" s="174"/>
      <c r="J14" s="171">
        <v>30000000</v>
      </c>
      <c r="K14" s="171">
        <v>40000000</v>
      </c>
    </row>
    <row r="15" spans="7:11" x14ac:dyDescent="0.55000000000000004">
      <c r="G15" s="171">
        <v>40000000</v>
      </c>
      <c r="H15" s="173">
        <v>1.2161</v>
      </c>
      <c r="I15" s="174"/>
      <c r="J15" s="171">
        <v>40000000</v>
      </c>
      <c r="K15" s="171">
        <v>50000000</v>
      </c>
    </row>
    <row r="16" spans="7:11" x14ac:dyDescent="0.55000000000000004">
      <c r="G16" s="171">
        <v>50000000</v>
      </c>
      <c r="H16" s="173">
        <v>1.2159</v>
      </c>
      <c r="I16" s="174"/>
      <c r="J16" s="171">
        <v>50000000</v>
      </c>
      <c r="K16" s="171">
        <v>60000000</v>
      </c>
    </row>
    <row r="17" spans="7:11" x14ac:dyDescent="0.55000000000000004">
      <c r="G17" s="171">
        <v>60000000</v>
      </c>
      <c r="H17" s="173">
        <v>1.2060999999999999</v>
      </c>
      <c r="I17" s="174"/>
      <c r="J17" s="171">
        <v>60000000</v>
      </c>
      <c r="K17" s="171">
        <v>70000000</v>
      </c>
    </row>
    <row r="18" spans="7:11" x14ac:dyDescent="0.55000000000000004">
      <c r="G18" s="171">
        <v>70000000</v>
      </c>
      <c r="H18" s="173">
        <v>1.2050000000000001</v>
      </c>
      <c r="I18" s="174"/>
      <c r="J18" s="171">
        <v>70000000</v>
      </c>
      <c r="K18" s="171">
        <v>80000000</v>
      </c>
    </row>
    <row r="19" spans="7:11" x14ac:dyDescent="0.55000000000000004">
      <c r="G19" s="171">
        <v>80000000</v>
      </c>
      <c r="H19" s="173">
        <v>1.2050000000000001</v>
      </c>
      <c r="I19" s="174"/>
      <c r="J19" s="171">
        <v>80000000</v>
      </c>
      <c r="K19" s="171">
        <v>90000000</v>
      </c>
    </row>
    <row r="20" spans="7:11" x14ac:dyDescent="0.55000000000000004">
      <c r="G20" s="171">
        <v>90000000</v>
      </c>
      <c r="H20" s="173">
        <v>1.2049000000000001</v>
      </c>
      <c r="I20" s="174"/>
      <c r="J20" s="171">
        <v>90000000</v>
      </c>
      <c r="K20" s="171">
        <v>100000000</v>
      </c>
    </row>
    <row r="21" spans="7:11" x14ac:dyDescent="0.55000000000000004">
      <c r="G21" s="171">
        <v>100000000</v>
      </c>
      <c r="H21" s="173">
        <v>1.2049000000000001</v>
      </c>
      <c r="I21" s="174"/>
      <c r="J21" s="171">
        <v>100000000</v>
      </c>
      <c r="K21" s="171">
        <v>150000000</v>
      </c>
    </row>
    <row r="22" spans="7:11" x14ac:dyDescent="0.55000000000000004">
      <c r="G22" s="171">
        <v>150000000</v>
      </c>
      <c r="H22" s="173">
        <v>1.2022999999999999</v>
      </c>
      <c r="I22" s="174"/>
      <c r="J22" s="171">
        <v>150000000</v>
      </c>
      <c r="K22" s="171">
        <v>200000000</v>
      </c>
    </row>
    <row r="23" spans="7:11" x14ac:dyDescent="0.55000000000000004">
      <c r="G23" s="171">
        <v>200000000</v>
      </c>
      <c r="H23" s="173">
        <v>1.2022999999999999</v>
      </c>
      <c r="I23" s="174"/>
      <c r="J23" s="171">
        <v>200000000</v>
      </c>
      <c r="K23" s="171">
        <v>250000000</v>
      </c>
    </row>
    <row r="24" spans="7:11" x14ac:dyDescent="0.55000000000000004">
      <c r="G24" s="171">
        <v>250000000</v>
      </c>
      <c r="H24" s="173">
        <v>1.2013</v>
      </c>
      <c r="I24" s="174"/>
      <c r="J24" s="171">
        <v>250000000</v>
      </c>
      <c r="K24" s="171">
        <v>300000000</v>
      </c>
    </row>
    <row r="25" spans="7:11" x14ac:dyDescent="0.55000000000000004">
      <c r="G25" s="171">
        <v>300000000</v>
      </c>
      <c r="H25" s="173">
        <v>1.1951000000000001</v>
      </c>
      <c r="I25" s="174"/>
      <c r="J25" s="171">
        <v>300000000</v>
      </c>
      <c r="K25" s="171">
        <v>350000000</v>
      </c>
    </row>
    <row r="26" spans="7:11" x14ac:dyDescent="0.55000000000000004">
      <c r="G26" s="171">
        <v>350000000</v>
      </c>
      <c r="H26" s="173">
        <v>1.1866000000000001</v>
      </c>
      <c r="I26" s="174"/>
      <c r="J26" s="171">
        <v>350000000</v>
      </c>
      <c r="K26" s="171">
        <v>400000000</v>
      </c>
    </row>
    <row r="27" spans="7:11" x14ac:dyDescent="0.55000000000000004">
      <c r="G27" s="171">
        <v>400000000</v>
      </c>
      <c r="H27" s="173">
        <v>1.1858</v>
      </c>
      <c r="I27" s="174"/>
      <c r="J27" s="171">
        <v>400000000</v>
      </c>
      <c r="K27" s="171">
        <v>500000000</v>
      </c>
    </row>
    <row r="28" spans="7:11" ht="24.75" thickBot="1" x14ac:dyDescent="0.6">
      <c r="G28" s="177">
        <v>500000000</v>
      </c>
      <c r="H28" s="178">
        <v>1.1853</v>
      </c>
      <c r="I28" s="174"/>
      <c r="J28" s="171">
        <v>500000000</v>
      </c>
      <c r="K28" s="179">
        <v>500000000</v>
      </c>
    </row>
    <row r="29" spans="7:11" ht="24.75" thickBot="1" x14ac:dyDescent="0.6">
      <c r="G29" s="179">
        <v>500000000</v>
      </c>
      <c r="H29" s="180">
        <v>1.1788000000000001</v>
      </c>
      <c r="I29" s="174"/>
      <c r="J29" s="179">
        <v>500000000</v>
      </c>
      <c r="K29" s="181"/>
    </row>
    <row r="30" spans="7:11" ht="24.75" thickBot="1" x14ac:dyDescent="0.6">
      <c r="H30" s="182"/>
    </row>
  </sheetData>
  <sheetProtection password="C407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4" workbookViewId="0">
      <selection activeCell="M18" sqref="M18"/>
    </sheetView>
  </sheetViews>
  <sheetFormatPr defaultRowHeight="24" x14ac:dyDescent="0.55000000000000004"/>
  <cols>
    <col min="1" max="1" width="5.75" style="184" customWidth="1"/>
    <col min="2" max="2" width="3.875" style="184" customWidth="1"/>
    <col min="3" max="3" width="2.625" style="184" customWidth="1"/>
    <col min="4" max="4" width="3.125" style="184" customWidth="1"/>
    <col min="5" max="5" width="3.375" style="184" customWidth="1"/>
    <col min="6" max="6" width="1.125" style="184" customWidth="1"/>
    <col min="7" max="7" width="2.75" style="184" customWidth="1"/>
    <col min="8" max="8" width="8.875" style="184" customWidth="1"/>
    <col min="9" max="9" width="4.625" style="184" customWidth="1"/>
    <col min="10" max="10" width="4.125" style="184" customWidth="1"/>
    <col min="11" max="11" width="15.625" style="184" customWidth="1"/>
    <col min="12" max="12" width="11.875" style="184" customWidth="1"/>
    <col min="13" max="13" width="18" style="230" customWidth="1"/>
    <col min="14" max="14" width="9.125" style="184" customWidth="1"/>
    <col min="15" max="256" width="9" style="184"/>
    <col min="257" max="257" width="5.75" style="184" customWidth="1"/>
    <col min="258" max="258" width="3.875" style="184" customWidth="1"/>
    <col min="259" max="259" width="2.625" style="184" customWidth="1"/>
    <col min="260" max="260" width="3.125" style="184" customWidth="1"/>
    <col min="261" max="261" width="3.375" style="184" customWidth="1"/>
    <col min="262" max="262" width="1.125" style="184" customWidth="1"/>
    <col min="263" max="263" width="2.75" style="184" customWidth="1"/>
    <col min="264" max="264" width="8.875" style="184" customWidth="1"/>
    <col min="265" max="265" width="4.625" style="184" customWidth="1"/>
    <col min="266" max="266" width="4.125" style="184" customWidth="1"/>
    <col min="267" max="267" width="15.625" style="184" customWidth="1"/>
    <col min="268" max="268" width="9.125" style="184" customWidth="1"/>
    <col min="269" max="269" width="18" style="184" customWidth="1"/>
    <col min="270" max="270" width="9.125" style="184" customWidth="1"/>
    <col min="271" max="512" width="9" style="184"/>
    <col min="513" max="513" width="5.75" style="184" customWidth="1"/>
    <col min="514" max="514" width="3.875" style="184" customWidth="1"/>
    <col min="515" max="515" width="2.625" style="184" customWidth="1"/>
    <col min="516" max="516" width="3.125" style="184" customWidth="1"/>
    <col min="517" max="517" width="3.375" style="184" customWidth="1"/>
    <col min="518" max="518" width="1.125" style="184" customWidth="1"/>
    <col min="519" max="519" width="2.75" style="184" customWidth="1"/>
    <col min="520" max="520" width="8.875" style="184" customWidth="1"/>
    <col min="521" max="521" width="4.625" style="184" customWidth="1"/>
    <col min="522" max="522" width="4.125" style="184" customWidth="1"/>
    <col min="523" max="523" width="15.625" style="184" customWidth="1"/>
    <col min="524" max="524" width="9.125" style="184" customWidth="1"/>
    <col min="525" max="525" width="18" style="184" customWidth="1"/>
    <col min="526" max="526" width="9.125" style="184" customWidth="1"/>
    <col min="527" max="768" width="9" style="184"/>
    <col min="769" max="769" width="5.75" style="184" customWidth="1"/>
    <col min="770" max="770" width="3.875" style="184" customWidth="1"/>
    <col min="771" max="771" width="2.625" style="184" customWidth="1"/>
    <col min="772" max="772" width="3.125" style="184" customWidth="1"/>
    <col min="773" max="773" width="3.375" style="184" customWidth="1"/>
    <col min="774" max="774" width="1.125" style="184" customWidth="1"/>
    <col min="775" max="775" width="2.75" style="184" customWidth="1"/>
    <col min="776" max="776" width="8.875" style="184" customWidth="1"/>
    <col min="777" max="777" width="4.625" style="184" customWidth="1"/>
    <col min="778" max="778" width="4.125" style="184" customWidth="1"/>
    <col min="779" max="779" width="15.625" style="184" customWidth="1"/>
    <col min="780" max="780" width="9.125" style="184" customWidth="1"/>
    <col min="781" max="781" width="18" style="184" customWidth="1"/>
    <col min="782" max="782" width="9.125" style="184" customWidth="1"/>
    <col min="783" max="1024" width="9" style="184"/>
    <col min="1025" max="1025" width="5.75" style="184" customWidth="1"/>
    <col min="1026" max="1026" width="3.875" style="184" customWidth="1"/>
    <col min="1027" max="1027" width="2.625" style="184" customWidth="1"/>
    <col min="1028" max="1028" width="3.125" style="184" customWidth="1"/>
    <col min="1029" max="1029" width="3.375" style="184" customWidth="1"/>
    <col min="1030" max="1030" width="1.125" style="184" customWidth="1"/>
    <col min="1031" max="1031" width="2.75" style="184" customWidth="1"/>
    <col min="1032" max="1032" width="8.875" style="184" customWidth="1"/>
    <col min="1033" max="1033" width="4.625" style="184" customWidth="1"/>
    <col min="1034" max="1034" width="4.125" style="184" customWidth="1"/>
    <col min="1035" max="1035" width="15.625" style="184" customWidth="1"/>
    <col min="1036" max="1036" width="9.125" style="184" customWidth="1"/>
    <col min="1037" max="1037" width="18" style="184" customWidth="1"/>
    <col min="1038" max="1038" width="9.125" style="184" customWidth="1"/>
    <col min="1039" max="1280" width="9" style="184"/>
    <col min="1281" max="1281" width="5.75" style="184" customWidth="1"/>
    <col min="1282" max="1282" width="3.875" style="184" customWidth="1"/>
    <col min="1283" max="1283" width="2.625" style="184" customWidth="1"/>
    <col min="1284" max="1284" width="3.125" style="184" customWidth="1"/>
    <col min="1285" max="1285" width="3.375" style="184" customWidth="1"/>
    <col min="1286" max="1286" width="1.125" style="184" customWidth="1"/>
    <col min="1287" max="1287" width="2.75" style="184" customWidth="1"/>
    <col min="1288" max="1288" width="8.875" style="184" customWidth="1"/>
    <col min="1289" max="1289" width="4.625" style="184" customWidth="1"/>
    <col min="1290" max="1290" width="4.125" style="184" customWidth="1"/>
    <col min="1291" max="1291" width="15.625" style="184" customWidth="1"/>
    <col min="1292" max="1292" width="9.125" style="184" customWidth="1"/>
    <col min="1293" max="1293" width="18" style="184" customWidth="1"/>
    <col min="1294" max="1294" width="9.125" style="184" customWidth="1"/>
    <col min="1295" max="1536" width="9" style="184"/>
    <col min="1537" max="1537" width="5.75" style="184" customWidth="1"/>
    <col min="1538" max="1538" width="3.875" style="184" customWidth="1"/>
    <col min="1539" max="1539" width="2.625" style="184" customWidth="1"/>
    <col min="1540" max="1540" width="3.125" style="184" customWidth="1"/>
    <col min="1541" max="1541" width="3.375" style="184" customWidth="1"/>
    <col min="1542" max="1542" width="1.125" style="184" customWidth="1"/>
    <col min="1543" max="1543" width="2.75" style="184" customWidth="1"/>
    <col min="1544" max="1544" width="8.875" style="184" customWidth="1"/>
    <col min="1545" max="1545" width="4.625" style="184" customWidth="1"/>
    <col min="1546" max="1546" width="4.125" style="184" customWidth="1"/>
    <col min="1547" max="1547" width="15.625" style="184" customWidth="1"/>
    <col min="1548" max="1548" width="9.125" style="184" customWidth="1"/>
    <col min="1549" max="1549" width="18" style="184" customWidth="1"/>
    <col min="1550" max="1550" width="9.125" style="184" customWidth="1"/>
    <col min="1551" max="1792" width="9" style="184"/>
    <col min="1793" max="1793" width="5.75" style="184" customWidth="1"/>
    <col min="1794" max="1794" width="3.875" style="184" customWidth="1"/>
    <col min="1795" max="1795" width="2.625" style="184" customWidth="1"/>
    <col min="1796" max="1796" width="3.125" style="184" customWidth="1"/>
    <col min="1797" max="1797" width="3.375" style="184" customWidth="1"/>
    <col min="1798" max="1798" width="1.125" style="184" customWidth="1"/>
    <col min="1799" max="1799" width="2.75" style="184" customWidth="1"/>
    <col min="1800" max="1800" width="8.875" style="184" customWidth="1"/>
    <col min="1801" max="1801" width="4.625" style="184" customWidth="1"/>
    <col min="1802" max="1802" width="4.125" style="184" customWidth="1"/>
    <col min="1803" max="1803" width="15.625" style="184" customWidth="1"/>
    <col min="1804" max="1804" width="9.125" style="184" customWidth="1"/>
    <col min="1805" max="1805" width="18" style="184" customWidth="1"/>
    <col min="1806" max="1806" width="9.125" style="184" customWidth="1"/>
    <col min="1807" max="2048" width="9" style="184"/>
    <col min="2049" max="2049" width="5.75" style="184" customWidth="1"/>
    <col min="2050" max="2050" width="3.875" style="184" customWidth="1"/>
    <col min="2051" max="2051" width="2.625" style="184" customWidth="1"/>
    <col min="2052" max="2052" width="3.125" style="184" customWidth="1"/>
    <col min="2053" max="2053" width="3.375" style="184" customWidth="1"/>
    <col min="2054" max="2054" width="1.125" style="184" customWidth="1"/>
    <col min="2055" max="2055" width="2.75" style="184" customWidth="1"/>
    <col min="2056" max="2056" width="8.875" style="184" customWidth="1"/>
    <col min="2057" max="2057" width="4.625" style="184" customWidth="1"/>
    <col min="2058" max="2058" width="4.125" style="184" customWidth="1"/>
    <col min="2059" max="2059" width="15.625" style="184" customWidth="1"/>
    <col min="2060" max="2060" width="9.125" style="184" customWidth="1"/>
    <col min="2061" max="2061" width="18" style="184" customWidth="1"/>
    <col min="2062" max="2062" width="9.125" style="184" customWidth="1"/>
    <col min="2063" max="2304" width="9" style="184"/>
    <col min="2305" max="2305" width="5.75" style="184" customWidth="1"/>
    <col min="2306" max="2306" width="3.875" style="184" customWidth="1"/>
    <col min="2307" max="2307" width="2.625" style="184" customWidth="1"/>
    <col min="2308" max="2308" width="3.125" style="184" customWidth="1"/>
    <col min="2309" max="2309" width="3.375" style="184" customWidth="1"/>
    <col min="2310" max="2310" width="1.125" style="184" customWidth="1"/>
    <col min="2311" max="2311" width="2.75" style="184" customWidth="1"/>
    <col min="2312" max="2312" width="8.875" style="184" customWidth="1"/>
    <col min="2313" max="2313" width="4.625" style="184" customWidth="1"/>
    <col min="2314" max="2314" width="4.125" style="184" customWidth="1"/>
    <col min="2315" max="2315" width="15.625" style="184" customWidth="1"/>
    <col min="2316" max="2316" width="9.125" style="184" customWidth="1"/>
    <col min="2317" max="2317" width="18" style="184" customWidth="1"/>
    <col min="2318" max="2318" width="9.125" style="184" customWidth="1"/>
    <col min="2319" max="2560" width="9" style="184"/>
    <col min="2561" max="2561" width="5.75" style="184" customWidth="1"/>
    <col min="2562" max="2562" width="3.875" style="184" customWidth="1"/>
    <col min="2563" max="2563" width="2.625" style="184" customWidth="1"/>
    <col min="2564" max="2564" width="3.125" style="184" customWidth="1"/>
    <col min="2565" max="2565" width="3.375" style="184" customWidth="1"/>
    <col min="2566" max="2566" width="1.125" style="184" customWidth="1"/>
    <col min="2567" max="2567" width="2.75" style="184" customWidth="1"/>
    <col min="2568" max="2568" width="8.875" style="184" customWidth="1"/>
    <col min="2569" max="2569" width="4.625" style="184" customWidth="1"/>
    <col min="2570" max="2570" width="4.125" style="184" customWidth="1"/>
    <col min="2571" max="2571" width="15.625" style="184" customWidth="1"/>
    <col min="2572" max="2572" width="9.125" style="184" customWidth="1"/>
    <col min="2573" max="2573" width="18" style="184" customWidth="1"/>
    <col min="2574" max="2574" width="9.125" style="184" customWidth="1"/>
    <col min="2575" max="2816" width="9" style="184"/>
    <col min="2817" max="2817" width="5.75" style="184" customWidth="1"/>
    <col min="2818" max="2818" width="3.875" style="184" customWidth="1"/>
    <col min="2819" max="2819" width="2.625" style="184" customWidth="1"/>
    <col min="2820" max="2820" width="3.125" style="184" customWidth="1"/>
    <col min="2821" max="2821" width="3.375" style="184" customWidth="1"/>
    <col min="2822" max="2822" width="1.125" style="184" customWidth="1"/>
    <col min="2823" max="2823" width="2.75" style="184" customWidth="1"/>
    <col min="2824" max="2824" width="8.875" style="184" customWidth="1"/>
    <col min="2825" max="2825" width="4.625" style="184" customWidth="1"/>
    <col min="2826" max="2826" width="4.125" style="184" customWidth="1"/>
    <col min="2827" max="2827" width="15.625" style="184" customWidth="1"/>
    <col min="2828" max="2828" width="9.125" style="184" customWidth="1"/>
    <col min="2829" max="2829" width="18" style="184" customWidth="1"/>
    <col min="2830" max="2830" width="9.125" style="184" customWidth="1"/>
    <col min="2831" max="3072" width="9" style="184"/>
    <col min="3073" max="3073" width="5.75" style="184" customWidth="1"/>
    <col min="3074" max="3074" width="3.875" style="184" customWidth="1"/>
    <col min="3075" max="3075" width="2.625" style="184" customWidth="1"/>
    <col min="3076" max="3076" width="3.125" style="184" customWidth="1"/>
    <col min="3077" max="3077" width="3.375" style="184" customWidth="1"/>
    <col min="3078" max="3078" width="1.125" style="184" customWidth="1"/>
    <col min="3079" max="3079" width="2.75" style="184" customWidth="1"/>
    <col min="3080" max="3080" width="8.875" style="184" customWidth="1"/>
    <col min="3081" max="3081" width="4.625" style="184" customWidth="1"/>
    <col min="3082" max="3082" width="4.125" style="184" customWidth="1"/>
    <col min="3083" max="3083" width="15.625" style="184" customWidth="1"/>
    <col min="3084" max="3084" width="9.125" style="184" customWidth="1"/>
    <col min="3085" max="3085" width="18" style="184" customWidth="1"/>
    <col min="3086" max="3086" width="9.125" style="184" customWidth="1"/>
    <col min="3087" max="3328" width="9" style="184"/>
    <col min="3329" max="3329" width="5.75" style="184" customWidth="1"/>
    <col min="3330" max="3330" width="3.875" style="184" customWidth="1"/>
    <col min="3331" max="3331" width="2.625" style="184" customWidth="1"/>
    <col min="3332" max="3332" width="3.125" style="184" customWidth="1"/>
    <col min="3333" max="3333" width="3.375" style="184" customWidth="1"/>
    <col min="3334" max="3334" width="1.125" style="184" customWidth="1"/>
    <col min="3335" max="3335" width="2.75" style="184" customWidth="1"/>
    <col min="3336" max="3336" width="8.875" style="184" customWidth="1"/>
    <col min="3337" max="3337" width="4.625" style="184" customWidth="1"/>
    <col min="3338" max="3338" width="4.125" style="184" customWidth="1"/>
    <col min="3339" max="3339" width="15.625" style="184" customWidth="1"/>
    <col min="3340" max="3340" width="9.125" style="184" customWidth="1"/>
    <col min="3341" max="3341" width="18" style="184" customWidth="1"/>
    <col min="3342" max="3342" width="9.125" style="184" customWidth="1"/>
    <col min="3343" max="3584" width="9" style="184"/>
    <col min="3585" max="3585" width="5.75" style="184" customWidth="1"/>
    <col min="3586" max="3586" width="3.875" style="184" customWidth="1"/>
    <col min="3587" max="3587" width="2.625" style="184" customWidth="1"/>
    <col min="3588" max="3588" width="3.125" style="184" customWidth="1"/>
    <col min="3589" max="3589" width="3.375" style="184" customWidth="1"/>
    <col min="3590" max="3590" width="1.125" style="184" customWidth="1"/>
    <col min="3591" max="3591" width="2.75" style="184" customWidth="1"/>
    <col min="3592" max="3592" width="8.875" style="184" customWidth="1"/>
    <col min="3593" max="3593" width="4.625" style="184" customWidth="1"/>
    <col min="3594" max="3594" width="4.125" style="184" customWidth="1"/>
    <col min="3595" max="3595" width="15.625" style="184" customWidth="1"/>
    <col min="3596" max="3596" width="9.125" style="184" customWidth="1"/>
    <col min="3597" max="3597" width="18" style="184" customWidth="1"/>
    <col min="3598" max="3598" width="9.125" style="184" customWidth="1"/>
    <col min="3599" max="3840" width="9" style="184"/>
    <col min="3841" max="3841" width="5.75" style="184" customWidth="1"/>
    <col min="3842" max="3842" width="3.875" style="184" customWidth="1"/>
    <col min="3843" max="3843" width="2.625" style="184" customWidth="1"/>
    <col min="3844" max="3844" width="3.125" style="184" customWidth="1"/>
    <col min="3845" max="3845" width="3.375" style="184" customWidth="1"/>
    <col min="3846" max="3846" width="1.125" style="184" customWidth="1"/>
    <col min="3847" max="3847" width="2.75" style="184" customWidth="1"/>
    <col min="3848" max="3848" width="8.875" style="184" customWidth="1"/>
    <col min="3849" max="3849" width="4.625" style="184" customWidth="1"/>
    <col min="3850" max="3850" width="4.125" style="184" customWidth="1"/>
    <col min="3851" max="3851" width="15.625" style="184" customWidth="1"/>
    <col min="3852" max="3852" width="9.125" style="184" customWidth="1"/>
    <col min="3853" max="3853" width="18" style="184" customWidth="1"/>
    <col min="3854" max="3854" width="9.125" style="184" customWidth="1"/>
    <col min="3855" max="4096" width="9" style="184"/>
    <col min="4097" max="4097" width="5.75" style="184" customWidth="1"/>
    <col min="4098" max="4098" width="3.875" style="184" customWidth="1"/>
    <col min="4099" max="4099" width="2.625" style="184" customWidth="1"/>
    <col min="4100" max="4100" width="3.125" style="184" customWidth="1"/>
    <col min="4101" max="4101" width="3.375" style="184" customWidth="1"/>
    <col min="4102" max="4102" width="1.125" style="184" customWidth="1"/>
    <col min="4103" max="4103" width="2.75" style="184" customWidth="1"/>
    <col min="4104" max="4104" width="8.875" style="184" customWidth="1"/>
    <col min="4105" max="4105" width="4.625" style="184" customWidth="1"/>
    <col min="4106" max="4106" width="4.125" style="184" customWidth="1"/>
    <col min="4107" max="4107" width="15.625" style="184" customWidth="1"/>
    <col min="4108" max="4108" width="9.125" style="184" customWidth="1"/>
    <col min="4109" max="4109" width="18" style="184" customWidth="1"/>
    <col min="4110" max="4110" width="9.125" style="184" customWidth="1"/>
    <col min="4111" max="4352" width="9" style="184"/>
    <col min="4353" max="4353" width="5.75" style="184" customWidth="1"/>
    <col min="4354" max="4354" width="3.875" style="184" customWidth="1"/>
    <col min="4355" max="4355" width="2.625" style="184" customWidth="1"/>
    <col min="4356" max="4356" width="3.125" style="184" customWidth="1"/>
    <col min="4357" max="4357" width="3.375" style="184" customWidth="1"/>
    <col min="4358" max="4358" width="1.125" style="184" customWidth="1"/>
    <col min="4359" max="4359" width="2.75" style="184" customWidth="1"/>
    <col min="4360" max="4360" width="8.875" style="184" customWidth="1"/>
    <col min="4361" max="4361" width="4.625" style="184" customWidth="1"/>
    <col min="4362" max="4362" width="4.125" style="184" customWidth="1"/>
    <col min="4363" max="4363" width="15.625" style="184" customWidth="1"/>
    <col min="4364" max="4364" width="9.125" style="184" customWidth="1"/>
    <col min="4365" max="4365" width="18" style="184" customWidth="1"/>
    <col min="4366" max="4366" width="9.125" style="184" customWidth="1"/>
    <col min="4367" max="4608" width="9" style="184"/>
    <col min="4609" max="4609" width="5.75" style="184" customWidth="1"/>
    <col min="4610" max="4610" width="3.875" style="184" customWidth="1"/>
    <col min="4611" max="4611" width="2.625" style="184" customWidth="1"/>
    <col min="4612" max="4612" width="3.125" style="184" customWidth="1"/>
    <col min="4613" max="4613" width="3.375" style="184" customWidth="1"/>
    <col min="4614" max="4614" width="1.125" style="184" customWidth="1"/>
    <col min="4615" max="4615" width="2.75" style="184" customWidth="1"/>
    <col min="4616" max="4616" width="8.875" style="184" customWidth="1"/>
    <col min="4617" max="4617" width="4.625" style="184" customWidth="1"/>
    <col min="4618" max="4618" width="4.125" style="184" customWidth="1"/>
    <col min="4619" max="4619" width="15.625" style="184" customWidth="1"/>
    <col min="4620" max="4620" width="9.125" style="184" customWidth="1"/>
    <col min="4621" max="4621" width="18" style="184" customWidth="1"/>
    <col min="4622" max="4622" width="9.125" style="184" customWidth="1"/>
    <col min="4623" max="4864" width="9" style="184"/>
    <col min="4865" max="4865" width="5.75" style="184" customWidth="1"/>
    <col min="4866" max="4866" width="3.875" style="184" customWidth="1"/>
    <col min="4867" max="4867" width="2.625" style="184" customWidth="1"/>
    <col min="4868" max="4868" width="3.125" style="184" customWidth="1"/>
    <col min="4869" max="4869" width="3.375" style="184" customWidth="1"/>
    <col min="4870" max="4870" width="1.125" style="184" customWidth="1"/>
    <col min="4871" max="4871" width="2.75" style="184" customWidth="1"/>
    <col min="4872" max="4872" width="8.875" style="184" customWidth="1"/>
    <col min="4873" max="4873" width="4.625" style="184" customWidth="1"/>
    <col min="4874" max="4874" width="4.125" style="184" customWidth="1"/>
    <col min="4875" max="4875" width="15.625" style="184" customWidth="1"/>
    <col min="4876" max="4876" width="9.125" style="184" customWidth="1"/>
    <col min="4877" max="4877" width="18" style="184" customWidth="1"/>
    <col min="4878" max="4878" width="9.125" style="184" customWidth="1"/>
    <col min="4879" max="5120" width="9" style="184"/>
    <col min="5121" max="5121" width="5.75" style="184" customWidth="1"/>
    <col min="5122" max="5122" width="3.875" style="184" customWidth="1"/>
    <col min="5123" max="5123" width="2.625" style="184" customWidth="1"/>
    <col min="5124" max="5124" width="3.125" style="184" customWidth="1"/>
    <col min="5125" max="5125" width="3.375" style="184" customWidth="1"/>
    <col min="5126" max="5126" width="1.125" style="184" customWidth="1"/>
    <col min="5127" max="5127" width="2.75" style="184" customWidth="1"/>
    <col min="5128" max="5128" width="8.875" style="184" customWidth="1"/>
    <col min="5129" max="5129" width="4.625" style="184" customWidth="1"/>
    <col min="5130" max="5130" width="4.125" style="184" customWidth="1"/>
    <col min="5131" max="5131" width="15.625" style="184" customWidth="1"/>
    <col min="5132" max="5132" width="9.125" style="184" customWidth="1"/>
    <col min="5133" max="5133" width="18" style="184" customWidth="1"/>
    <col min="5134" max="5134" width="9.125" style="184" customWidth="1"/>
    <col min="5135" max="5376" width="9" style="184"/>
    <col min="5377" max="5377" width="5.75" style="184" customWidth="1"/>
    <col min="5378" max="5378" width="3.875" style="184" customWidth="1"/>
    <col min="5379" max="5379" width="2.625" style="184" customWidth="1"/>
    <col min="5380" max="5380" width="3.125" style="184" customWidth="1"/>
    <col min="5381" max="5381" width="3.375" style="184" customWidth="1"/>
    <col min="5382" max="5382" width="1.125" style="184" customWidth="1"/>
    <col min="5383" max="5383" width="2.75" style="184" customWidth="1"/>
    <col min="5384" max="5384" width="8.875" style="184" customWidth="1"/>
    <col min="5385" max="5385" width="4.625" style="184" customWidth="1"/>
    <col min="5386" max="5386" width="4.125" style="184" customWidth="1"/>
    <col min="5387" max="5387" width="15.625" style="184" customWidth="1"/>
    <col min="5388" max="5388" width="9.125" style="184" customWidth="1"/>
    <col min="5389" max="5389" width="18" style="184" customWidth="1"/>
    <col min="5390" max="5390" width="9.125" style="184" customWidth="1"/>
    <col min="5391" max="5632" width="9" style="184"/>
    <col min="5633" max="5633" width="5.75" style="184" customWidth="1"/>
    <col min="5634" max="5634" width="3.875" style="184" customWidth="1"/>
    <col min="5635" max="5635" width="2.625" style="184" customWidth="1"/>
    <col min="5636" max="5636" width="3.125" style="184" customWidth="1"/>
    <col min="5637" max="5637" width="3.375" style="184" customWidth="1"/>
    <col min="5638" max="5638" width="1.125" style="184" customWidth="1"/>
    <col min="5639" max="5639" width="2.75" style="184" customWidth="1"/>
    <col min="5640" max="5640" width="8.875" style="184" customWidth="1"/>
    <col min="5641" max="5641" width="4.625" style="184" customWidth="1"/>
    <col min="5642" max="5642" width="4.125" style="184" customWidth="1"/>
    <col min="5643" max="5643" width="15.625" style="184" customWidth="1"/>
    <col min="5644" max="5644" width="9.125" style="184" customWidth="1"/>
    <col min="5645" max="5645" width="18" style="184" customWidth="1"/>
    <col min="5646" max="5646" width="9.125" style="184" customWidth="1"/>
    <col min="5647" max="5888" width="9" style="184"/>
    <col min="5889" max="5889" width="5.75" style="184" customWidth="1"/>
    <col min="5890" max="5890" width="3.875" style="184" customWidth="1"/>
    <col min="5891" max="5891" width="2.625" style="184" customWidth="1"/>
    <col min="5892" max="5892" width="3.125" style="184" customWidth="1"/>
    <col min="5893" max="5893" width="3.375" style="184" customWidth="1"/>
    <col min="5894" max="5894" width="1.125" style="184" customWidth="1"/>
    <col min="5895" max="5895" width="2.75" style="184" customWidth="1"/>
    <col min="5896" max="5896" width="8.875" style="184" customWidth="1"/>
    <col min="5897" max="5897" width="4.625" style="184" customWidth="1"/>
    <col min="5898" max="5898" width="4.125" style="184" customWidth="1"/>
    <col min="5899" max="5899" width="15.625" style="184" customWidth="1"/>
    <col min="5900" max="5900" width="9.125" style="184" customWidth="1"/>
    <col min="5901" max="5901" width="18" style="184" customWidth="1"/>
    <col min="5902" max="5902" width="9.125" style="184" customWidth="1"/>
    <col min="5903" max="6144" width="9" style="184"/>
    <col min="6145" max="6145" width="5.75" style="184" customWidth="1"/>
    <col min="6146" max="6146" width="3.875" style="184" customWidth="1"/>
    <col min="6147" max="6147" width="2.625" style="184" customWidth="1"/>
    <col min="6148" max="6148" width="3.125" style="184" customWidth="1"/>
    <col min="6149" max="6149" width="3.375" style="184" customWidth="1"/>
    <col min="6150" max="6150" width="1.125" style="184" customWidth="1"/>
    <col min="6151" max="6151" width="2.75" style="184" customWidth="1"/>
    <col min="6152" max="6152" width="8.875" style="184" customWidth="1"/>
    <col min="6153" max="6153" width="4.625" style="184" customWidth="1"/>
    <col min="6154" max="6154" width="4.125" style="184" customWidth="1"/>
    <col min="6155" max="6155" width="15.625" style="184" customWidth="1"/>
    <col min="6156" max="6156" width="9.125" style="184" customWidth="1"/>
    <col min="6157" max="6157" width="18" style="184" customWidth="1"/>
    <col min="6158" max="6158" width="9.125" style="184" customWidth="1"/>
    <col min="6159" max="6400" width="9" style="184"/>
    <col min="6401" max="6401" width="5.75" style="184" customWidth="1"/>
    <col min="6402" max="6402" width="3.875" style="184" customWidth="1"/>
    <col min="6403" max="6403" width="2.625" style="184" customWidth="1"/>
    <col min="6404" max="6404" width="3.125" style="184" customWidth="1"/>
    <col min="6405" max="6405" width="3.375" style="184" customWidth="1"/>
    <col min="6406" max="6406" width="1.125" style="184" customWidth="1"/>
    <col min="6407" max="6407" width="2.75" style="184" customWidth="1"/>
    <col min="6408" max="6408" width="8.875" style="184" customWidth="1"/>
    <col min="6409" max="6409" width="4.625" style="184" customWidth="1"/>
    <col min="6410" max="6410" width="4.125" style="184" customWidth="1"/>
    <col min="6411" max="6411" width="15.625" style="184" customWidth="1"/>
    <col min="6412" max="6412" width="9.125" style="184" customWidth="1"/>
    <col min="6413" max="6413" width="18" style="184" customWidth="1"/>
    <col min="6414" max="6414" width="9.125" style="184" customWidth="1"/>
    <col min="6415" max="6656" width="9" style="184"/>
    <col min="6657" max="6657" width="5.75" style="184" customWidth="1"/>
    <col min="6658" max="6658" width="3.875" style="184" customWidth="1"/>
    <col min="6659" max="6659" width="2.625" style="184" customWidth="1"/>
    <col min="6660" max="6660" width="3.125" style="184" customWidth="1"/>
    <col min="6661" max="6661" width="3.375" style="184" customWidth="1"/>
    <col min="6662" max="6662" width="1.125" style="184" customWidth="1"/>
    <col min="6663" max="6663" width="2.75" style="184" customWidth="1"/>
    <col min="6664" max="6664" width="8.875" style="184" customWidth="1"/>
    <col min="6665" max="6665" width="4.625" style="184" customWidth="1"/>
    <col min="6666" max="6666" width="4.125" style="184" customWidth="1"/>
    <col min="6667" max="6667" width="15.625" style="184" customWidth="1"/>
    <col min="6668" max="6668" width="9.125" style="184" customWidth="1"/>
    <col min="6669" max="6669" width="18" style="184" customWidth="1"/>
    <col min="6670" max="6670" width="9.125" style="184" customWidth="1"/>
    <col min="6671" max="6912" width="9" style="184"/>
    <col min="6913" max="6913" width="5.75" style="184" customWidth="1"/>
    <col min="6914" max="6914" width="3.875" style="184" customWidth="1"/>
    <col min="6915" max="6915" width="2.625" style="184" customWidth="1"/>
    <col min="6916" max="6916" width="3.125" style="184" customWidth="1"/>
    <col min="6917" max="6917" width="3.375" style="184" customWidth="1"/>
    <col min="6918" max="6918" width="1.125" style="184" customWidth="1"/>
    <col min="6919" max="6919" width="2.75" style="184" customWidth="1"/>
    <col min="6920" max="6920" width="8.875" style="184" customWidth="1"/>
    <col min="6921" max="6921" width="4.625" style="184" customWidth="1"/>
    <col min="6922" max="6922" width="4.125" style="184" customWidth="1"/>
    <col min="6923" max="6923" width="15.625" style="184" customWidth="1"/>
    <col min="6924" max="6924" width="9.125" style="184" customWidth="1"/>
    <col min="6925" max="6925" width="18" style="184" customWidth="1"/>
    <col min="6926" max="6926" width="9.125" style="184" customWidth="1"/>
    <col min="6927" max="7168" width="9" style="184"/>
    <col min="7169" max="7169" width="5.75" style="184" customWidth="1"/>
    <col min="7170" max="7170" width="3.875" style="184" customWidth="1"/>
    <col min="7171" max="7171" width="2.625" style="184" customWidth="1"/>
    <col min="7172" max="7172" width="3.125" style="184" customWidth="1"/>
    <col min="7173" max="7173" width="3.375" style="184" customWidth="1"/>
    <col min="7174" max="7174" width="1.125" style="184" customWidth="1"/>
    <col min="7175" max="7175" width="2.75" style="184" customWidth="1"/>
    <col min="7176" max="7176" width="8.875" style="184" customWidth="1"/>
    <col min="7177" max="7177" width="4.625" style="184" customWidth="1"/>
    <col min="7178" max="7178" width="4.125" style="184" customWidth="1"/>
    <col min="7179" max="7179" width="15.625" style="184" customWidth="1"/>
    <col min="7180" max="7180" width="9.125" style="184" customWidth="1"/>
    <col min="7181" max="7181" width="18" style="184" customWidth="1"/>
    <col min="7182" max="7182" width="9.125" style="184" customWidth="1"/>
    <col min="7183" max="7424" width="9" style="184"/>
    <col min="7425" max="7425" width="5.75" style="184" customWidth="1"/>
    <col min="7426" max="7426" width="3.875" style="184" customWidth="1"/>
    <col min="7427" max="7427" width="2.625" style="184" customWidth="1"/>
    <col min="7428" max="7428" width="3.125" style="184" customWidth="1"/>
    <col min="7429" max="7429" width="3.375" style="184" customWidth="1"/>
    <col min="7430" max="7430" width="1.125" style="184" customWidth="1"/>
    <col min="7431" max="7431" width="2.75" style="184" customWidth="1"/>
    <col min="7432" max="7432" width="8.875" style="184" customWidth="1"/>
    <col min="7433" max="7433" width="4.625" style="184" customWidth="1"/>
    <col min="7434" max="7434" width="4.125" style="184" customWidth="1"/>
    <col min="7435" max="7435" width="15.625" style="184" customWidth="1"/>
    <col min="7436" max="7436" width="9.125" style="184" customWidth="1"/>
    <col min="7437" max="7437" width="18" style="184" customWidth="1"/>
    <col min="7438" max="7438" width="9.125" style="184" customWidth="1"/>
    <col min="7439" max="7680" width="9" style="184"/>
    <col min="7681" max="7681" width="5.75" style="184" customWidth="1"/>
    <col min="7682" max="7682" width="3.875" style="184" customWidth="1"/>
    <col min="7683" max="7683" width="2.625" style="184" customWidth="1"/>
    <col min="7684" max="7684" width="3.125" style="184" customWidth="1"/>
    <col min="7685" max="7685" width="3.375" style="184" customWidth="1"/>
    <col min="7686" max="7686" width="1.125" style="184" customWidth="1"/>
    <col min="7687" max="7687" width="2.75" style="184" customWidth="1"/>
    <col min="7688" max="7688" width="8.875" style="184" customWidth="1"/>
    <col min="7689" max="7689" width="4.625" style="184" customWidth="1"/>
    <col min="7690" max="7690" width="4.125" style="184" customWidth="1"/>
    <col min="7691" max="7691" width="15.625" style="184" customWidth="1"/>
    <col min="7692" max="7692" width="9.125" style="184" customWidth="1"/>
    <col min="7693" max="7693" width="18" style="184" customWidth="1"/>
    <col min="7694" max="7694" width="9.125" style="184" customWidth="1"/>
    <col min="7695" max="7936" width="9" style="184"/>
    <col min="7937" max="7937" width="5.75" style="184" customWidth="1"/>
    <col min="7938" max="7938" width="3.875" style="184" customWidth="1"/>
    <col min="7939" max="7939" width="2.625" style="184" customWidth="1"/>
    <col min="7940" max="7940" width="3.125" style="184" customWidth="1"/>
    <col min="7941" max="7941" width="3.375" style="184" customWidth="1"/>
    <col min="7942" max="7942" width="1.125" style="184" customWidth="1"/>
    <col min="7943" max="7943" width="2.75" style="184" customWidth="1"/>
    <col min="7944" max="7944" width="8.875" style="184" customWidth="1"/>
    <col min="7945" max="7945" width="4.625" style="184" customWidth="1"/>
    <col min="7946" max="7946" width="4.125" style="184" customWidth="1"/>
    <col min="7947" max="7947" width="15.625" style="184" customWidth="1"/>
    <col min="7948" max="7948" width="9.125" style="184" customWidth="1"/>
    <col min="7949" max="7949" width="18" style="184" customWidth="1"/>
    <col min="7950" max="7950" width="9.125" style="184" customWidth="1"/>
    <col min="7951" max="8192" width="9" style="184"/>
    <col min="8193" max="8193" width="5.75" style="184" customWidth="1"/>
    <col min="8194" max="8194" width="3.875" style="184" customWidth="1"/>
    <col min="8195" max="8195" width="2.625" style="184" customWidth="1"/>
    <col min="8196" max="8196" width="3.125" style="184" customWidth="1"/>
    <col min="8197" max="8197" width="3.375" style="184" customWidth="1"/>
    <col min="8198" max="8198" width="1.125" style="184" customWidth="1"/>
    <col min="8199" max="8199" width="2.75" style="184" customWidth="1"/>
    <col min="8200" max="8200" width="8.875" style="184" customWidth="1"/>
    <col min="8201" max="8201" width="4.625" style="184" customWidth="1"/>
    <col min="8202" max="8202" width="4.125" style="184" customWidth="1"/>
    <col min="8203" max="8203" width="15.625" style="184" customWidth="1"/>
    <col min="8204" max="8204" width="9.125" style="184" customWidth="1"/>
    <col min="8205" max="8205" width="18" style="184" customWidth="1"/>
    <col min="8206" max="8206" width="9.125" style="184" customWidth="1"/>
    <col min="8207" max="8448" width="9" style="184"/>
    <col min="8449" max="8449" width="5.75" style="184" customWidth="1"/>
    <col min="8450" max="8450" width="3.875" style="184" customWidth="1"/>
    <col min="8451" max="8451" width="2.625" style="184" customWidth="1"/>
    <col min="8452" max="8452" width="3.125" style="184" customWidth="1"/>
    <col min="8453" max="8453" width="3.375" style="184" customWidth="1"/>
    <col min="8454" max="8454" width="1.125" style="184" customWidth="1"/>
    <col min="8455" max="8455" width="2.75" style="184" customWidth="1"/>
    <col min="8456" max="8456" width="8.875" style="184" customWidth="1"/>
    <col min="8457" max="8457" width="4.625" style="184" customWidth="1"/>
    <col min="8458" max="8458" width="4.125" style="184" customWidth="1"/>
    <col min="8459" max="8459" width="15.625" style="184" customWidth="1"/>
    <col min="8460" max="8460" width="9.125" style="184" customWidth="1"/>
    <col min="8461" max="8461" width="18" style="184" customWidth="1"/>
    <col min="8462" max="8462" width="9.125" style="184" customWidth="1"/>
    <col min="8463" max="8704" width="9" style="184"/>
    <col min="8705" max="8705" width="5.75" style="184" customWidth="1"/>
    <col min="8706" max="8706" width="3.875" style="184" customWidth="1"/>
    <col min="8707" max="8707" width="2.625" style="184" customWidth="1"/>
    <col min="8708" max="8708" width="3.125" style="184" customWidth="1"/>
    <col min="8709" max="8709" width="3.375" style="184" customWidth="1"/>
    <col min="8710" max="8710" width="1.125" style="184" customWidth="1"/>
    <col min="8711" max="8711" width="2.75" style="184" customWidth="1"/>
    <col min="8712" max="8712" width="8.875" style="184" customWidth="1"/>
    <col min="8713" max="8713" width="4.625" style="184" customWidth="1"/>
    <col min="8714" max="8714" width="4.125" style="184" customWidth="1"/>
    <col min="8715" max="8715" width="15.625" style="184" customWidth="1"/>
    <col min="8716" max="8716" width="9.125" style="184" customWidth="1"/>
    <col min="8717" max="8717" width="18" style="184" customWidth="1"/>
    <col min="8718" max="8718" width="9.125" style="184" customWidth="1"/>
    <col min="8719" max="8960" width="9" style="184"/>
    <col min="8961" max="8961" width="5.75" style="184" customWidth="1"/>
    <col min="8962" max="8962" width="3.875" style="184" customWidth="1"/>
    <col min="8963" max="8963" width="2.625" style="184" customWidth="1"/>
    <col min="8964" max="8964" width="3.125" style="184" customWidth="1"/>
    <col min="8965" max="8965" width="3.375" style="184" customWidth="1"/>
    <col min="8966" max="8966" width="1.125" style="184" customWidth="1"/>
    <col min="8967" max="8967" width="2.75" style="184" customWidth="1"/>
    <col min="8968" max="8968" width="8.875" style="184" customWidth="1"/>
    <col min="8969" max="8969" width="4.625" style="184" customWidth="1"/>
    <col min="8970" max="8970" width="4.125" style="184" customWidth="1"/>
    <col min="8971" max="8971" width="15.625" style="184" customWidth="1"/>
    <col min="8972" max="8972" width="9.125" style="184" customWidth="1"/>
    <col min="8973" max="8973" width="18" style="184" customWidth="1"/>
    <col min="8974" max="8974" width="9.125" style="184" customWidth="1"/>
    <col min="8975" max="9216" width="9" style="184"/>
    <col min="9217" max="9217" width="5.75" style="184" customWidth="1"/>
    <col min="9218" max="9218" width="3.875" style="184" customWidth="1"/>
    <col min="9219" max="9219" width="2.625" style="184" customWidth="1"/>
    <col min="9220" max="9220" width="3.125" style="184" customWidth="1"/>
    <col min="9221" max="9221" width="3.375" style="184" customWidth="1"/>
    <col min="9222" max="9222" width="1.125" style="184" customWidth="1"/>
    <col min="9223" max="9223" width="2.75" style="184" customWidth="1"/>
    <col min="9224" max="9224" width="8.875" style="184" customWidth="1"/>
    <col min="9225" max="9225" width="4.625" style="184" customWidth="1"/>
    <col min="9226" max="9226" width="4.125" style="184" customWidth="1"/>
    <col min="9227" max="9227" width="15.625" style="184" customWidth="1"/>
    <col min="9228" max="9228" width="9.125" style="184" customWidth="1"/>
    <col min="9229" max="9229" width="18" style="184" customWidth="1"/>
    <col min="9230" max="9230" width="9.125" style="184" customWidth="1"/>
    <col min="9231" max="9472" width="9" style="184"/>
    <col min="9473" max="9473" width="5.75" style="184" customWidth="1"/>
    <col min="9474" max="9474" width="3.875" style="184" customWidth="1"/>
    <col min="9475" max="9475" width="2.625" style="184" customWidth="1"/>
    <col min="9476" max="9476" width="3.125" style="184" customWidth="1"/>
    <col min="9477" max="9477" width="3.375" style="184" customWidth="1"/>
    <col min="9478" max="9478" width="1.125" style="184" customWidth="1"/>
    <col min="9479" max="9479" width="2.75" style="184" customWidth="1"/>
    <col min="9480" max="9480" width="8.875" style="184" customWidth="1"/>
    <col min="9481" max="9481" width="4.625" style="184" customWidth="1"/>
    <col min="9482" max="9482" width="4.125" style="184" customWidth="1"/>
    <col min="9483" max="9483" width="15.625" style="184" customWidth="1"/>
    <col min="9484" max="9484" width="9.125" style="184" customWidth="1"/>
    <col min="9485" max="9485" width="18" style="184" customWidth="1"/>
    <col min="9486" max="9486" width="9.125" style="184" customWidth="1"/>
    <col min="9487" max="9728" width="9" style="184"/>
    <col min="9729" max="9729" width="5.75" style="184" customWidth="1"/>
    <col min="9730" max="9730" width="3.875" style="184" customWidth="1"/>
    <col min="9731" max="9731" width="2.625" style="184" customWidth="1"/>
    <col min="9732" max="9732" width="3.125" style="184" customWidth="1"/>
    <col min="9733" max="9733" width="3.375" style="184" customWidth="1"/>
    <col min="9734" max="9734" width="1.125" style="184" customWidth="1"/>
    <col min="9735" max="9735" width="2.75" style="184" customWidth="1"/>
    <col min="9736" max="9736" width="8.875" style="184" customWidth="1"/>
    <col min="9737" max="9737" width="4.625" style="184" customWidth="1"/>
    <col min="9738" max="9738" width="4.125" style="184" customWidth="1"/>
    <col min="9739" max="9739" width="15.625" style="184" customWidth="1"/>
    <col min="9740" max="9740" width="9.125" style="184" customWidth="1"/>
    <col min="9741" max="9741" width="18" style="184" customWidth="1"/>
    <col min="9742" max="9742" width="9.125" style="184" customWidth="1"/>
    <col min="9743" max="9984" width="9" style="184"/>
    <col min="9985" max="9985" width="5.75" style="184" customWidth="1"/>
    <col min="9986" max="9986" width="3.875" style="184" customWidth="1"/>
    <col min="9987" max="9987" width="2.625" style="184" customWidth="1"/>
    <col min="9988" max="9988" width="3.125" style="184" customWidth="1"/>
    <col min="9989" max="9989" width="3.375" style="184" customWidth="1"/>
    <col min="9990" max="9990" width="1.125" style="184" customWidth="1"/>
    <col min="9991" max="9991" width="2.75" style="184" customWidth="1"/>
    <col min="9992" max="9992" width="8.875" style="184" customWidth="1"/>
    <col min="9993" max="9993" width="4.625" style="184" customWidth="1"/>
    <col min="9994" max="9994" width="4.125" style="184" customWidth="1"/>
    <col min="9995" max="9995" width="15.625" style="184" customWidth="1"/>
    <col min="9996" max="9996" width="9.125" style="184" customWidth="1"/>
    <col min="9997" max="9997" width="18" style="184" customWidth="1"/>
    <col min="9998" max="9998" width="9.125" style="184" customWidth="1"/>
    <col min="9999" max="10240" width="9" style="184"/>
    <col min="10241" max="10241" width="5.75" style="184" customWidth="1"/>
    <col min="10242" max="10242" width="3.875" style="184" customWidth="1"/>
    <col min="10243" max="10243" width="2.625" style="184" customWidth="1"/>
    <col min="10244" max="10244" width="3.125" style="184" customWidth="1"/>
    <col min="10245" max="10245" width="3.375" style="184" customWidth="1"/>
    <col min="10246" max="10246" width="1.125" style="184" customWidth="1"/>
    <col min="10247" max="10247" width="2.75" style="184" customWidth="1"/>
    <col min="10248" max="10248" width="8.875" style="184" customWidth="1"/>
    <col min="10249" max="10249" width="4.625" style="184" customWidth="1"/>
    <col min="10250" max="10250" width="4.125" style="184" customWidth="1"/>
    <col min="10251" max="10251" width="15.625" style="184" customWidth="1"/>
    <col min="10252" max="10252" width="9.125" style="184" customWidth="1"/>
    <col min="10253" max="10253" width="18" style="184" customWidth="1"/>
    <col min="10254" max="10254" width="9.125" style="184" customWidth="1"/>
    <col min="10255" max="10496" width="9" style="184"/>
    <col min="10497" max="10497" width="5.75" style="184" customWidth="1"/>
    <col min="10498" max="10498" width="3.875" style="184" customWidth="1"/>
    <col min="10499" max="10499" width="2.625" style="184" customWidth="1"/>
    <col min="10500" max="10500" width="3.125" style="184" customWidth="1"/>
    <col min="10501" max="10501" width="3.375" style="184" customWidth="1"/>
    <col min="10502" max="10502" width="1.125" style="184" customWidth="1"/>
    <col min="10503" max="10503" width="2.75" style="184" customWidth="1"/>
    <col min="10504" max="10504" width="8.875" style="184" customWidth="1"/>
    <col min="10505" max="10505" width="4.625" style="184" customWidth="1"/>
    <col min="10506" max="10506" width="4.125" style="184" customWidth="1"/>
    <col min="10507" max="10507" width="15.625" style="184" customWidth="1"/>
    <col min="10508" max="10508" width="9.125" style="184" customWidth="1"/>
    <col min="10509" max="10509" width="18" style="184" customWidth="1"/>
    <col min="10510" max="10510" width="9.125" style="184" customWidth="1"/>
    <col min="10511" max="10752" width="9" style="184"/>
    <col min="10753" max="10753" width="5.75" style="184" customWidth="1"/>
    <col min="10754" max="10754" width="3.875" style="184" customWidth="1"/>
    <col min="10755" max="10755" width="2.625" style="184" customWidth="1"/>
    <col min="10756" max="10756" width="3.125" style="184" customWidth="1"/>
    <col min="10757" max="10757" width="3.375" style="184" customWidth="1"/>
    <col min="10758" max="10758" width="1.125" style="184" customWidth="1"/>
    <col min="10759" max="10759" width="2.75" style="184" customWidth="1"/>
    <col min="10760" max="10760" width="8.875" style="184" customWidth="1"/>
    <col min="10761" max="10761" width="4.625" style="184" customWidth="1"/>
    <col min="10762" max="10762" width="4.125" style="184" customWidth="1"/>
    <col min="10763" max="10763" width="15.625" style="184" customWidth="1"/>
    <col min="10764" max="10764" width="9.125" style="184" customWidth="1"/>
    <col min="10765" max="10765" width="18" style="184" customWidth="1"/>
    <col min="10766" max="10766" width="9.125" style="184" customWidth="1"/>
    <col min="10767" max="11008" width="9" style="184"/>
    <col min="11009" max="11009" width="5.75" style="184" customWidth="1"/>
    <col min="11010" max="11010" width="3.875" style="184" customWidth="1"/>
    <col min="11011" max="11011" width="2.625" style="184" customWidth="1"/>
    <col min="11012" max="11012" width="3.125" style="184" customWidth="1"/>
    <col min="11013" max="11013" width="3.375" style="184" customWidth="1"/>
    <col min="11014" max="11014" width="1.125" style="184" customWidth="1"/>
    <col min="11015" max="11015" width="2.75" style="184" customWidth="1"/>
    <col min="11016" max="11016" width="8.875" style="184" customWidth="1"/>
    <col min="11017" max="11017" width="4.625" style="184" customWidth="1"/>
    <col min="11018" max="11018" width="4.125" style="184" customWidth="1"/>
    <col min="11019" max="11019" width="15.625" style="184" customWidth="1"/>
    <col min="11020" max="11020" width="9.125" style="184" customWidth="1"/>
    <col min="11021" max="11021" width="18" style="184" customWidth="1"/>
    <col min="11022" max="11022" width="9.125" style="184" customWidth="1"/>
    <col min="11023" max="11264" width="9" style="184"/>
    <col min="11265" max="11265" width="5.75" style="184" customWidth="1"/>
    <col min="11266" max="11266" width="3.875" style="184" customWidth="1"/>
    <col min="11267" max="11267" width="2.625" style="184" customWidth="1"/>
    <col min="11268" max="11268" width="3.125" style="184" customWidth="1"/>
    <col min="11269" max="11269" width="3.375" style="184" customWidth="1"/>
    <col min="11270" max="11270" width="1.125" style="184" customWidth="1"/>
    <col min="11271" max="11271" width="2.75" style="184" customWidth="1"/>
    <col min="11272" max="11272" width="8.875" style="184" customWidth="1"/>
    <col min="11273" max="11273" width="4.625" style="184" customWidth="1"/>
    <col min="11274" max="11274" width="4.125" style="184" customWidth="1"/>
    <col min="11275" max="11275" width="15.625" style="184" customWidth="1"/>
    <col min="11276" max="11276" width="9.125" style="184" customWidth="1"/>
    <col min="11277" max="11277" width="18" style="184" customWidth="1"/>
    <col min="11278" max="11278" width="9.125" style="184" customWidth="1"/>
    <col min="11279" max="11520" width="9" style="184"/>
    <col min="11521" max="11521" width="5.75" style="184" customWidth="1"/>
    <col min="11522" max="11522" width="3.875" style="184" customWidth="1"/>
    <col min="11523" max="11523" width="2.625" style="184" customWidth="1"/>
    <col min="11524" max="11524" width="3.125" style="184" customWidth="1"/>
    <col min="11525" max="11525" width="3.375" style="184" customWidth="1"/>
    <col min="11526" max="11526" width="1.125" style="184" customWidth="1"/>
    <col min="11527" max="11527" width="2.75" style="184" customWidth="1"/>
    <col min="11528" max="11528" width="8.875" style="184" customWidth="1"/>
    <col min="11529" max="11529" width="4.625" style="184" customWidth="1"/>
    <col min="11530" max="11530" width="4.125" style="184" customWidth="1"/>
    <col min="11531" max="11531" width="15.625" style="184" customWidth="1"/>
    <col min="11532" max="11532" width="9.125" style="184" customWidth="1"/>
    <col min="11533" max="11533" width="18" style="184" customWidth="1"/>
    <col min="11534" max="11534" width="9.125" style="184" customWidth="1"/>
    <col min="11535" max="11776" width="9" style="184"/>
    <col min="11777" max="11777" width="5.75" style="184" customWidth="1"/>
    <col min="11778" max="11778" width="3.875" style="184" customWidth="1"/>
    <col min="11779" max="11779" width="2.625" style="184" customWidth="1"/>
    <col min="11780" max="11780" width="3.125" style="184" customWidth="1"/>
    <col min="11781" max="11781" width="3.375" style="184" customWidth="1"/>
    <col min="11782" max="11782" width="1.125" style="184" customWidth="1"/>
    <col min="11783" max="11783" width="2.75" style="184" customWidth="1"/>
    <col min="11784" max="11784" width="8.875" style="184" customWidth="1"/>
    <col min="11785" max="11785" width="4.625" style="184" customWidth="1"/>
    <col min="11786" max="11786" width="4.125" style="184" customWidth="1"/>
    <col min="11787" max="11787" width="15.625" style="184" customWidth="1"/>
    <col min="11788" max="11788" width="9.125" style="184" customWidth="1"/>
    <col min="11789" max="11789" width="18" style="184" customWidth="1"/>
    <col min="11790" max="11790" width="9.125" style="184" customWidth="1"/>
    <col min="11791" max="12032" width="9" style="184"/>
    <col min="12033" max="12033" width="5.75" style="184" customWidth="1"/>
    <col min="12034" max="12034" width="3.875" style="184" customWidth="1"/>
    <col min="12035" max="12035" width="2.625" style="184" customWidth="1"/>
    <col min="12036" max="12036" width="3.125" style="184" customWidth="1"/>
    <col min="12037" max="12037" width="3.375" style="184" customWidth="1"/>
    <col min="12038" max="12038" width="1.125" style="184" customWidth="1"/>
    <col min="12039" max="12039" width="2.75" style="184" customWidth="1"/>
    <col min="12040" max="12040" width="8.875" style="184" customWidth="1"/>
    <col min="12041" max="12041" width="4.625" style="184" customWidth="1"/>
    <col min="12042" max="12042" width="4.125" style="184" customWidth="1"/>
    <col min="12043" max="12043" width="15.625" style="184" customWidth="1"/>
    <col min="12044" max="12044" width="9.125" style="184" customWidth="1"/>
    <col min="12045" max="12045" width="18" style="184" customWidth="1"/>
    <col min="12046" max="12046" width="9.125" style="184" customWidth="1"/>
    <col min="12047" max="12288" width="9" style="184"/>
    <col min="12289" max="12289" width="5.75" style="184" customWidth="1"/>
    <col min="12290" max="12290" width="3.875" style="184" customWidth="1"/>
    <col min="12291" max="12291" width="2.625" style="184" customWidth="1"/>
    <col min="12292" max="12292" width="3.125" style="184" customWidth="1"/>
    <col min="12293" max="12293" width="3.375" style="184" customWidth="1"/>
    <col min="12294" max="12294" width="1.125" style="184" customWidth="1"/>
    <col min="12295" max="12295" width="2.75" style="184" customWidth="1"/>
    <col min="12296" max="12296" width="8.875" style="184" customWidth="1"/>
    <col min="12297" max="12297" width="4.625" style="184" customWidth="1"/>
    <col min="12298" max="12298" width="4.125" style="184" customWidth="1"/>
    <col min="12299" max="12299" width="15.625" style="184" customWidth="1"/>
    <col min="12300" max="12300" width="9.125" style="184" customWidth="1"/>
    <col min="12301" max="12301" width="18" style="184" customWidth="1"/>
    <col min="12302" max="12302" width="9.125" style="184" customWidth="1"/>
    <col min="12303" max="12544" width="9" style="184"/>
    <col min="12545" max="12545" width="5.75" style="184" customWidth="1"/>
    <col min="12546" max="12546" width="3.875" style="184" customWidth="1"/>
    <col min="12547" max="12547" width="2.625" style="184" customWidth="1"/>
    <col min="12548" max="12548" width="3.125" style="184" customWidth="1"/>
    <col min="12549" max="12549" width="3.375" style="184" customWidth="1"/>
    <col min="12550" max="12550" width="1.125" style="184" customWidth="1"/>
    <col min="12551" max="12551" width="2.75" style="184" customWidth="1"/>
    <col min="12552" max="12552" width="8.875" style="184" customWidth="1"/>
    <col min="12553" max="12553" width="4.625" style="184" customWidth="1"/>
    <col min="12554" max="12554" width="4.125" style="184" customWidth="1"/>
    <col min="12555" max="12555" width="15.625" style="184" customWidth="1"/>
    <col min="12556" max="12556" width="9.125" style="184" customWidth="1"/>
    <col min="12557" max="12557" width="18" style="184" customWidth="1"/>
    <col min="12558" max="12558" width="9.125" style="184" customWidth="1"/>
    <col min="12559" max="12800" width="9" style="184"/>
    <col min="12801" max="12801" width="5.75" style="184" customWidth="1"/>
    <col min="12802" max="12802" width="3.875" style="184" customWidth="1"/>
    <col min="12803" max="12803" width="2.625" style="184" customWidth="1"/>
    <col min="12804" max="12804" width="3.125" style="184" customWidth="1"/>
    <col min="12805" max="12805" width="3.375" style="184" customWidth="1"/>
    <col min="12806" max="12806" width="1.125" style="184" customWidth="1"/>
    <col min="12807" max="12807" width="2.75" style="184" customWidth="1"/>
    <col min="12808" max="12808" width="8.875" style="184" customWidth="1"/>
    <col min="12809" max="12809" width="4.625" style="184" customWidth="1"/>
    <col min="12810" max="12810" width="4.125" style="184" customWidth="1"/>
    <col min="12811" max="12811" width="15.625" style="184" customWidth="1"/>
    <col min="12812" max="12812" width="9.125" style="184" customWidth="1"/>
    <col min="12813" max="12813" width="18" style="184" customWidth="1"/>
    <col min="12814" max="12814" width="9.125" style="184" customWidth="1"/>
    <col min="12815" max="13056" width="9" style="184"/>
    <col min="13057" max="13057" width="5.75" style="184" customWidth="1"/>
    <col min="13058" max="13058" width="3.875" style="184" customWidth="1"/>
    <col min="13059" max="13059" width="2.625" style="184" customWidth="1"/>
    <col min="13060" max="13060" width="3.125" style="184" customWidth="1"/>
    <col min="13061" max="13061" width="3.375" style="184" customWidth="1"/>
    <col min="13062" max="13062" width="1.125" style="184" customWidth="1"/>
    <col min="13063" max="13063" width="2.75" style="184" customWidth="1"/>
    <col min="13064" max="13064" width="8.875" style="184" customWidth="1"/>
    <col min="13065" max="13065" width="4.625" style="184" customWidth="1"/>
    <col min="13066" max="13066" width="4.125" style="184" customWidth="1"/>
    <col min="13067" max="13067" width="15.625" style="184" customWidth="1"/>
    <col min="13068" max="13068" width="9.125" style="184" customWidth="1"/>
    <col min="13069" max="13069" width="18" style="184" customWidth="1"/>
    <col min="13070" max="13070" width="9.125" style="184" customWidth="1"/>
    <col min="13071" max="13312" width="9" style="184"/>
    <col min="13313" max="13313" width="5.75" style="184" customWidth="1"/>
    <col min="13314" max="13314" width="3.875" style="184" customWidth="1"/>
    <col min="13315" max="13315" width="2.625" style="184" customWidth="1"/>
    <col min="13316" max="13316" width="3.125" style="184" customWidth="1"/>
    <col min="13317" max="13317" width="3.375" style="184" customWidth="1"/>
    <col min="13318" max="13318" width="1.125" style="184" customWidth="1"/>
    <col min="13319" max="13319" width="2.75" style="184" customWidth="1"/>
    <col min="13320" max="13320" width="8.875" style="184" customWidth="1"/>
    <col min="13321" max="13321" width="4.625" style="184" customWidth="1"/>
    <col min="13322" max="13322" width="4.125" style="184" customWidth="1"/>
    <col min="13323" max="13323" width="15.625" style="184" customWidth="1"/>
    <col min="13324" max="13324" width="9.125" style="184" customWidth="1"/>
    <col min="13325" max="13325" width="18" style="184" customWidth="1"/>
    <col min="13326" max="13326" width="9.125" style="184" customWidth="1"/>
    <col min="13327" max="13568" width="9" style="184"/>
    <col min="13569" max="13569" width="5.75" style="184" customWidth="1"/>
    <col min="13570" max="13570" width="3.875" style="184" customWidth="1"/>
    <col min="13571" max="13571" width="2.625" style="184" customWidth="1"/>
    <col min="13572" max="13572" width="3.125" style="184" customWidth="1"/>
    <col min="13573" max="13573" width="3.375" style="184" customWidth="1"/>
    <col min="13574" max="13574" width="1.125" style="184" customWidth="1"/>
    <col min="13575" max="13575" width="2.75" style="184" customWidth="1"/>
    <col min="13576" max="13576" width="8.875" style="184" customWidth="1"/>
    <col min="13577" max="13577" width="4.625" style="184" customWidth="1"/>
    <col min="13578" max="13578" width="4.125" style="184" customWidth="1"/>
    <col min="13579" max="13579" width="15.625" style="184" customWidth="1"/>
    <col min="13580" max="13580" width="9.125" style="184" customWidth="1"/>
    <col min="13581" max="13581" width="18" style="184" customWidth="1"/>
    <col min="13582" max="13582" width="9.125" style="184" customWidth="1"/>
    <col min="13583" max="13824" width="9" style="184"/>
    <col min="13825" max="13825" width="5.75" style="184" customWidth="1"/>
    <col min="13826" max="13826" width="3.875" style="184" customWidth="1"/>
    <col min="13827" max="13827" width="2.625" style="184" customWidth="1"/>
    <col min="13828" max="13828" width="3.125" style="184" customWidth="1"/>
    <col min="13829" max="13829" width="3.375" style="184" customWidth="1"/>
    <col min="13830" max="13830" width="1.125" style="184" customWidth="1"/>
    <col min="13831" max="13831" width="2.75" style="184" customWidth="1"/>
    <col min="13832" max="13832" width="8.875" style="184" customWidth="1"/>
    <col min="13833" max="13833" width="4.625" style="184" customWidth="1"/>
    <col min="13834" max="13834" width="4.125" style="184" customWidth="1"/>
    <col min="13835" max="13835" width="15.625" style="184" customWidth="1"/>
    <col min="13836" max="13836" width="9.125" style="184" customWidth="1"/>
    <col min="13837" max="13837" width="18" style="184" customWidth="1"/>
    <col min="13838" max="13838" width="9.125" style="184" customWidth="1"/>
    <col min="13839" max="14080" width="9" style="184"/>
    <col min="14081" max="14081" width="5.75" style="184" customWidth="1"/>
    <col min="14082" max="14082" width="3.875" style="184" customWidth="1"/>
    <col min="14083" max="14083" width="2.625" style="184" customWidth="1"/>
    <col min="14084" max="14084" width="3.125" style="184" customWidth="1"/>
    <col min="14085" max="14085" width="3.375" style="184" customWidth="1"/>
    <col min="14086" max="14086" width="1.125" style="184" customWidth="1"/>
    <col min="14087" max="14087" width="2.75" style="184" customWidth="1"/>
    <col min="14088" max="14088" width="8.875" style="184" customWidth="1"/>
    <col min="14089" max="14089" width="4.625" style="184" customWidth="1"/>
    <col min="14090" max="14090" width="4.125" style="184" customWidth="1"/>
    <col min="14091" max="14091" width="15.625" style="184" customWidth="1"/>
    <col min="14092" max="14092" width="9.125" style="184" customWidth="1"/>
    <col min="14093" max="14093" width="18" style="184" customWidth="1"/>
    <col min="14094" max="14094" width="9.125" style="184" customWidth="1"/>
    <col min="14095" max="14336" width="9" style="184"/>
    <col min="14337" max="14337" width="5.75" style="184" customWidth="1"/>
    <col min="14338" max="14338" width="3.875" style="184" customWidth="1"/>
    <col min="14339" max="14339" width="2.625" style="184" customWidth="1"/>
    <col min="14340" max="14340" width="3.125" style="184" customWidth="1"/>
    <col min="14341" max="14341" width="3.375" style="184" customWidth="1"/>
    <col min="14342" max="14342" width="1.125" style="184" customWidth="1"/>
    <col min="14343" max="14343" width="2.75" style="184" customWidth="1"/>
    <col min="14344" max="14344" width="8.875" style="184" customWidth="1"/>
    <col min="14345" max="14345" width="4.625" style="184" customWidth="1"/>
    <col min="14346" max="14346" width="4.125" style="184" customWidth="1"/>
    <col min="14347" max="14347" width="15.625" style="184" customWidth="1"/>
    <col min="14348" max="14348" width="9.125" style="184" customWidth="1"/>
    <col min="14349" max="14349" width="18" style="184" customWidth="1"/>
    <col min="14350" max="14350" width="9.125" style="184" customWidth="1"/>
    <col min="14351" max="14592" width="9" style="184"/>
    <col min="14593" max="14593" width="5.75" style="184" customWidth="1"/>
    <col min="14594" max="14594" width="3.875" style="184" customWidth="1"/>
    <col min="14595" max="14595" width="2.625" style="184" customWidth="1"/>
    <col min="14596" max="14596" width="3.125" style="184" customWidth="1"/>
    <col min="14597" max="14597" width="3.375" style="184" customWidth="1"/>
    <col min="14598" max="14598" width="1.125" style="184" customWidth="1"/>
    <col min="14599" max="14599" width="2.75" style="184" customWidth="1"/>
    <col min="14600" max="14600" width="8.875" style="184" customWidth="1"/>
    <col min="14601" max="14601" width="4.625" style="184" customWidth="1"/>
    <col min="14602" max="14602" width="4.125" style="184" customWidth="1"/>
    <col min="14603" max="14603" width="15.625" style="184" customWidth="1"/>
    <col min="14604" max="14604" width="9.125" style="184" customWidth="1"/>
    <col min="14605" max="14605" width="18" style="184" customWidth="1"/>
    <col min="14606" max="14606" width="9.125" style="184" customWidth="1"/>
    <col min="14607" max="14848" width="9" style="184"/>
    <col min="14849" max="14849" width="5.75" style="184" customWidth="1"/>
    <col min="14850" max="14850" width="3.875" style="184" customWidth="1"/>
    <col min="14851" max="14851" width="2.625" style="184" customWidth="1"/>
    <col min="14852" max="14852" width="3.125" style="184" customWidth="1"/>
    <col min="14853" max="14853" width="3.375" style="184" customWidth="1"/>
    <col min="14854" max="14854" width="1.125" style="184" customWidth="1"/>
    <col min="14855" max="14855" width="2.75" style="184" customWidth="1"/>
    <col min="14856" max="14856" width="8.875" style="184" customWidth="1"/>
    <col min="14857" max="14857" width="4.625" style="184" customWidth="1"/>
    <col min="14858" max="14858" width="4.125" style="184" customWidth="1"/>
    <col min="14859" max="14859" width="15.625" style="184" customWidth="1"/>
    <col min="14860" max="14860" width="9.125" style="184" customWidth="1"/>
    <col min="14861" max="14861" width="18" style="184" customWidth="1"/>
    <col min="14862" max="14862" width="9.125" style="184" customWidth="1"/>
    <col min="14863" max="15104" width="9" style="184"/>
    <col min="15105" max="15105" width="5.75" style="184" customWidth="1"/>
    <col min="15106" max="15106" width="3.875" style="184" customWidth="1"/>
    <col min="15107" max="15107" width="2.625" style="184" customWidth="1"/>
    <col min="15108" max="15108" width="3.125" style="184" customWidth="1"/>
    <col min="15109" max="15109" width="3.375" style="184" customWidth="1"/>
    <col min="15110" max="15110" width="1.125" style="184" customWidth="1"/>
    <col min="15111" max="15111" width="2.75" style="184" customWidth="1"/>
    <col min="15112" max="15112" width="8.875" style="184" customWidth="1"/>
    <col min="15113" max="15113" width="4.625" style="184" customWidth="1"/>
    <col min="15114" max="15114" width="4.125" style="184" customWidth="1"/>
    <col min="15115" max="15115" width="15.625" style="184" customWidth="1"/>
    <col min="15116" max="15116" width="9.125" style="184" customWidth="1"/>
    <col min="15117" max="15117" width="18" style="184" customWidth="1"/>
    <col min="15118" max="15118" width="9.125" style="184" customWidth="1"/>
    <col min="15119" max="15360" width="9" style="184"/>
    <col min="15361" max="15361" width="5.75" style="184" customWidth="1"/>
    <col min="15362" max="15362" width="3.875" style="184" customWidth="1"/>
    <col min="15363" max="15363" width="2.625" style="184" customWidth="1"/>
    <col min="15364" max="15364" width="3.125" style="184" customWidth="1"/>
    <col min="15365" max="15365" width="3.375" style="184" customWidth="1"/>
    <col min="15366" max="15366" width="1.125" style="184" customWidth="1"/>
    <col min="15367" max="15367" width="2.75" style="184" customWidth="1"/>
    <col min="15368" max="15368" width="8.875" style="184" customWidth="1"/>
    <col min="15369" max="15369" width="4.625" style="184" customWidth="1"/>
    <col min="15370" max="15370" width="4.125" style="184" customWidth="1"/>
    <col min="15371" max="15371" width="15.625" style="184" customWidth="1"/>
    <col min="15372" max="15372" width="9.125" style="184" customWidth="1"/>
    <col min="15373" max="15373" width="18" style="184" customWidth="1"/>
    <col min="15374" max="15374" width="9.125" style="184" customWidth="1"/>
    <col min="15375" max="15616" width="9" style="184"/>
    <col min="15617" max="15617" width="5.75" style="184" customWidth="1"/>
    <col min="15618" max="15618" width="3.875" style="184" customWidth="1"/>
    <col min="15619" max="15619" width="2.625" style="184" customWidth="1"/>
    <col min="15620" max="15620" width="3.125" style="184" customWidth="1"/>
    <col min="15621" max="15621" width="3.375" style="184" customWidth="1"/>
    <col min="15622" max="15622" width="1.125" style="184" customWidth="1"/>
    <col min="15623" max="15623" width="2.75" style="184" customWidth="1"/>
    <col min="15624" max="15624" width="8.875" style="184" customWidth="1"/>
    <col min="15625" max="15625" width="4.625" style="184" customWidth="1"/>
    <col min="15626" max="15626" width="4.125" style="184" customWidth="1"/>
    <col min="15627" max="15627" width="15.625" style="184" customWidth="1"/>
    <col min="15628" max="15628" width="9.125" style="184" customWidth="1"/>
    <col min="15629" max="15629" width="18" style="184" customWidth="1"/>
    <col min="15630" max="15630" width="9.125" style="184" customWidth="1"/>
    <col min="15631" max="15872" width="9" style="184"/>
    <col min="15873" max="15873" width="5.75" style="184" customWidth="1"/>
    <col min="15874" max="15874" width="3.875" style="184" customWidth="1"/>
    <col min="15875" max="15875" width="2.625" style="184" customWidth="1"/>
    <col min="15876" max="15876" width="3.125" style="184" customWidth="1"/>
    <col min="15877" max="15877" width="3.375" style="184" customWidth="1"/>
    <col min="15878" max="15878" width="1.125" style="184" customWidth="1"/>
    <col min="15879" max="15879" width="2.75" style="184" customWidth="1"/>
    <col min="15880" max="15880" width="8.875" style="184" customWidth="1"/>
    <col min="15881" max="15881" width="4.625" style="184" customWidth="1"/>
    <col min="15882" max="15882" width="4.125" style="184" customWidth="1"/>
    <col min="15883" max="15883" width="15.625" style="184" customWidth="1"/>
    <col min="15884" max="15884" width="9.125" style="184" customWidth="1"/>
    <col min="15885" max="15885" width="18" style="184" customWidth="1"/>
    <col min="15886" max="15886" width="9.125" style="184" customWidth="1"/>
    <col min="15887" max="16128" width="9" style="184"/>
    <col min="16129" max="16129" width="5.75" style="184" customWidth="1"/>
    <col min="16130" max="16130" width="3.875" style="184" customWidth="1"/>
    <col min="16131" max="16131" width="2.625" style="184" customWidth="1"/>
    <col min="16132" max="16132" width="3.125" style="184" customWidth="1"/>
    <col min="16133" max="16133" width="3.375" style="184" customWidth="1"/>
    <col min="16134" max="16134" width="1.125" style="184" customWidth="1"/>
    <col min="16135" max="16135" width="2.75" style="184" customWidth="1"/>
    <col min="16136" max="16136" width="8.875" style="184" customWidth="1"/>
    <col min="16137" max="16137" width="4.625" style="184" customWidth="1"/>
    <col min="16138" max="16138" width="4.125" style="184" customWidth="1"/>
    <col min="16139" max="16139" width="15.625" style="184" customWidth="1"/>
    <col min="16140" max="16140" width="9.125" style="184" customWidth="1"/>
    <col min="16141" max="16141" width="18" style="184" customWidth="1"/>
    <col min="16142" max="16142" width="9.125" style="184" customWidth="1"/>
    <col min="16143" max="16384" width="9" style="184"/>
  </cols>
  <sheetData>
    <row r="1" spans="1:15" x14ac:dyDescent="0.55000000000000004">
      <c r="A1" s="812" t="s">
        <v>171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183" t="s">
        <v>172</v>
      </c>
    </row>
    <row r="2" spans="1:15" x14ac:dyDescent="0.55000000000000004">
      <c r="A2" s="185" t="s">
        <v>61</v>
      </c>
      <c r="B2" s="813" t="str">
        <f>'[3]ปร.4(ก)'!A2</f>
        <v>งานปรับปรุง/ซ่อมแซม</v>
      </c>
      <c r="C2" s="813"/>
      <c r="D2" s="813"/>
      <c r="E2" s="813"/>
      <c r="F2" s="813"/>
      <c r="G2" s="813"/>
      <c r="H2" s="814" t="str">
        <f>'[3]ปร.4(ก)'!E2</f>
        <v>การปรับปรุง/ซ่อมแซม..........</v>
      </c>
      <c r="I2" s="814"/>
      <c r="J2" s="814"/>
      <c r="K2" s="814"/>
      <c r="L2" s="814"/>
      <c r="M2" s="814"/>
      <c r="N2" s="814"/>
    </row>
    <row r="3" spans="1:15" x14ac:dyDescent="0.55000000000000004">
      <c r="A3" s="186" t="s">
        <v>61</v>
      </c>
      <c r="B3" s="815" t="s">
        <v>173</v>
      </c>
      <c r="C3" s="815"/>
      <c r="D3" s="816" t="str">
        <f>'[3]ปร.4(ก)'!B3</f>
        <v>โรงเรียน</v>
      </c>
      <c r="E3" s="816"/>
      <c r="F3" s="816"/>
      <c r="G3" s="816"/>
      <c r="H3" s="816"/>
      <c r="I3" s="816"/>
      <c r="J3" s="816"/>
      <c r="K3" s="816"/>
      <c r="L3" s="187" t="s">
        <v>174</v>
      </c>
      <c r="M3" s="817" t="str">
        <f>'[3]ปร.4(ก)'!J3</f>
        <v>ทั่วประเทศ</v>
      </c>
      <c r="N3" s="817"/>
    </row>
    <row r="4" spans="1:15" x14ac:dyDescent="0.55000000000000004">
      <c r="A4" s="186" t="s">
        <v>61</v>
      </c>
      <c r="B4" s="815" t="s">
        <v>64</v>
      </c>
      <c r="C4" s="815"/>
      <c r="D4" s="815"/>
      <c r="E4" s="818" t="s">
        <v>175</v>
      </c>
      <c r="F4" s="818"/>
      <c r="G4" s="818"/>
      <c r="H4" s="818"/>
      <c r="I4" s="818"/>
      <c r="J4" s="818"/>
      <c r="K4" s="818"/>
      <c r="L4" s="818"/>
      <c r="M4" s="818"/>
      <c r="N4" s="818"/>
    </row>
    <row r="5" spans="1:15" x14ac:dyDescent="0.55000000000000004">
      <c r="A5" s="186" t="s">
        <v>61</v>
      </c>
      <c r="B5" s="818" t="s">
        <v>176</v>
      </c>
      <c r="C5" s="818"/>
      <c r="D5" s="818"/>
      <c r="E5" s="818"/>
      <c r="F5" s="818"/>
      <c r="G5" s="818"/>
      <c r="H5" s="188" t="s">
        <v>4</v>
      </c>
      <c r="I5" s="189">
        <v>2</v>
      </c>
      <c r="J5" s="190" t="s">
        <v>59</v>
      </c>
      <c r="K5" s="819" t="s">
        <v>66</v>
      </c>
      <c r="L5" s="819"/>
      <c r="M5" s="820">
        <f>'[3]ปร.4(ก)'!K4</f>
        <v>240378</v>
      </c>
      <c r="N5" s="820"/>
      <c r="O5" s="191"/>
    </row>
    <row r="6" spans="1:15" ht="24.75" thickBot="1" x14ac:dyDescent="0.6">
      <c r="A6" s="192"/>
      <c r="B6" s="192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5" ht="24.75" thickTop="1" x14ac:dyDescent="0.55000000000000004">
      <c r="A7" s="802" t="s">
        <v>2</v>
      </c>
      <c r="B7" s="804" t="s">
        <v>3</v>
      </c>
      <c r="C7" s="805"/>
      <c r="D7" s="805"/>
      <c r="E7" s="805"/>
      <c r="F7" s="805"/>
      <c r="G7" s="805"/>
      <c r="H7" s="805"/>
      <c r="I7" s="805"/>
      <c r="J7" s="806"/>
      <c r="K7" s="194" t="s">
        <v>68</v>
      </c>
      <c r="L7" s="810" t="s">
        <v>69</v>
      </c>
      <c r="M7" s="195" t="s">
        <v>70</v>
      </c>
      <c r="N7" s="802" t="s">
        <v>9</v>
      </c>
    </row>
    <row r="8" spans="1:15" ht="24.75" thickBot="1" x14ac:dyDescent="0.6">
      <c r="A8" s="803"/>
      <c r="B8" s="807"/>
      <c r="C8" s="808"/>
      <c r="D8" s="808"/>
      <c r="E8" s="808"/>
      <c r="F8" s="808"/>
      <c r="G8" s="808"/>
      <c r="H8" s="808"/>
      <c r="I8" s="808"/>
      <c r="J8" s="809"/>
      <c r="K8" s="196" t="s">
        <v>71</v>
      </c>
      <c r="L8" s="811"/>
      <c r="M8" s="197" t="s">
        <v>71</v>
      </c>
      <c r="N8" s="803"/>
    </row>
    <row r="9" spans="1:15" ht="28.5" thickTop="1" x14ac:dyDescent="0.65">
      <c r="A9" s="198">
        <v>1</v>
      </c>
      <c r="B9" s="821" t="s">
        <v>177</v>
      </c>
      <c r="C9" s="822"/>
      <c r="D9" s="822"/>
      <c r="E9" s="822"/>
      <c r="F9" s="822"/>
      <c r="G9" s="822"/>
      <c r="H9" s="822"/>
      <c r="I9" s="822"/>
      <c r="J9" s="823"/>
      <c r="K9" s="199">
        <f>DATA!F1</f>
        <v>2067568</v>
      </c>
      <c r="L9" s="200">
        <f>'factor f'!G31</f>
        <v>1.3034279274666667</v>
      </c>
      <c r="M9" s="201">
        <f>K9*L9</f>
        <v>2694925.8731364012</v>
      </c>
      <c r="N9" s="202"/>
    </row>
    <row r="10" spans="1:15" x14ac:dyDescent="0.55000000000000004">
      <c r="A10" s="203"/>
      <c r="B10" s="824"/>
      <c r="C10" s="818"/>
      <c r="D10" s="818"/>
      <c r="E10" s="818"/>
      <c r="F10" s="818"/>
      <c r="G10" s="818"/>
      <c r="H10" s="818"/>
      <c r="I10" s="818"/>
      <c r="J10" s="825"/>
      <c r="K10" s="204"/>
      <c r="L10" s="205"/>
      <c r="M10" s="204"/>
      <c r="N10" s="206"/>
    </row>
    <row r="11" spans="1:15" x14ac:dyDescent="0.55000000000000004">
      <c r="A11" s="203"/>
      <c r="B11" s="826"/>
      <c r="C11" s="827"/>
      <c r="D11" s="827"/>
      <c r="E11" s="827"/>
      <c r="F11" s="827"/>
      <c r="G11" s="827"/>
      <c r="H11" s="827"/>
      <c r="I11" s="827"/>
      <c r="J11" s="828"/>
      <c r="K11" s="207"/>
      <c r="L11" s="205"/>
      <c r="M11" s="204"/>
      <c r="N11" s="206"/>
    </row>
    <row r="12" spans="1:15" x14ac:dyDescent="0.55000000000000004">
      <c r="A12" s="203"/>
      <c r="B12" s="829" t="s">
        <v>178</v>
      </c>
      <c r="C12" s="830"/>
      <c r="D12" s="830"/>
      <c r="E12" s="830"/>
      <c r="F12" s="830"/>
      <c r="G12" s="830"/>
      <c r="H12" s="830"/>
      <c r="I12" s="830"/>
      <c r="J12" s="831"/>
      <c r="K12" s="205"/>
      <c r="L12" s="205"/>
      <c r="M12" s="208"/>
      <c r="N12" s="206"/>
    </row>
    <row r="13" spans="1:15" s="213" customFormat="1" ht="21.75" x14ac:dyDescent="0.5">
      <c r="A13" s="209"/>
      <c r="B13" s="832" t="s">
        <v>179</v>
      </c>
      <c r="C13" s="833"/>
      <c r="D13" s="833"/>
      <c r="E13" s="833"/>
      <c r="F13" s="833"/>
      <c r="G13" s="833"/>
      <c r="H13" s="833"/>
      <c r="I13" s="834">
        <v>0</v>
      </c>
      <c r="J13" s="835"/>
      <c r="K13" s="210"/>
      <c r="L13" s="210"/>
      <c r="M13" s="211"/>
      <c r="N13" s="212"/>
    </row>
    <row r="14" spans="1:15" s="213" customFormat="1" ht="21.75" x14ac:dyDescent="0.5">
      <c r="A14" s="212"/>
      <c r="B14" s="837" t="s">
        <v>180</v>
      </c>
      <c r="C14" s="838"/>
      <c r="D14" s="838"/>
      <c r="E14" s="838"/>
      <c r="F14" s="838"/>
      <c r="G14" s="838"/>
      <c r="H14" s="838"/>
      <c r="I14" s="839">
        <v>0</v>
      </c>
      <c r="J14" s="840"/>
      <c r="K14" s="210"/>
      <c r="L14" s="210"/>
      <c r="M14" s="211"/>
      <c r="N14" s="212"/>
    </row>
    <row r="15" spans="1:15" s="213" customFormat="1" ht="21.75" x14ac:dyDescent="0.5">
      <c r="A15" s="212"/>
      <c r="B15" s="837" t="s">
        <v>181</v>
      </c>
      <c r="C15" s="838"/>
      <c r="D15" s="838"/>
      <c r="E15" s="838"/>
      <c r="F15" s="838"/>
      <c r="G15" s="838"/>
      <c r="H15" s="838"/>
      <c r="I15" s="839">
        <v>0.06</v>
      </c>
      <c r="J15" s="840"/>
      <c r="K15" s="210"/>
      <c r="L15" s="210"/>
      <c r="M15" s="211"/>
      <c r="N15" s="212"/>
    </row>
    <row r="16" spans="1:15" s="213" customFormat="1" ht="22.5" thickBot="1" x14ac:dyDescent="0.55000000000000004">
      <c r="A16" s="214"/>
      <c r="B16" s="841" t="s">
        <v>182</v>
      </c>
      <c r="C16" s="842"/>
      <c r="D16" s="842"/>
      <c r="E16" s="842"/>
      <c r="F16" s="842"/>
      <c r="G16" s="842"/>
      <c r="H16" s="842"/>
      <c r="I16" s="843">
        <v>7.0000000000000007E-2</v>
      </c>
      <c r="J16" s="844"/>
      <c r="K16" s="215"/>
      <c r="L16" s="215"/>
      <c r="M16" s="216"/>
      <c r="N16" s="217"/>
    </row>
    <row r="17" spans="1:14" ht="29.25" thickTop="1" thickBot="1" x14ac:dyDescent="0.7">
      <c r="A17" s="845" t="s">
        <v>183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7"/>
      <c r="M17" s="218">
        <f>SUM(M9:M16)</f>
        <v>2694925.8731364012</v>
      </c>
      <c r="N17" s="219"/>
    </row>
    <row r="18" spans="1:14" ht="28.5" thickBot="1" x14ac:dyDescent="0.7">
      <c r="A18" s="848" t="str">
        <f>"("&amp;BAHTTEXT(M18)&amp;")"</f>
        <v>(สองล้านหกแสนเก้าหมื่นสี่พันเก้าร้อยบาทถ้วน)</v>
      </c>
      <c r="B18" s="849"/>
      <c r="C18" s="849"/>
      <c r="D18" s="849"/>
      <c r="E18" s="849"/>
      <c r="F18" s="849"/>
      <c r="G18" s="849"/>
      <c r="H18" s="849"/>
      <c r="I18" s="849"/>
      <c r="J18" s="849"/>
      <c r="K18" s="849"/>
      <c r="L18" s="220" t="s">
        <v>74</v>
      </c>
      <c r="M18" s="221">
        <f>ROUNDDOWN(M17,-'กรอกรายการ วัสดุ'!C4)</f>
        <v>2694900</v>
      </c>
      <c r="N18" s="222" t="s">
        <v>75</v>
      </c>
    </row>
    <row r="19" spans="1:14" ht="24.75" thickTop="1" x14ac:dyDescent="0.55000000000000004">
      <c r="A19" s="223"/>
      <c r="B19" s="850" t="s">
        <v>1</v>
      </c>
      <c r="C19" s="850"/>
      <c r="D19" s="850"/>
      <c r="E19" s="850"/>
      <c r="F19" s="850"/>
      <c r="G19" s="850"/>
      <c r="H19" s="851" t="s">
        <v>76</v>
      </c>
      <c r="I19" s="852"/>
      <c r="J19" s="852"/>
      <c r="K19" s="852"/>
      <c r="L19" s="852"/>
      <c r="M19" s="853"/>
      <c r="N19" s="853"/>
    </row>
    <row r="20" spans="1:14" s="213" customFormat="1" ht="21.75" x14ac:dyDescent="0.5">
      <c r="A20" s="224"/>
      <c r="B20" s="836"/>
      <c r="C20" s="836"/>
      <c r="D20" s="836"/>
      <c r="E20" s="836"/>
      <c r="F20" s="836"/>
      <c r="G20" s="836"/>
      <c r="H20" s="836" t="s">
        <v>184</v>
      </c>
      <c r="I20" s="836"/>
      <c r="J20" s="836"/>
      <c r="K20" s="836"/>
      <c r="L20" s="836"/>
      <c r="M20" s="836"/>
      <c r="N20" s="836"/>
    </row>
    <row r="21" spans="1:14" x14ac:dyDescent="0.55000000000000004">
      <c r="B21" s="854"/>
      <c r="C21" s="854"/>
      <c r="D21" s="854"/>
      <c r="E21" s="854"/>
      <c r="F21" s="854"/>
      <c r="G21" s="854"/>
      <c r="H21" s="851" t="s">
        <v>76</v>
      </c>
      <c r="I21" s="852"/>
      <c r="J21" s="852"/>
      <c r="K21" s="852"/>
      <c r="L21" s="851" t="s">
        <v>76</v>
      </c>
      <c r="M21" s="851"/>
      <c r="N21" s="851"/>
    </row>
    <row r="22" spans="1:14" s="213" customFormat="1" ht="21.75" x14ac:dyDescent="0.5">
      <c r="B22" s="747"/>
      <c r="C22" s="747"/>
      <c r="D22" s="747"/>
      <c r="E22" s="747"/>
      <c r="F22" s="747"/>
      <c r="G22" s="747"/>
      <c r="H22" s="836" t="s">
        <v>184</v>
      </c>
      <c r="I22" s="836"/>
      <c r="J22" s="836"/>
      <c r="K22" s="836"/>
      <c r="L22" s="836" t="s">
        <v>184</v>
      </c>
      <c r="M22" s="851"/>
      <c r="N22" s="851"/>
    </row>
    <row r="23" spans="1:14" s="213" customFormat="1" ht="21.75" x14ac:dyDescent="0.5">
      <c r="B23" s="747"/>
      <c r="C23" s="747"/>
      <c r="D23" s="747"/>
      <c r="E23" s="747"/>
      <c r="F23" s="747"/>
      <c r="G23" s="747"/>
      <c r="H23" s="836" t="s">
        <v>185</v>
      </c>
      <c r="I23" s="836"/>
      <c r="J23" s="836"/>
      <c r="K23" s="836"/>
      <c r="L23" s="836" t="s">
        <v>186</v>
      </c>
      <c r="M23" s="836"/>
      <c r="N23" s="836"/>
    </row>
    <row r="24" spans="1:14" x14ac:dyDescent="0.55000000000000004">
      <c r="B24" s="855" t="s">
        <v>187</v>
      </c>
      <c r="C24" s="855"/>
      <c r="D24" s="855"/>
      <c r="E24" s="855"/>
      <c r="F24" s="855"/>
      <c r="G24" s="855"/>
      <c r="H24" s="851" t="s">
        <v>76</v>
      </c>
      <c r="I24" s="852"/>
      <c r="J24" s="852"/>
      <c r="K24" s="852"/>
      <c r="L24" s="855" t="s">
        <v>188</v>
      </c>
      <c r="M24" s="855"/>
      <c r="N24" s="855"/>
    </row>
    <row r="25" spans="1:14" s="213" customFormat="1" ht="21.75" x14ac:dyDescent="0.5">
      <c r="B25" s="747"/>
      <c r="C25" s="747"/>
      <c r="D25" s="747"/>
      <c r="E25" s="747"/>
      <c r="F25" s="747"/>
      <c r="G25" s="747"/>
      <c r="H25" s="836" t="s">
        <v>184</v>
      </c>
      <c r="I25" s="836"/>
      <c r="J25" s="836"/>
      <c r="K25" s="836"/>
      <c r="L25" s="747"/>
      <c r="M25" s="747"/>
      <c r="N25" s="747"/>
    </row>
    <row r="26" spans="1:14" x14ac:dyDescent="0.55000000000000004">
      <c r="B26" s="855" t="s">
        <v>187</v>
      </c>
      <c r="C26" s="855"/>
      <c r="D26" s="855"/>
      <c r="E26" s="855"/>
      <c r="F26" s="855"/>
      <c r="G26" s="855"/>
      <c r="H26" s="851" t="s">
        <v>76</v>
      </c>
      <c r="I26" s="852"/>
      <c r="J26" s="852"/>
      <c r="K26" s="852"/>
      <c r="L26" s="225" t="s">
        <v>189</v>
      </c>
      <c r="M26" s="225"/>
    </row>
    <row r="27" spans="1:14" s="213" customFormat="1" ht="21.75" x14ac:dyDescent="0.5">
      <c r="B27" s="747"/>
      <c r="C27" s="747"/>
      <c r="D27" s="747"/>
      <c r="E27" s="747"/>
      <c r="F27" s="747"/>
      <c r="G27" s="747"/>
      <c r="H27" s="836" t="s">
        <v>190</v>
      </c>
      <c r="I27" s="836"/>
      <c r="J27" s="836"/>
      <c r="K27" s="836"/>
      <c r="L27" s="226"/>
      <c r="M27" s="226"/>
    </row>
    <row r="28" spans="1:14" x14ac:dyDescent="0.55000000000000004">
      <c r="B28" s="855" t="s">
        <v>187</v>
      </c>
      <c r="C28" s="855"/>
      <c r="D28" s="855"/>
      <c r="E28" s="855"/>
      <c r="F28" s="855"/>
      <c r="G28" s="855"/>
      <c r="H28" s="851" t="s">
        <v>76</v>
      </c>
      <c r="I28" s="852"/>
      <c r="J28" s="852"/>
      <c r="K28" s="852"/>
      <c r="L28" s="225" t="s">
        <v>191</v>
      </c>
      <c r="M28" s="225"/>
    </row>
    <row r="29" spans="1:14" s="213" customFormat="1" ht="21.75" x14ac:dyDescent="0.5">
      <c r="B29" s="747"/>
      <c r="C29" s="747"/>
      <c r="D29" s="747"/>
      <c r="E29" s="747"/>
      <c r="F29" s="747"/>
      <c r="G29" s="747"/>
      <c r="H29" s="836" t="s">
        <v>192</v>
      </c>
      <c r="I29" s="836"/>
      <c r="J29" s="836"/>
      <c r="K29" s="836"/>
      <c r="L29" s="226"/>
      <c r="M29" s="226"/>
    </row>
    <row r="30" spans="1:14" x14ac:dyDescent="0.55000000000000004">
      <c r="B30" s="855" t="s">
        <v>193</v>
      </c>
      <c r="C30" s="855"/>
      <c r="D30" s="855"/>
      <c r="E30" s="855"/>
      <c r="F30" s="855"/>
      <c r="G30" s="855"/>
      <c r="H30" s="851" t="s">
        <v>76</v>
      </c>
      <c r="I30" s="852"/>
      <c r="J30" s="852"/>
      <c r="K30" s="852"/>
      <c r="L30" s="225" t="s">
        <v>194</v>
      </c>
      <c r="M30" s="225"/>
    </row>
    <row r="31" spans="1:14" s="213" customFormat="1" ht="21.75" x14ac:dyDescent="0.5">
      <c r="B31" s="747"/>
      <c r="C31" s="747"/>
      <c r="D31" s="747"/>
      <c r="E31" s="747"/>
      <c r="F31" s="747"/>
      <c r="G31" s="747"/>
      <c r="H31" s="836" t="s">
        <v>184</v>
      </c>
      <c r="I31" s="836"/>
      <c r="J31" s="836"/>
      <c r="K31" s="836"/>
      <c r="L31" s="227"/>
      <c r="M31" s="226"/>
    </row>
    <row r="32" spans="1:14" s="213" customFormat="1" ht="21.75" x14ac:dyDescent="0.5">
      <c r="B32" s="228"/>
      <c r="C32" s="228"/>
      <c r="D32" s="228"/>
      <c r="E32" s="228"/>
      <c r="F32" s="228"/>
      <c r="G32" s="228"/>
      <c r="H32" s="229"/>
      <c r="I32" s="229"/>
      <c r="J32" s="229"/>
      <c r="K32" s="229"/>
      <c r="L32" s="227"/>
      <c r="M32" s="226"/>
    </row>
    <row r="33" spans="2:13" s="213" customFormat="1" ht="21.75" x14ac:dyDescent="0.5">
      <c r="B33" s="228"/>
      <c r="C33" s="228"/>
      <c r="D33" s="228"/>
      <c r="E33" s="228"/>
      <c r="F33" s="228"/>
      <c r="G33" s="228"/>
      <c r="H33" s="229"/>
      <c r="I33" s="229"/>
      <c r="J33" s="229"/>
      <c r="K33" s="229"/>
      <c r="L33" s="227"/>
      <c r="M33" s="226"/>
    </row>
  </sheetData>
  <sheetProtection algorithmName="SHA-512" hashValue="IgCbXQTlakm6vnD/VjpeaaQIPytmW2NI7Hm8barxGpwGMbwygT9g5etPYGFv0td/EjN4ZPBoXddFCS1O4Usv/Q==" saltValue="3v4Nf/pD68D432vS9NtygQ==" spinCount="100000" sheet="1" objects="1" scenarios="1"/>
  <mergeCells count="62">
    <mergeCell ref="B31:G31"/>
    <mergeCell ref="H31:K31"/>
    <mergeCell ref="B28:G28"/>
    <mergeCell ref="H28:K28"/>
    <mergeCell ref="B29:G29"/>
    <mergeCell ref="H29:K29"/>
    <mergeCell ref="B30:G30"/>
    <mergeCell ref="H30:K30"/>
    <mergeCell ref="B27:G27"/>
    <mergeCell ref="H27:K27"/>
    <mergeCell ref="B23:G23"/>
    <mergeCell ref="H23:K23"/>
    <mergeCell ref="L23:N23"/>
    <mergeCell ref="B24:G24"/>
    <mergeCell ref="H24:K24"/>
    <mergeCell ref="L24:N24"/>
    <mergeCell ref="B25:G25"/>
    <mergeCell ref="H25:K25"/>
    <mergeCell ref="L25:N25"/>
    <mergeCell ref="B26:G26"/>
    <mergeCell ref="H26:K26"/>
    <mergeCell ref="B21:G21"/>
    <mergeCell ref="H21:K21"/>
    <mergeCell ref="L21:N21"/>
    <mergeCell ref="B22:G22"/>
    <mergeCell ref="H22:K22"/>
    <mergeCell ref="L22:N22"/>
    <mergeCell ref="B20:G20"/>
    <mergeCell ref="H20:K20"/>
    <mergeCell ref="L20:N20"/>
    <mergeCell ref="B14:H14"/>
    <mergeCell ref="I14:J14"/>
    <mergeCell ref="B15:H15"/>
    <mergeCell ref="I15:J15"/>
    <mergeCell ref="B16:H16"/>
    <mergeCell ref="I16:J16"/>
    <mergeCell ref="A17:L17"/>
    <mergeCell ref="A18:K18"/>
    <mergeCell ref="B19:G19"/>
    <mergeCell ref="H19:K19"/>
    <mergeCell ref="L19:N19"/>
    <mergeCell ref="B9:J9"/>
    <mergeCell ref="B10:J10"/>
    <mergeCell ref="B11:J11"/>
    <mergeCell ref="B12:J12"/>
    <mergeCell ref="B13:H13"/>
    <mergeCell ref="I13:J13"/>
    <mergeCell ref="A7:A8"/>
    <mergeCell ref="B7:J8"/>
    <mergeCell ref="L7:L8"/>
    <mergeCell ref="N7:N8"/>
    <mergeCell ref="A1:M1"/>
    <mergeCell ref="B2:G2"/>
    <mergeCell ref="H2:N2"/>
    <mergeCell ref="B3:C3"/>
    <mergeCell ref="D3:K3"/>
    <mergeCell ref="M3:N3"/>
    <mergeCell ref="B4:D4"/>
    <mergeCell ref="E4:N4"/>
    <mergeCell ref="B5:G5"/>
    <mergeCell ref="K5:L5"/>
    <mergeCell ref="M5:N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C3" sqref="C3:C26"/>
    </sheetView>
  </sheetViews>
  <sheetFormatPr defaultRowHeight="24" x14ac:dyDescent="0.55000000000000004"/>
  <cols>
    <col min="1" max="1" width="3.375" style="231" customWidth="1"/>
    <col min="2" max="2" width="15.125" style="232" bestFit="1" customWidth="1"/>
    <col min="3" max="3" width="12" style="238" customWidth="1"/>
    <col min="4" max="4" width="26.75" style="231" bestFit="1" customWidth="1"/>
    <col min="5" max="5" width="9" style="231" bestFit="1" customWidth="1"/>
    <col min="6" max="6" width="19.625" style="237" customWidth="1"/>
    <col min="7" max="8" width="9" style="231"/>
    <col min="9" max="10" width="2" style="231" customWidth="1"/>
    <col min="11" max="11" width="26.75" style="231" bestFit="1" customWidth="1"/>
    <col min="12" max="12" width="9" style="231" bestFit="1" customWidth="1"/>
    <col min="13" max="13" width="18.625" style="237" customWidth="1"/>
    <col min="14" max="14" width="10.75" style="231" customWidth="1"/>
    <col min="15" max="256" width="9" style="231"/>
    <col min="257" max="257" width="3.375" style="231" customWidth="1"/>
    <col min="258" max="258" width="15.125" style="231" bestFit="1" customWidth="1"/>
    <col min="259" max="259" width="12" style="231" customWidth="1"/>
    <col min="260" max="260" width="26.75" style="231" bestFit="1" customWidth="1"/>
    <col min="261" max="261" width="9" style="231" bestFit="1" customWidth="1"/>
    <col min="262" max="262" width="19.625" style="231" customWidth="1"/>
    <col min="263" max="264" width="9" style="231"/>
    <col min="265" max="266" width="2" style="231" customWidth="1"/>
    <col min="267" max="267" width="26.75" style="231" bestFit="1" customWidth="1"/>
    <col min="268" max="268" width="9" style="231" bestFit="1" customWidth="1"/>
    <col min="269" max="269" width="18.625" style="231" customWidth="1"/>
    <col min="270" max="270" width="10.75" style="231" customWidth="1"/>
    <col min="271" max="512" width="9" style="231"/>
    <col min="513" max="513" width="3.375" style="231" customWidth="1"/>
    <col min="514" max="514" width="15.125" style="231" bestFit="1" customWidth="1"/>
    <col min="515" max="515" width="12" style="231" customWidth="1"/>
    <col min="516" max="516" width="26.75" style="231" bestFit="1" customWidth="1"/>
    <col min="517" max="517" width="9" style="231" bestFit="1" customWidth="1"/>
    <col min="518" max="518" width="19.625" style="231" customWidth="1"/>
    <col min="519" max="520" width="9" style="231"/>
    <col min="521" max="522" width="2" style="231" customWidth="1"/>
    <col min="523" max="523" width="26.75" style="231" bestFit="1" customWidth="1"/>
    <col min="524" max="524" width="9" style="231" bestFit="1" customWidth="1"/>
    <col min="525" max="525" width="18.625" style="231" customWidth="1"/>
    <col min="526" max="526" width="10.75" style="231" customWidth="1"/>
    <col min="527" max="768" width="9" style="231"/>
    <col min="769" max="769" width="3.375" style="231" customWidth="1"/>
    <col min="770" max="770" width="15.125" style="231" bestFit="1" customWidth="1"/>
    <col min="771" max="771" width="12" style="231" customWidth="1"/>
    <col min="772" max="772" width="26.75" style="231" bestFit="1" customWidth="1"/>
    <col min="773" max="773" width="9" style="231" bestFit="1" customWidth="1"/>
    <col min="774" max="774" width="19.625" style="231" customWidth="1"/>
    <col min="775" max="776" width="9" style="231"/>
    <col min="777" max="778" width="2" style="231" customWidth="1"/>
    <col min="779" max="779" width="26.75" style="231" bestFit="1" customWidth="1"/>
    <col min="780" max="780" width="9" style="231" bestFit="1" customWidth="1"/>
    <col min="781" max="781" width="18.625" style="231" customWidth="1"/>
    <col min="782" max="782" width="10.75" style="231" customWidth="1"/>
    <col min="783" max="1024" width="9" style="231"/>
    <col min="1025" max="1025" width="3.375" style="231" customWidth="1"/>
    <col min="1026" max="1026" width="15.125" style="231" bestFit="1" customWidth="1"/>
    <col min="1027" max="1027" width="12" style="231" customWidth="1"/>
    <col min="1028" max="1028" width="26.75" style="231" bestFit="1" customWidth="1"/>
    <col min="1029" max="1029" width="9" style="231" bestFit="1" customWidth="1"/>
    <col min="1030" max="1030" width="19.625" style="231" customWidth="1"/>
    <col min="1031" max="1032" width="9" style="231"/>
    <col min="1033" max="1034" width="2" style="231" customWidth="1"/>
    <col min="1035" max="1035" width="26.75" style="231" bestFit="1" customWidth="1"/>
    <col min="1036" max="1036" width="9" style="231" bestFit="1" customWidth="1"/>
    <col min="1037" max="1037" width="18.625" style="231" customWidth="1"/>
    <col min="1038" max="1038" width="10.75" style="231" customWidth="1"/>
    <col min="1039" max="1280" width="9" style="231"/>
    <col min="1281" max="1281" width="3.375" style="231" customWidth="1"/>
    <col min="1282" max="1282" width="15.125" style="231" bestFit="1" customWidth="1"/>
    <col min="1283" max="1283" width="12" style="231" customWidth="1"/>
    <col min="1284" max="1284" width="26.75" style="231" bestFit="1" customWidth="1"/>
    <col min="1285" max="1285" width="9" style="231" bestFit="1" customWidth="1"/>
    <col min="1286" max="1286" width="19.625" style="231" customWidth="1"/>
    <col min="1287" max="1288" width="9" style="231"/>
    <col min="1289" max="1290" width="2" style="231" customWidth="1"/>
    <col min="1291" max="1291" width="26.75" style="231" bestFit="1" customWidth="1"/>
    <col min="1292" max="1292" width="9" style="231" bestFit="1" customWidth="1"/>
    <col min="1293" max="1293" width="18.625" style="231" customWidth="1"/>
    <col min="1294" max="1294" width="10.75" style="231" customWidth="1"/>
    <col min="1295" max="1536" width="9" style="231"/>
    <col min="1537" max="1537" width="3.375" style="231" customWidth="1"/>
    <col min="1538" max="1538" width="15.125" style="231" bestFit="1" customWidth="1"/>
    <col min="1539" max="1539" width="12" style="231" customWidth="1"/>
    <col min="1540" max="1540" width="26.75" style="231" bestFit="1" customWidth="1"/>
    <col min="1541" max="1541" width="9" style="231" bestFit="1" customWidth="1"/>
    <col min="1542" max="1542" width="19.625" style="231" customWidth="1"/>
    <col min="1543" max="1544" width="9" style="231"/>
    <col min="1545" max="1546" width="2" style="231" customWidth="1"/>
    <col min="1547" max="1547" width="26.75" style="231" bestFit="1" customWidth="1"/>
    <col min="1548" max="1548" width="9" style="231" bestFit="1" customWidth="1"/>
    <col min="1549" max="1549" width="18.625" style="231" customWidth="1"/>
    <col min="1550" max="1550" width="10.75" style="231" customWidth="1"/>
    <col min="1551" max="1792" width="9" style="231"/>
    <col min="1793" max="1793" width="3.375" style="231" customWidth="1"/>
    <col min="1794" max="1794" width="15.125" style="231" bestFit="1" customWidth="1"/>
    <col min="1795" max="1795" width="12" style="231" customWidth="1"/>
    <col min="1796" max="1796" width="26.75" style="231" bestFit="1" customWidth="1"/>
    <col min="1797" max="1797" width="9" style="231" bestFit="1" customWidth="1"/>
    <col min="1798" max="1798" width="19.625" style="231" customWidth="1"/>
    <col min="1799" max="1800" width="9" style="231"/>
    <col min="1801" max="1802" width="2" style="231" customWidth="1"/>
    <col min="1803" max="1803" width="26.75" style="231" bestFit="1" customWidth="1"/>
    <col min="1804" max="1804" width="9" style="231" bestFit="1" customWidth="1"/>
    <col min="1805" max="1805" width="18.625" style="231" customWidth="1"/>
    <col min="1806" max="1806" width="10.75" style="231" customWidth="1"/>
    <col min="1807" max="2048" width="9" style="231"/>
    <col min="2049" max="2049" width="3.375" style="231" customWidth="1"/>
    <col min="2050" max="2050" width="15.125" style="231" bestFit="1" customWidth="1"/>
    <col min="2051" max="2051" width="12" style="231" customWidth="1"/>
    <col min="2052" max="2052" width="26.75" style="231" bestFit="1" customWidth="1"/>
    <col min="2053" max="2053" width="9" style="231" bestFit="1" customWidth="1"/>
    <col min="2054" max="2054" width="19.625" style="231" customWidth="1"/>
    <col min="2055" max="2056" width="9" style="231"/>
    <col min="2057" max="2058" width="2" style="231" customWidth="1"/>
    <col min="2059" max="2059" width="26.75" style="231" bestFit="1" customWidth="1"/>
    <col min="2060" max="2060" width="9" style="231" bestFit="1" customWidth="1"/>
    <col min="2061" max="2061" width="18.625" style="231" customWidth="1"/>
    <col min="2062" max="2062" width="10.75" style="231" customWidth="1"/>
    <col min="2063" max="2304" width="9" style="231"/>
    <col min="2305" max="2305" width="3.375" style="231" customWidth="1"/>
    <col min="2306" max="2306" width="15.125" style="231" bestFit="1" customWidth="1"/>
    <col min="2307" max="2307" width="12" style="231" customWidth="1"/>
    <col min="2308" max="2308" width="26.75" style="231" bestFit="1" customWidth="1"/>
    <col min="2309" max="2309" width="9" style="231" bestFit="1" customWidth="1"/>
    <col min="2310" max="2310" width="19.625" style="231" customWidth="1"/>
    <col min="2311" max="2312" width="9" style="231"/>
    <col min="2313" max="2314" width="2" style="231" customWidth="1"/>
    <col min="2315" max="2315" width="26.75" style="231" bestFit="1" customWidth="1"/>
    <col min="2316" max="2316" width="9" style="231" bestFit="1" customWidth="1"/>
    <col min="2317" max="2317" width="18.625" style="231" customWidth="1"/>
    <col min="2318" max="2318" width="10.75" style="231" customWidth="1"/>
    <col min="2319" max="2560" width="9" style="231"/>
    <col min="2561" max="2561" width="3.375" style="231" customWidth="1"/>
    <col min="2562" max="2562" width="15.125" style="231" bestFit="1" customWidth="1"/>
    <col min="2563" max="2563" width="12" style="231" customWidth="1"/>
    <col min="2564" max="2564" width="26.75" style="231" bestFit="1" customWidth="1"/>
    <col min="2565" max="2565" width="9" style="231" bestFit="1" customWidth="1"/>
    <col min="2566" max="2566" width="19.625" style="231" customWidth="1"/>
    <col min="2567" max="2568" width="9" style="231"/>
    <col min="2569" max="2570" width="2" style="231" customWidth="1"/>
    <col min="2571" max="2571" width="26.75" style="231" bestFit="1" customWidth="1"/>
    <col min="2572" max="2572" width="9" style="231" bestFit="1" customWidth="1"/>
    <col min="2573" max="2573" width="18.625" style="231" customWidth="1"/>
    <col min="2574" max="2574" width="10.75" style="231" customWidth="1"/>
    <col min="2575" max="2816" width="9" style="231"/>
    <col min="2817" max="2817" width="3.375" style="231" customWidth="1"/>
    <col min="2818" max="2818" width="15.125" style="231" bestFit="1" customWidth="1"/>
    <col min="2819" max="2819" width="12" style="231" customWidth="1"/>
    <col min="2820" max="2820" width="26.75" style="231" bestFit="1" customWidth="1"/>
    <col min="2821" max="2821" width="9" style="231" bestFit="1" customWidth="1"/>
    <col min="2822" max="2822" width="19.625" style="231" customWidth="1"/>
    <col min="2823" max="2824" width="9" style="231"/>
    <col min="2825" max="2826" width="2" style="231" customWidth="1"/>
    <col min="2827" max="2827" width="26.75" style="231" bestFit="1" customWidth="1"/>
    <col min="2828" max="2828" width="9" style="231" bestFit="1" customWidth="1"/>
    <col min="2829" max="2829" width="18.625" style="231" customWidth="1"/>
    <col min="2830" max="2830" width="10.75" style="231" customWidth="1"/>
    <col min="2831" max="3072" width="9" style="231"/>
    <col min="3073" max="3073" width="3.375" style="231" customWidth="1"/>
    <col min="3074" max="3074" width="15.125" style="231" bestFit="1" customWidth="1"/>
    <col min="3075" max="3075" width="12" style="231" customWidth="1"/>
    <col min="3076" max="3076" width="26.75" style="231" bestFit="1" customWidth="1"/>
    <col min="3077" max="3077" width="9" style="231" bestFit="1" customWidth="1"/>
    <col min="3078" max="3078" width="19.625" style="231" customWidth="1"/>
    <col min="3079" max="3080" width="9" style="231"/>
    <col min="3081" max="3082" width="2" style="231" customWidth="1"/>
    <col min="3083" max="3083" width="26.75" style="231" bestFit="1" customWidth="1"/>
    <col min="3084" max="3084" width="9" style="231" bestFit="1" customWidth="1"/>
    <col min="3085" max="3085" width="18.625" style="231" customWidth="1"/>
    <col min="3086" max="3086" width="10.75" style="231" customWidth="1"/>
    <col min="3087" max="3328" width="9" style="231"/>
    <col min="3329" max="3329" width="3.375" style="231" customWidth="1"/>
    <col min="3330" max="3330" width="15.125" style="231" bestFit="1" customWidth="1"/>
    <col min="3331" max="3331" width="12" style="231" customWidth="1"/>
    <col min="3332" max="3332" width="26.75" style="231" bestFit="1" customWidth="1"/>
    <col min="3333" max="3333" width="9" style="231" bestFit="1" customWidth="1"/>
    <col min="3334" max="3334" width="19.625" style="231" customWidth="1"/>
    <col min="3335" max="3336" width="9" style="231"/>
    <col min="3337" max="3338" width="2" style="231" customWidth="1"/>
    <col min="3339" max="3339" width="26.75" style="231" bestFit="1" customWidth="1"/>
    <col min="3340" max="3340" width="9" style="231" bestFit="1" customWidth="1"/>
    <col min="3341" max="3341" width="18.625" style="231" customWidth="1"/>
    <col min="3342" max="3342" width="10.75" style="231" customWidth="1"/>
    <col min="3343" max="3584" width="9" style="231"/>
    <col min="3585" max="3585" width="3.375" style="231" customWidth="1"/>
    <col min="3586" max="3586" width="15.125" style="231" bestFit="1" customWidth="1"/>
    <col min="3587" max="3587" width="12" style="231" customWidth="1"/>
    <col min="3588" max="3588" width="26.75" style="231" bestFit="1" customWidth="1"/>
    <col min="3589" max="3589" width="9" style="231" bestFit="1" customWidth="1"/>
    <col min="3590" max="3590" width="19.625" style="231" customWidth="1"/>
    <col min="3591" max="3592" width="9" style="231"/>
    <col min="3593" max="3594" width="2" style="231" customWidth="1"/>
    <col min="3595" max="3595" width="26.75" style="231" bestFit="1" customWidth="1"/>
    <col min="3596" max="3596" width="9" style="231" bestFit="1" customWidth="1"/>
    <col min="3597" max="3597" width="18.625" style="231" customWidth="1"/>
    <col min="3598" max="3598" width="10.75" style="231" customWidth="1"/>
    <col min="3599" max="3840" width="9" style="231"/>
    <col min="3841" max="3841" width="3.375" style="231" customWidth="1"/>
    <col min="3842" max="3842" width="15.125" style="231" bestFit="1" customWidth="1"/>
    <col min="3843" max="3843" width="12" style="231" customWidth="1"/>
    <col min="3844" max="3844" width="26.75" style="231" bestFit="1" customWidth="1"/>
    <col min="3845" max="3845" width="9" style="231" bestFit="1" customWidth="1"/>
    <col min="3846" max="3846" width="19.625" style="231" customWidth="1"/>
    <col min="3847" max="3848" width="9" style="231"/>
    <col min="3849" max="3850" width="2" style="231" customWidth="1"/>
    <col min="3851" max="3851" width="26.75" style="231" bestFit="1" customWidth="1"/>
    <col min="3852" max="3852" width="9" style="231" bestFit="1" customWidth="1"/>
    <col min="3853" max="3853" width="18.625" style="231" customWidth="1"/>
    <col min="3854" max="3854" width="10.75" style="231" customWidth="1"/>
    <col min="3855" max="4096" width="9" style="231"/>
    <col min="4097" max="4097" width="3.375" style="231" customWidth="1"/>
    <col min="4098" max="4098" width="15.125" style="231" bestFit="1" customWidth="1"/>
    <col min="4099" max="4099" width="12" style="231" customWidth="1"/>
    <col min="4100" max="4100" width="26.75" style="231" bestFit="1" customWidth="1"/>
    <col min="4101" max="4101" width="9" style="231" bestFit="1" customWidth="1"/>
    <col min="4102" max="4102" width="19.625" style="231" customWidth="1"/>
    <col min="4103" max="4104" width="9" style="231"/>
    <col min="4105" max="4106" width="2" style="231" customWidth="1"/>
    <col min="4107" max="4107" width="26.75" style="231" bestFit="1" customWidth="1"/>
    <col min="4108" max="4108" width="9" style="231" bestFit="1" customWidth="1"/>
    <col min="4109" max="4109" width="18.625" style="231" customWidth="1"/>
    <col min="4110" max="4110" width="10.75" style="231" customWidth="1"/>
    <col min="4111" max="4352" width="9" style="231"/>
    <col min="4353" max="4353" width="3.375" style="231" customWidth="1"/>
    <col min="4354" max="4354" width="15.125" style="231" bestFit="1" customWidth="1"/>
    <col min="4355" max="4355" width="12" style="231" customWidth="1"/>
    <col min="4356" max="4356" width="26.75" style="231" bestFit="1" customWidth="1"/>
    <col min="4357" max="4357" width="9" style="231" bestFit="1" customWidth="1"/>
    <col min="4358" max="4358" width="19.625" style="231" customWidth="1"/>
    <col min="4359" max="4360" width="9" style="231"/>
    <col min="4361" max="4362" width="2" style="231" customWidth="1"/>
    <col min="4363" max="4363" width="26.75" style="231" bestFit="1" customWidth="1"/>
    <col min="4364" max="4364" width="9" style="231" bestFit="1" customWidth="1"/>
    <col min="4365" max="4365" width="18.625" style="231" customWidth="1"/>
    <col min="4366" max="4366" width="10.75" style="231" customWidth="1"/>
    <col min="4367" max="4608" width="9" style="231"/>
    <col min="4609" max="4609" width="3.375" style="231" customWidth="1"/>
    <col min="4610" max="4610" width="15.125" style="231" bestFit="1" customWidth="1"/>
    <col min="4611" max="4611" width="12" style="231" customWidth="1"/>
    <col min="4612" max="4612" width="26.75" style="231" bestFit="1" customWidth="1"/>
    <col min="4613" max="4613" width="9" style="231" bestFit="1" customWidth="1"/>
    <col min="4614" max="4614" width="19.625" style="231" customWidth="1"/>
    <col min="4615" max="4616" width="9" style="231"/>
    <col min="4617" max="4618" width="2" style="231" customWidth="1"/>
    <col min="4619" max="4619" width="26.75" style="231" bestFit="1" customWidth="1"/>
    <col min="4620" max="4620" width="9" style="231" bestFit="1" customWidth="1"/>
    <col min="4621" max="4621" width="18.625" style="231" customWidth="1"/>
    <col min="4622" max="4622" width="10.75" style="231" customWidth="1"/>
    <col min="4623" max="4864" width="9" style="231"/>
    <col min="4865" max="4865" width="3.375" style="231" customWidth="1"/>
    <col min="4866" max="4866" width="15.125" style="231" bestFit="1" customWidth="1"/>
    <col min="4867" max="4867" width="12" style="231" customWidth="1"/>
    <col min="4868" max="4868" width="26.75" style="231" bestFit="1" customWidth="1"/>
    <col min="4869" max="4869" width="9" style="231" bestFit="1" customWidth="1"/>
    <col min="4870" max="4870" width="19.625" style="231" customWidth="1"/>
    <col min="4871" max="4872" width="9" style="231"/>
    <col min="4873" max="4874" width="2" style="231" customWidth="1"/>
    <col min="4875" max="4875" width="26.75" style="231" bestFit="1" customWidth="1"/>
    <col min="4876" max="4876" width="9" style="231" bestFit="1" customWidth="1"/>
    <col min="4877" max="4877" width="18.625" style="231" customWidth="1"/>
    <col min="4878" max="4878" width="10.75" style="231" customWidth="1"/>
    <col min="4879" max="5120" width="9" style="231"/>
    <col min="5121" max="5121" width="3.375" style="231" customWidth="1"/>
    <col min="5122" max="5122" width="15.125" style="231" bestFit="1" customWidth="1"/>
    <col min="5123" max="5123" width="12" style="231" customWidth="1"/>
    <col min="5124" max="5124" width="26.75" style="231" bestFit="1" customWidth="1"/>
    <col min="5125" max="5125" width="9" style="231" bestFit="1" customWidth="1"/>
    <col min="5126" max="5126" width="19.625" style="231" customWidth="1"/>
    <col min="5127" max="5128" width="9" style="231"/>
    <col min="5129" max="5130" width="2" style="231" customWidth="1"/>
    <col min="5131" max="5131" width="26.75" style="231" bestFit="1" customWidth="1"/>
    <col min="5132" max="5132" width="9" style="231" bestFit="1" customWidth="1"/>
    <col min="5133" max="5133" width="18.625" style="231" customWidth="1"/>
    <col min="5134" max="5134" width="10.75" style="231" customWidth="1"/>
    <col min="5135" max="5376" width="9" style="231"/>
    <col min="5377" max="5377" width="3.375" style="231" customWidth="1"/>
    <col min="5378" max="5378" width="15.125" style="231" bestFit="1" customWidth="1"/>
    <col min="5379" max="5379" width="12" style="231" customWidth="1"/>
    <col min="5380" max="5380" width="26.75" style="231" bestFit="1" customWidth="1"/>
    <col min="5381" max="5381" width="9" style="231" bestFit="1" customWidth="1"/>
    <col min="5382" max="5382" width="19.625" style="231" customWidth="1"/>
    <col min="5383" max="5384" width="9" style="231"/>
    <col min="5385" max="5386" width="2" style="231" customWidth="1"/>
    <col min="5387" max="5387" width="26.75" style="231" bestFit="1" customWidth="1"/>
    <col min="5388" max="5388" width="9" style="231" bestFit="1" customWidth="1"/>
    <col min="5389" max="5389" width="18.625" style="231" customWidth="1"/>
    <col min="5390" max="5390" width="10.75" style="231" customWidth="1"/>
    <col min="5391" max="5632" width="9" style="231"/>
    <col min="5633" max="5633" width="3.375" style="231" customWidth="1"/>
    <col min="5634" max="5634" width="15.125" style="231" bestFit="1" customWidth="1"/>
    <col min="5635" max="5635" width="12" style="231" customWidth="1"/>
    <col min="5636" max="5636" width="26.75" style="231" bestFit="1" customWidth="1"/>
    <col min="5637" max="5637" width="9" style="231" bestFit="1" customWidth="1"/>
    <col min="5638" max="5638" width="19.625" style="231" customWidth="1"/>
    <col min="5639" max="5640" width="9" style="231"/>
    <col min="5641" max="5642" width="2" style="231" customWidth="1"/>
    <col min="5643" max="5643" width="26.75" style="231" bestFit="1" customWidth="1"/>
    <col min="5644" max="5644" width="9" style="231" bestFit="1" customWidth="1"/>
    <col min="5645" max="5645" width="18.625" style="231" customWidth="1"/>
    <col min="5646" max="5646" width="10.75" style="231" customWidth="1"/>
    <col min="5647" max="5888" width="9" style="231"/>
    <col min="5889" max="5889" width="3.375" style="231" customWidth="1"/>
    <col min="5890" max="5890" width="15.125" style="231" bestFit="1" customWidth="1"/>
    <col min="5891" max="5891" width="12" style="231" customWidth="1"/>
    <col min="5892" max="5892" width="26.75" style="231" bestFit="1" customWidth="1"/>
    <col min="5893" max="5893" width="9" style="231" bestFit="1" customWidth="1"/>
    <col min="5894" max="5894" width="19.625" style="231" customWidth="1"/>
    <col min="5895" max="5896" width="9" style="231"/>
    <col min="5897" max="5898" width="2" style="231" customWidth="1"/>
    <col min="5899" max="5899" width="26.75" style="231" bestFit="1" customWidth="1"/>
    <col min="5900" max="5900" width="9" style="231" bestFit="1" customWidth="1"/>
    <col min="5901" max="5901" width="18.625" style="231" customWidth="1"/>
    <col min="5902" max="5902" width="10.75" style="231" customWidth="1"/>
    <col min="5903" max="6144" width="9" style="231"/>
    <col min="6145" max="6145" width="3.375" style="231" customWidth="1"/>
    <col min="6146" max="6146" width="15.125" style="231" bestFit="1" customWidth="1"/>
    <col min="6147" max="6147" width="12" style="231" customWidth="1"/>
    <col min="6148" max="6148" width="26.75" style="231" bestFit="1" customWidth="1"/>
    <col min="6149" max="6149" width="9" style="231" bestFit="1" customWidth="1"/>
    <col min="6150" max="6150" width="19.625" style="231" customWidth="1"/>
    <col min="6151" max="6152" width="9" style="231"/>
    <col min="6153" max="6154" width="2" style="231" customWidth="1"/>
    <col min="6155" max="6155" width="26.75" style="231" bestFit="1" customWidth="1"/>
    <col min="6156" max="6156" width="9" style="231" bestFit="1" customWidth="1"/>
    <col min="6157" max="6157" width="18.625" style="231" customWidth="1"/>
    <col min="6158" max="6158" width="10.75" style="231" customWidth="1"/>
    <col min="6159" max="6400" width="9" style="231"/>
    <col min="6401" max="6401" width="3.375" style="231" customWidth="1"/>
    <col min="6402" max="6402" width="15.125" style="231" bestFit="1" customWidth="1"/>
    <col min="6403" max="6403" width="12" style="231" customWidth="1"/>
    <col min="6404" max="6404" width="26.75" style="231" bestFit="1" customWidth="1"/>
    <col min="6405" max="6405" width="9" style="231" bestFit="1" customWidth="1"/>
    <col min="6406" max="6406" width="19.625" style="231" customWidth="1"/>
    <col min="6407" max="6408" width="9" style="231"/>
    <col min="6409" max="6410" width="2" style="231" customWidth="1"/>
    <col min="6411" max="6411" width="26.75" style="231" bestFit="1" customWidth="1"/>
    <col min="6412" max="6412" width="9" style="231" bestFit="1" customWidth="1"/>
    <col min="6413" max="6413" width="18.625" style="231" customWidth="1"/>
    <col min="6414" max="6414" width="10.75" style="231" customWidth="1"/>
    <col min="6415" max="6656" width="9" style="231"/>
    <col min="6657" max="6657" width="3.375" style="231" customWidth="1"/>
    <col min="6658" max="6658" width="15.125" style="231" bestFit="1" customWidth="1"/>
    <col min="6659" max="6659" width="12" style="231" customWidth="1"/>
    <col min="6660" max="6660" width="26.75" style="231" bestFit="1" customWidth="1"/>
    <col min="6661" max="6661" width="9" style="231" bestFit="1" customWidth="1"/>
    <col min="6662" max="6662" width="19.625" style="231" customWidth="1"/>
    <col min="6663" max="6664" width="9" style="231"/>
    <col min="6665" max="6666" width="2" style="231" customWidth="1"/>
    <col min="6667" max="6667" width="26.75" style="231" bestFit="1" customWidth="1"/>
    <col min="6668" max="6668" width="9" style="231" bestFit="1" customWidth="1"/>
    <col min="6669" max="6669" width="18.625" style="231" customWidth="1"/>
    <col min="6670" max="6670" width="10.75" style="231" customWidth="1"/>
    <col min="6671" max="6912" width="9" style="231"/>
    <col min="6913" max="6913" width="3.375" style="231" customWidth="1"/>
    <col min="6914" max="6914" width="15.125" style="231" bestFit="1" customWidth="1"/>
    <col min="6915" max="6915" width="12" style="231" customWidth="1"/>
    <col min="6916" max="6916" width="26.75" style="231" bestFit="1" customWidth="1"/>
    <col min="6917" max="6917" width="9" style="231" bestFit="1" customWidth="1"/>
    <col min="6918" max="6918" width="19.625" style="231" customWidth="1"/>
    <col min="6919" max="6920" width="9" style="231"/>
    <col min="6921" max="6922" width="2" style="231" customWidth="1"/>
    <col min="6923" max="6923" width="26.75" style="231" bestFit="1" customWidth="1"/>
    <col min="6924" max="6924" width="9" style="231" bestFit="1" customWidth="1"/>
    <col min="6925" max="6925" width="18.625" style="231" customWidth="1"/>
    <col min="6926" max="6926" width="10.75" style="231" customWidth="1"/>
    <col min="6927" max="7168" width="9" style="231"/>
    <col min="7169" max="7169" width="3.375" style="231" customWidth="1"/>
    <col min="7170" max="7170" width="15.125" style="231" bestFit="1" customWidth="1"/>
    <col min="7171" max="7171" width="12" style="231" customWidth="1"/>
    <col min="7172" max="7172" width="26.75" style="231" bestFit="1" customWidth="1"/>
    <col min="7173" max="7173" width="9" style="231" bestFit="1" customWidth="1"/>
    <col min="7174" max="7174" width="19.625" style="231" customWidth="1"/>
    <col min="7175" max="7176" width="9" style="231"/>
    <col min="7177" max="7178" width="2" style="231" customWidth="1"/>
    <col min="7179" max="7179" width="26.75" style="231" bestFit="1" customWidth="1"/>
    <col min="7180" max="7180" width="9" style="231" bestFit="1" customWidth="1"/>
    <col min="7181" max="7181" width="18.625" style="231" customWidth="1"/>
    <col min="7182" max="7182" width="10.75" style="231" customWidth="1"/>
    <col min="7183" max="7424" width="9" style="231"/>
    <col min="7425" max="7425" width="3.375" style="231" customWidth="1"/>
    <col min="7426" max="7426" width="15.125" style="231" bestFit="1" customWidth="1"/>
    <col min="7427" max="7427" width="12" style="231" customWidth="1"/>
    <col min="7428" max="7428" width="26.75" style="231" bestFit="1" customWidth="1"/>
    <col min="7429" max="7429" width="9" style="231" bestFit="1" customWidth="1"/>
    <col min="7430" max="7430" width="19.625" style="231" customWidth="1"/>
    <col min="7431" max="7432" width="9" style="231"/>
    <col min="7433" max="7434" width="2" style="231" customWidth="1"/>
    <col min="7435" max="7435" width="26.75" style="231" bestFit="1" customWidth="1"/>
    <col min="7436" max="7436" width="9" style="231" bestFit="1" customWidth="1"/>
    <col min="7437" max="7437" width="18.625" style="231" customWidth="1"/>
    <col min="7438" max="7438" width="10.75" style="231" customWidth="1"/>
    <col min="7439" max="7680" width="9" style="231"/>
    <col min="7681" max="7681" width="3.375" style="231" customWidth="1"/>
    <col min="7682" max="7682" width="15.125" style="231" bestFit="1" customWidth="1"/>
    <col min="7683" max="7683" width="12" style="231" customWidth="1"/>
    <col min="7684" max="7684" width="26.75" style="231" bestFit="1" customWidth="1"/>
    <col min="7685" max="7685" width="9" style="231" bestFit="1" customWidth="1"/>
    <col min="7686" max="7686" width="19.625" style="231" customWidth="1"/>
    <col min="7687" max="7688" width="9" style="231"/>
    <col min="7689" max="7690" width="2" style="231" customWidth="1"/>
    <col min="7691" max="7691" width="26.75" style="231" bestFit="1" customWidth="1"/>
    <col min="7692" max="7692" width="9" style="231" bestFit="1" customWidth="1"/>
    <col min="7693" max="7693" width="18.625" style="231" customWidth="1"/>
    <col min="7694" max="7694" width="10.75" style="231" customWidth="1"/>
    <col min="7695" max="7936" width="9" style="231"/>
    <col min="7937" max="7937" width="3.375" style="231" customWidth="1"/>
    <col min="7938" max="7938" width="15.125" style="231" bestFit="1" customWidth="1"/>
    <col min="7939" max="7939" width="12" style="231" customWidth="1"/>
    <col min="7940" max="7940" width="26.75" style="231" bestFit="1" customWidth="1"/>
    <col min="7941" max="7941" width="9" style="231" bestFit="1" customWidth="1"/>
    <col min="7942" max="7942" width="19.625" style="231" customWidth="1"/>
    <col min="7943" max="7944" width="9" style="231"/>
    <col min="7945" max="7946" width="2" style="231" customWidth="1"/>
    <col min="7947" max="7947" width="26.75" style="231" bestFit="1" customWidth="1"/>
    <col min="7948" max="7948" width="9" style="231" bestFit="1" customWidth="1"/>
    <col min="7949" max="7949" width="18.625" style="231" customWidth="1"/>
    <col min="7950" max="7950" width="10.75" style="231" customWidth="1"/>
    <col min="7951" max="8192" width="9" style="231"/>
    <col min="8193" max="8193" width="3.375" style="231" customWidth="1"/>
    <col min="8194" max="8194" width="15.125" style="231" bestFit="1" customWidth="1"/>
    <col min="8195" max="8195" width="12" style="231" customWidth="1"/>
    <col min="8196" max="8196" width="26.75" style="231" bestFit="1" customWidth="1"/>
    <col min="8197" max="8197" width="9" style="231" bestFit="1" customWidth="1"/>
    <col min="8198" max="8198" width="19.625" style="231" customWidth="1"/>
    <col min="8199" max="8200" width="9" style="231"/>
    <col min="8201" max="8202" width="2" style="231" customWidth="1"/>
    <col min="8203" max="8203" width="26.75" style="231" bestFit="1" customWidth="1"/>
    <col min="8204" max="8204" width="9" style="231" bestFit="1" customWidth="1"/>
    <col min="8205" max="8205" width="18.625" style="231" customWidth="1"/>
    <col min="8206" max="8206" width="10.75" style="231" customWidth="1"/>
    <col min="8207" max="8448" width="9" style="231"/>
    <col min="8449" max="8449" width="3.375" style="231" customWidth="1"/>
    <col min="8450" max="8450" width="15.125" style="231" bestFit="1" customWidth="1"/>
    <col min="8451" max="8451" width="12" style="231" customWidth="1"/>
    <col min="8452" max="8452" width="26.75" style="231" bestFit="1" customWidth="1"/>
    <col min="8453" max="8453" width="9" style="231" bestFit="1" customWidth="1"/>
    <col min="8454" max="8454" width="19.625" style="231" customWidth="1"/>
    <col min="8455" max="8456" width="9" style="231"/>
    <col min="8457" max="8458" width="2" style="231" customWidth="1"/>
    <col min="8459" max="8459" width="26.75" style="231" bestFit="1" customWidth="1"/>
    <col min="8460" max="8460" width="9" style="231" bestFit="1" customWidth="1"/>
    <col min="8461" max="8461" width="18.625" style="231" customWidth="1"/>
    <col min="8462" max="8462" width="10.75" style="231" customWidth="1"/>
    <col min="8463" max="8704" width="9" style="231"/>
    <col min="8705" max="8705" width="3.375" style="231" customWidth="1"/>
    <col min="8706" max="8706" width="15.125" style="231" bestFit="1" customWidth="1"/>
    <col min="8707" max="8707" width="12" style="231" customWidth="1"/>
    <col min="8708" max="8708" width="26.75" style="231" bestFit="1" customWidth="1"/>
    <col min="8709" max="8709" width="9" style="231" bestFit="1" customWidth="1"/>
    <col min="8710" max="8710" width="19.625" style="231" customWidth="1"/>
    <col min="8711" max="8712" width="9" style="231"/>
    <col min="8713" max="8714" width="2" style="231" customWidth="1"/>
    <col min="8715" max="8715" width="26.75" style="231" bestFit="1" customWidth="1"/>
    <col min="8716" max="8716" width="9" style="231" bestFit="1" customWidth="1"/>
    <col min="8717" max="8717" width="18.625" style="231" customWidth="1"/>
    <col min="8718" max="8718" width="10.75" style="231" customWidth="1"/>
    <col min="8719" max="8960" width="9" style="231"/>
    <col min="8961" max="8961" width="3.375" style="231" customWidth="1"/>
    <col min="8962" max="8962" width="15.125" style="231" bestFit="1" customWidth="1"/>
    <col min="8963" max="8963" width="12" style="231" customWidth="1"/>
    <col min="8964" max="8964" width="26.75" style="231" bestFit="1" customWidth="1"/>
    <col min="8965" max="8965" width="9" style="231" bestFit="1" customWidth="1"/>
    <col min="8966" max="8966" width="19.625" style="231" customWidth="1"/>
    <col min="8967" max="8968" width="9" style="231"/>
    <col min="8969" max="8970" width="2" style="231" customWidth="1"/>
    <col min="8971" max="8971" width="26.75" style="231" bestFit="1" customWidth="1"/>
    <col min="8972" max="8972" width="9" style="231" bestFit="1" customWidth="1"/>
    <col min="8973" max="8973" width="18.625" style="231" customWidth="1"/>
    <col min="8974" max="8974" width="10.75" style="231" customWidth="1"/>
    <col min="8975" max="9216" width="9" style="231"/>
    <col min="9217" max="9217" width="3.375" style="231" customWidth="1"/>
    <col min="9218" max="9218" width="15.125" style="231" bestFit="1" customWidth="1"/>
    <col min="9219" max="9219" width="12" style="231" customWidth="1"/>
    <col min="9220" max="9220" width="26.75" style="231" bestFit="1" customWidth="1"/>
    <col min="9221" max="9221" width="9" style="231" bestFit="1" customWidth="1"/>
    <col min="9222" max="9222" width="19.625" style="231" customWidth="1"/>
    <col min="9223" max="9224" width="9" style="231"/>
    <col min="9225" max="9226" width="2" style="231" customWidth="1"/>
    <col min="9227" max="9227" width="26.75" style="231" bestFit="1" customWidth="1"/>
    <col min="9228" max="9228" width="9" style="231" bestFit="1" customWidth="1"/>
    <col min="9229" max="9229" width="18.625" style="231" customWidth="1"/>
    <col min="9230" max="9230" width="10.75" style="231" customWidth="1"/>
    <col min="9231" max="9472" width="9" style="231"/>
    <col min="9473" max="9473" width="3.375" style="231" customWidth="1"/>
    <col min="9474" max="9474" width="15.125" style="231" bestFit="1" customWidth="1"/>
    <col min="9475" max="9475" width="12" style="231" customWidth="1"/>
    <col min="9476" max="9476" width="26.75" style="231" bestFit="1" customWidth="1"/>
    <col min="9477" max="9477" width="9" style="231" bestFit="1" customWidth="1"/>
    <col min="9478" max="9478" width="19.625" style="231" customWidth="1"/>
    <col min="9479" max="9480" width="9" style="231"/>
    <col min="9481" max="9482" width="2" style="231" customWidth="1"/>
    <col min="9483" max="9483" width="26.75" style="231" bestFit="1" customWidth="1"/>
    <col min="9484" max="9484" width="9" style="231" bestFit="1" customWidth="1"/>
    <col min="9485" max="9485" width="18.625" style="231" customWidth="1"/>
    <col min="9486" max="9486" width="10.75" style="231" customWidth="1"/>
    <col min="9487" max="9728" width="9" style="231"/>
    <col min="9729" max="9729" width="3.375" style="231" customWidth="1"/>
    <col min="9730" max="9730" width="15.125" style="231" bestFit="1" customWidth="1"/>
    <col min="9731" max="9731" width="12" style="231" customWidth="1"/>
    <col min="9732" max="9732" width="26.75" style="231" bestFit="1" customWidth="1"/>
    <col min="9733" max="9733" width="9" style="231" bestFit="1" customWidth="1"/>
    <col min="9734" max="9734" width="19.625" style="231" customWidth="1"/>
    <col min="9735" max="9736" width="9" style="231"/>
    <col min="9737" max="9738" width="2" style="231" customWidth="1"/>
    <col min="9739" max="9739" width="26.75" style="231" bestFit="1" customWidth="1"/>
    <col min="9740" max="9740" width="9" style="231" bestFit="1" customWidth="1"/>
    <col min="9741" max="9741" width="18.625" style="231" customWidth="1"/>
    <col min="9742" max="9742" width="10.75" style="231" customWidth="1"/>
    <col min="9743" max="9984" width="9" style="231"/>
    <col min="9985" max="9985" width="3.375" style="231" customWidth="1"/>
    <col min="9986" max="9986" width="15.125" style="231" bestFit="1" customWidth="1"/>
    <col min="9987" max="9987" width="12" style="231" customWidth="1"/>
    <col min="9988" max="9988" width="26.75" style="231" bestFit="1" customWidth="1"/>
    <col min="9989" max="9989" width="9" style="231" bestFit="1" customWidth="1"/>
    <col min="9990" max="9990" width="19.625" style="231" customWidth="1"/>
    <col min="9991" max="9992" width="9" style="231"/>
    <col min="9993" max="9994" width="2" style="231" customWidth="1"/>
    <col min="9995" max="9995" width="26.75" style="231" bestFit="1" customWidth="1"/>
    <col min="9996" max="9996" width="9" style="231" bestFit="1" customWidth="1"/>
    <col min="9997" max="9997" width="18.625" style="231" customWidth="1"/>
    <col min="9998" max="9998" width="10.75" style="231" customWidth="1"/>
    <col min="9999" max="10240" width="9" style="231"/>
    <col min="10241" max="10241" width="3.375" style="231" customWidth="1"/>
    <col min="10242" max="10242" width="15.125" style="231" bestFit="1" customWidth="1"/>
    <col min="10243" max="10243" width="12" style="231" customWidth="1"/>
    <col min="10244" max="10244" width="26.75" style="231" bestFit="1" customWidth="1"/>
    <col min="10245" max="10245" width="9" style="231" bestFit="1" customWidth="1"/>
    <col min="10246" max="10246" width="19.625" style="231" customWidth="1"/>
    <col min="10247" max="10248" width="9" style="231"/>
    <col min="10249" max="10250" width="2" style="231" customWidth="1"/>
    <col min="10251" max="10251" width="26.75" style="231" bestFit="1" customWidth="1"/>
    <col min="10252" max="10252" width="9" style="231" bestFit="1" customWidth="1"/>
    <col min="10253" max="10253" width="18.625" style="231" customWidth="1"/>
    <col min="10254" max="10254" width="10.75" style="231" customWidth="1"/>
    <col min="10255" max="10496" width="9" style="231"/>
    <col min="10497" max="10497" width="3.375" style="231" customWidth="1"/>
    <col min="10498" max="10498" width="15.125" style="231" bestFit="1" customWidth="1"/>
    <col min="10499" max="10499" width="12" style="231" customWidth="1"/>
    <col min="10500" max="10500" width="26.75" style="231" bestFit="1" customWidth="1"/>
    <col min="10501" max="10501" width="9" style="231" bestFit="1" customWidth="1"/>
    <col min="10502" max="10502" width="19.625" style="231" customWidth="1"/>
    <col min="10503" max="10504" width="9" style="231"/>
    <col min="10505" max="10506" width="2" style="231" customWidth="1"/>
    <col min="10507" max="10507" width="26.75" style="231" bestFit="1" customWidth="1"/>
    <col min="10508" max="10508" width="9" style="231" bestFit="1" customWidth="1"/>
    <col min="10509" max="10509" width="18.625" style="231" customWidth="1"/>
    <col min="10510" max="10510" width="10.75" style="231" customWidth="1"/>
    <col min="10511" max="10752" width="9" style="231"/>
    <col min="10753" max="10753" width="3.375" style="231" customWidth="1"/>
    <col min="10754" max="10754" width="15.125" style="231" bestFit="1" customWidth="1"/>
    <col min="10755" max="10755" width="12" style="231" customWidth="1"/>
    <col min="10756" max="10756" width="26.75" style="231" bestFit="1" customWidth="1"/>
    <col min="10757" max="10757" width="9" style="231" bestFit="1" customWidth="1"/>
    <col min="10758" max="10758" width="19.625" style="231" customWidth="1"/>
    <col min="10759" max="10760" width="9" style="231"/>
    <col min="10761" max="10762" width="2" style="231" customWidth="1"/>
    <col min="10763" max="10763" width="26.75" style="231" bestFit="1" customWidth="1"/>
    <col min="10764" max="10764" width="9" style="231" bestFit="1" customWidth="1"/>
    <col min="10765" max="10765" width="18.625" style="231" customWidth="1"/>
    <col min="10766" max="10766" width="10.75" style="231" customWidth="1"/>
    <col min="10767" max="11008" width="9" style="231"/>
    <col min="11009" max="11009" width="3.375" style="231" customWidth="1"/>
    <col min="11010" max="11010" width="15.125" style="231" bestFit="1" customWidth="1"/>
    <col min="11011" max="11011" width="12" style="231" customWidth="1"/>
    <col min="11012" max="11012" width="26.75" style="231" bestFit="1" customWidth="1"/>
    <col min="11013" max="11013" width="9" style="231" bestFit="1" customWidth="1"/>
    <col min="11014" max="11014" width="19.625" style="231" customWidth="1"/>
    <col min="11015" max="11016" width="9" style="231"/>
    <col min="11017" max="11018" width="2" style="231" customWidth="1"/>
    <col min="11019" max="11019" width="26.75" style="231" bestFit="1" customWidth="1"/>
    <col min="11020" max="11020" width="9" style="231" bestFit="1" customWidth="1"/>
    <col min="11021" max="11021" width="18.625" style="231" customWidth="1"/>
    <col min="11022" max="11022" width="10.75" style="231" customWidth="1"/>
    <col min="11023" max="11264" width="9" style="231"/>
    <col min="11265" max="11265" width="3.375" style="231" customWidth="1"/>
    <col min="11266" max="11266" width="15.125" style="231" bestFit="1" customWidth="1"/>
    <col min="11267" max="11267" width="12" style="231" customWidth="1"/>
    <col min="11268" max="11268" width="26.75" style="231" bestFit="1" customWidth="1"/>
    <col min="11269" max="11269" width="9" style="231" bestFit="1" customWidth="1"/>
    <col min="11270" max="11270" width="19.625" style="231" customWidth="1"/>
    <col min="11271" max="11272" width="9" style="231"/>
    <col min="11273" max="11274" width="2" style="231" customWidth="1"/>
    <col min="11275" max="11275" width="26.75" style="231" bestFit="1" customWidth="1"/>
    <col min="11276" max="11276" width="9" style="231" bestFit="1" customWidth="1"/>
    <col min="11277" max="11277" width="18.625" style="231" customWidth="1"/>
    <col min="11278" max="11278" width="10.75" style="231" customWidth="1"/>
    <col min="11279" max="11520" width="9" style="231"/>
    <col min="11521" max="11521" width="3.375" style="231" customWidth="1"/>
    <col min="11522" max="11522" width="15.125" style="231" bestFit="1" customWidth="1"/>
    <col min="11523" max="11523" width="12" style="231" customWidth="1"/>
    <col min="11524" max="11524" width="26.75" style="231" bestFit="1" customWidth="1"/>
    <col min="11525" max="11525" width="9" style="231" bestFit="1" customWidth="1"/>
    <col min="11526" max="11526" width="19.625" style="231" customWidth="1"/>
    <col min="11527" max="11528" width="9" style="231"/>
    <col min="11529" max="11530" width="2" style="231" customWidth="1"/>
    <col min="11531" max="11531" width="26.75" style="231" bestFit="1" customWidth="1"/>
    <col min="11532" max="11532" width="9" style="231" bestFit="1" customWidth="1"/>
    <col min="11533" max="11533" width="18.625" style="231" customWidth="1"/>
    <col min="11534" max="11534" width="10.75" style="231" customWidth="1"/>
    <col min="11535" max="11776" width="9" style="231"/>
    <col min="11777" max="11777" width="3.375" style="231" customWidth="1"/>
    <col min="11778" max="11778" width="15.125" style="231" bestFit="1" customWidth="1"/>
    <col min="11779" max="11779" width="12" style="231" customWidth="1"/>
    <col min="11780" max="11780" width="26.75" style="231" bestFit="1" customWidth="1"/>
    <col min="11781" max="11781" width="9" style="231" bestFit="1" customWidth="1"/>
    <col min="11782" max="11782" width="19.625" style="231" customWidth="1"/>
    <col min="11783" max="11784" width="9" style="231"/>
    <col min="11785" max="11786" width="2" style="231" customWidth="1"/>
    <col min="11787" max="11787" width="26.75" style="231" bestFit="1" customWidth="1"/>
    <col min="11788" max="11788" width="9" style="231" bestFit="1" customWidth="1"/>
    <col min="11789" max="11789" width="18.625" style="231" customWidth="1"/>
    <col min="11790" max="11790" width="10.75" style="231" customWidth="1"/>
    <col min="11791" max="12032" width="9" style="231"/>
    <col min="12033" max="12033" width="3.375" style="231" customWidth="1"/>
    <col min="12034" max="12034" width="15.125" style="231" bestFit="1" customWidth="1"/>
    <col min="12035" max="12035" width="12" style="231" customWidth="1"/>
    <col min="12036" max="12036" width="26.75" style="231" bestFit="1" customWidth="1"/>
    <col min="12037" max="12037" width="9" style="231" bestFit="1" customWidth="1"/>
    <col min="12038" max="12038" width="19.625" style="231" customWidth="1"/>
    <col min="12039" max="12040" width="9" style="231"/>
    <col min="12041" max="12042" width="2" style="231" customWidth="1"/>
    <col min="12043" max="12043" width="26.75" style="231" bestFit="1" customWidth="1"/>
    <col min="12044" max="12044" width="9" style="231" bestFit="1" customWidth="1"/>
    <col min="12045" max="12045" width="18.625" style="231" customWidth="1"/>
    <col min="12046" max="12046" width="10.75" style="231" customWidth="1"/>
    <col min="12047" max="12288" width="9" style="231"/>
    <col min="12289" max="12289" width="3.375" style="231" customWidth="1"/>
    <col min="12290" max="12290" width="15.125" style="231" bestFit="1" customWidth="1"/>
    <col min="12291" max="12291" width="12" style="231" customWidth="1"/>
    <col min="12292" max="12292" width="26.75" style="231" bestFit="1" customWidth="1"/>
    <col min="12293" max="12293" width="9" style="231" bestFit="1" customWidth="1"/>
    <col min="12294" max="12294" width="19.625" style="231" customWidth="1"/>
    <col min="12295" max="12296" width="9" style="231"/>
    <col min="12297" max="12298" width="2" style="231" customWidth="1"/>
    <col min="12299" max="12299" width="26.75" style="231" bestFit="1" customWidth="1"/>
    <col min="12300" max="12300" width="9" style="231" bestFit="1" customWidth="1"/>
    <col min="12301" max="12301" width="18.625" style="231" customWidth="1"/>
    <col min="12302" max="12302" width="10.75" style="231" customWidth="1"/>
    <col min="12303" max="12544" width="9" style="231"/>
    <col min="12545" max="12545" width="3.375" style="231" customWidth="1"/>
    <col min="12546" max="12546" width="15.125" style="231" bestFit="1" customWidth="1"/>
    <col min="12547" max="12547" width="12" style="231" customWidth="1"/>
    <col min="12548" max="12548" width="26.75" style="231" bestFit="1" customWidth="1"/>
    <col min="12549" max="12549" width="9" style="231" bestFit="1" customWidth="1"/>
    <col min="12550" max="12550" width="19.625" style="231" customWidth="1"/>
    <col min="12551" max="12552" width="9" style="231"/>
    <col min="12553" max="12554" width="2" style="231" customWidth="1"/>
    <col min="12555" max="12555" width="26.75" style="231" bestFit="1" customWidth="1"/>
    <col min="12556" max="12556" width="9" style="231" bestFit="1" customWidth="1"/>
    <col min="12557" max="12557" width="18.625" style="231" customWidth="1"/>
    <col min="12558" max="12558" width="10.75" style="231" customWidth="1"/>
    <col min="12559" max="12800" width="9" style="231"/>
    <col min="12801" max="12801" width="3.375" style="231" customWidth="1"/>
    <col min="12802" max="12802" width="15.125" style="231" bestFit="1" customWidth="1"/>
    <col min="12803" max="12803" width="12" style="231" customWidth="1"/>
    <col min="12804" max="12804" width="26.75" style="231" bestFit="1" customWidth="1"/>
    <col min="12805" max="12805" width="9" style="231" bestFit="1" customWidth="1"/>
    <col min="12806" max="12806" width="19.625" style="231" customWidth="1"/>
    <col min="12807" max="12808" width="9" style="231"/>
    <col min="12809" max="12810" width="2" style="231" customWidth="1"/>
    <col min="12811" max="12811" width="26.75" style="231" bestFit="1" customWidth="1"/>
    <col min="12812" max="12812" width="9" style="231" bestFit="1" customWidth="1"/>
    <col min="12813" max="12813" width="18.625" style="231" customWidth="1"/>
    <col min="12814" max="12814" width="10.75" style="231" customWidth="1"/>
    <col min="12815" max="13056" width="9" style="231"/>
    <col min="13057" max="13057" width="3.375" style="231" customWidth="1"/>
    <col min="13058" max="13058" width="15.125" style="231" bestFit="1" customWidth="1"/>
    <col min="13059" max="13059" width="12" style="231" customWidth="1"/>
    <col min="13060" max="13060" width="26.75" style="231" bestFit="1" customWidth="1"/>
    <col min="13061" max="13061" width="9" style="231" bestFit="1" customWidth="1"/>
    <col min="13062" max="13062" width="19.625" style="231" customWidth="1"/>
    <col min="13063" max="13064" width="9" style="231"/>
    <col min="13065" max="13066" width="2" style="231" customWidth="1"/>
    <col min="13067" max="13067" width="26.75" style="231" bestFit="1" customWidth="1"/>
    <col min="13068" max="13068" width="9" style="231" bestFit="1" customWidth="1"/>
    <col min="13069" max="13069" width="18.625" style="231" customWidth="1"/>
    <col min="13070" max="13070" width="10.75" style="231" customWidth="1"/>
    <col min="13071" max="13312" width="9" style="231"/>
    <col min="13313" max="13313" width="3.375" style="231" customWidth="1"/>
    <col min="13314" max="13314" width="15.125" style="231" bestFit="1" customWidth="1"/>
    <col min="13315" max="13315" width="12" style="231" customWidth="1"/>
    <col min="13316" max="13316" width="26.75" style="231" bestFit="1" customWidth="1"/>
    <col min="13317" max="13317" width="9" style="231" bestFit="1" customWidth="1"/>
    <col min="13318" max="13318" width="19.625" style="231" customWidth="1"/>
    <col min="13319" max="13320" width="9" style="231"/>
    <col min="13321" max="13322" width="2" style="231" customWidth="1"/>
    <col min="13323" max="13323" width="26.75" style="231" bestFit="1" customWidth="1"/>
    <col min="13324" max="13324" width="9" style="231" bestFit="1" customWidth="1"/>
    <col min="13325" max="13325" width="18.625" style="231" customWidth="1"/>
    <col min="13326" max="13326" width="10.75" style="231" customWidth="1"/>
    <col min="13327" max="13568" width="9" style="231"/>
    <col min="13569" max="13569" width="3.375" style="231" customWidth="1"/>
    <col min="13570" max="13570" width="15.125" style="231" bestFit="1" customWidth="1"/>
    <col min="13571" max="13571" width="12" style="231" customWidth="1"/>
    <col min="13572" max="13572" width="26.75" style="231" bestFit="1" customWidth="1"/>
    <col min="13573" max="13573" width="9" style="231" bestFit="1" customWidth="1"/>
    <col min="13574" max="13574" width="19.625" style="231" customWidth="1"/>
    <col min="13575" max="13576" width="9" style="231"/>
    <col min="13577" max="13578" width="2" style="231" customWidth="1"/>
    <col min="13579" max="13579" width="26.75" style="231" bestFit="1" customWidth="1"/>
    <col min="13580" max="13580" width="9" style="231" bestFit="1" customWidth="1"/>
    <col min="13581" max="13581" width="18.625" style="231" customWidth="1"/>
    <col min="13582" max="13582" width="10.75" style="231" customWidth="1"/>
    <col min="13583" max="13824" width="9" style="231"/>
    <col min="13825" max="13825" width="3.375" style="231" customWidth="1"/>
    <col min="13826" max="13826" width="15.125" style="231" bestFit="1" customWidth="1"/>
    <col min="13827" max="13827" width="12" style="231" customWidth="1"/>
    <col min="13828" max="13828" width="26.75" style="231" bestFit="1" customWidth="1"/>
    <col min="13829" max="13829" width="9" style="231" bestFit="1" customWidth="1"/>
    <col min="13830" max="13830" width="19.625" style="231" customWidth="1"/>
    <col min="13831" max="13832" width="9" style="231"/>
    <col min="13833" max="13834" width="2" style="231" customWidth="1"/>
    <col min="13835" max="13835" width="26.75" style="231" bestFit="1" customWidth="1"/>
    <col min="13836" max="13836" width="9" style="231" bestFit="1" customWidth="1"/>
    <col min="13837" max="13837" width="18.625" style="231" customWidth="1"/>
    <col min="13838" max="13838" width="10.75" style="231" customWidth="1"/>
    <col min="13839" max="14080" width="9" style="231"/>
    <col min="14081" max="14081" width="3.375" style="231" customWidth="1"/>
    <col min="14082" max="14082" width="15.125" style="231" bestFit="1" customWidth="1"/>
    <col min="14083" max="14083" width="12" style="231" customWidth="1"/>
    <col min="14084" max="14084" width="26.75" style="231" bestFit="1" customWidth="1"/>
    <col min="14085" max="14085" width="9" style="231" bestFit="1" customWidth="1"/>
    <col min="14086" max="14086" width="19.625" style="231" customWidth="1"/>
    <col min="14087" max="14088" width="9" style="231"/>
    <col min="14089" max="14090" width="2" style="231" customWidth="1"/>
    <col min="14091" max="14091" width="26.75" style="231" bestFit="1" customWidth="1"/>
    <col min="14092" max="14092" width="9" style="231" bestFit="1" customWidth="1"/>
    <col min="14093" max="14093" width="18.625" style="231" customWidth="1"/>
    <col min="14094" max="14094" width="10.75" style="231" customWidth="1"/>
    <col min="14095" max="14336" width="9" style="231"/>
    <col min="14337" max="14337" width="3.375" style="231" customWidth="1"/>
    <col min="14338" max="14338" width="15.125" style="231" bestFit="1" customWidth="1"/>
    <col min="14339" max="14339" width="12" style="231" customWidth="1"/>
    <col min="14340" max="14340" width="26.75" style="231" bestFit="1" customWidth="1"/>
    <col min="14341" max="14341" width="9" style="231" bestFit="1" customWidth="1"/>
    <col min="14342" max="14342" width="19.625" style="231" customWidth="1"/>
    <col min="14343" max="14344" width="9" style="231"/>
    <col min="14345" max="14346" width="2" style="231" customWidth="1"/>
    <col min="14347" max="14347" width="26.75" style="231" bestFit="1" customWidth="1"/>
    <col min="14348" max="14348" width="9" style="231" bestFit="1" customWidth="1"/>
    <col min="14349" max="14349" width="18.625" style="231" customWidth="1"/>
    <col min="14350" max="14350" width="10.75" style="231" customWidth="1"/>
    <col min="14351" max="14592" width="9" style="231"/>
    <col min="14593" max="14593" width="3.375" style="231" customWidth="1"/>
    <col min="14594" max="14594" width="15.125" style="231" bestFit="1" customWidth="1"/>
    <col min="14595" max="14595" width="12" style="231" customWidth="1"/>
    <col min="14596" max="14596" width="26.75" style="231" bestFit="1" customWidth="1"/>
    <col min="14597" max="14597" width="9" style="231" bestFit="1" customWidth="1"/>
    <col min="14598" max="14598" width="19.625" style="231" customWidth="1"/>
    <col min="14599" max="14600" width="9" style="231"/>
    <col min="14601" max="14602" width="2" style="231" customWidth="1"/>
    <col min="14603" max="14603" width="26.75" style="231" bestFit="1" customWidth="1"/>
    <col min="14604" max="14604" width="9" style="231" bestFit="1" customWidth="1"/>
    <col min="14605" max="14605" width="18.625" style="231" customWidth="1"/>
    <col min="14606" max="14606" width="10.75" style="231" customWidth="1"/>
    <col min="14607" max="14848" width="9" style="231"/>
    <col min="14849" max="14849" width="3.375" style="231" customWidth="1"/>
    <col min="14850" max="14850" width="15.125" style="231" bestFit="1" customWidth="1"/>
    <col min="14851" max="14851" width="12" style="231" customWidth="1"/>
    <col min="14852" max="14852" width="26.75" style="231" bestFit="1" customWidth="1"/>
    <col min="14853" max="14853" width="9" style="231" bestFit="1" customWidth="1"/>
    <col min="14854" max="14854" width="19.625" style="231" customWidth="1"/>
    <col min="14855" max="14856" width="9" style="231"/>
    <col min="14857" max="14858" width="2" style="231" customWidth="1"/>
    <col min="14859" max="14859" width="26.75" style="231" bestFit="1" customWidth="1"/>
    <col min="14860" max="14860" width="9" style="231" bestFit="1" customWidth="1"/>
    <col min="14861" max="14861" width="18.625" style="231" customWidth="1"/>
    <col min="14862" max="14862" width="10.75" style="231" customWidth="1"/>
    <col min="14863" max="15104" width="9" style="231"/>
    <col min="15105" max="15105" width="3.375" style="231" customWidth="1"/>
    <col min="15106" max="15106" width="15.125" style="231" bestFit="1" customWidth="1"/>
    <col min="15107" max="15107" width="12" style="231" customWidth="1"/>
    <col min="15108" max="15108" width="26.75" style="231" bestFit="1" customWidth="1"/>
    <col min="15109" max="15109" width="9" style="231" bestFit="1" customWidth="1"/>
    <col min="15110" max="15110" width="19.625" style="231" customWidth="1"/>
    <col min="15111" max="15112" width="9" style="231"/>
    <col min="15113" max="15114" width="2" style="231" customWidth="1"/>
    <col min="15115" max="15115" width="26.75" style="231" bestFit="1" customWidth="1"/>
    <col min="15116" max="15116" width="9" style="231" bestFit="1" customWidth="1"/>
    <col min="15117" max="15117" width="18.625" style="231" customWidth="1"/>
    <col min="15118" max="15118" width="10.75" style="231" customWidth="1"/>
    <col min="15119" max="15360" width="9" style="231"/>
    <col min="15361" max="15361" width="3.375" style="231" customWidth="1"/>
    <col min="15362" max="15362" width="15.125" style="231" bestFit="1" customWidth="1"/>
    <col min="15363" max="15363" width="12" style="231" customWidth="1"/>
    <col min="15364" max="15364" width="26.75" style="231" bestFit="1" customWidth="1"/>
    <col min="15365" max="15365" width="9" style="231" bestFit="1" customWidth="1"/>
    <col min="15366" max="15366" width="19.625" style="231" customWidth="1"/>
    <col min="15367" max="15368" width="9" style="231"/>
    <col min="15369" max="15370" width="2" style="231" customWidth="1"/>
    <col min="15371" max="15371" width="26.75" style="231" bestFit="1" customWidth="1"/>
    <col min="15372" max="15372" width="9" style="231" bestFit="1" customWidth="1"/>
    <col min="15373" max="15373" width="18.625" style="231" customWidth="1"/>
    <col min="15374" max="15374" width="10.75" style="231" customWidth="1"/>
    <col min="15375" max="15616" width="9" style="231"/>
    <col min="15617" max="15617" width="3.375" style="231" customWidth="1"/>
    <col min="15618" max="15618" width="15.125" style="231" bestFit="1" customWidth="1"/>
    <col min="15619" max="15619" width="12" style="231" customWidth="1"/>
    <col min="15620" max="15620" width="26.75" style="231" bestFit="1" customWidth="1"/>
    <col min="15621" max="15621" width="9" style="231" bestFit="1" customWidth="1"/>
    <col min="15622" max="15622" width="19.625" style="231" customWidth="1"/>
    <col min="15623" max="15624" width="9" style="231"/>
    <col min="15625" max="15626" width="2" style="231" customWidth="1"/>
    <col min="15627" max="15627" width="26.75" style="231" bestFit="1" customWidth="1"/>
    <col min="15628" max="15628" width="9" style="231" bestFit="1" customWidth="1"/>
    <col min="15629" max="15629" width="18.625" style="231" customWidth="1"/>
    <col min="15630" max="15630" width="10.75" style="231" customWidth="1"/>
    <col min="15631" max="15872" width="9" style="231"/>
    <col min="15873" max="15873" width="3.375" style="231" customWidth="1"/>
    <col min="15874" max="15874" width="15.125" style="231" bestFit="1" customWidth="1"/>
    <col min="15875" max="15875" width="12" style="231" customWidth="1"/>
    <col min="15876" max="15876" width="26.75" style="231" bestFit="1" customWidth="1"/>
    <col min="15877" max="15877" width="9" style="231" bestFit="1" customWidth="1"/>
    <col min="15878" max="15878" width="19.625" style="231" customWidth="1"/>
    <col min="15879" max="15880" width="9" style="231"/>
    <col min="15881" max="15882" width="2" style="231" customWidth="1"/>
    <col min="15883" max="15883" width="26.75" style="231" bestFit="1" customWidth="1"/>
    <col min="15884" max="15884" width="9" style="231" bestFit="1" customWidth="1"/>
    <col min="15885" max="15885" width="18.625" style="231" customWidth="1"/>
    <col min="15886" max="15886" width="10.75" style="231" customWidth="1"/>
    <col min="15887" max="16128" width="9" style="231"/>
    <col min="16129" max="16129" width="3.375" style="231" customWidth="1"/>
    <col min="16130" max="16130" width="15.125" style="231" bestFit="1" customWidth="1"/>
    <col min="16131" max="16131" width="12" style="231" customWidth="1"/>
    <col min="16132" max="16132" width="26.75" style="231" bestFit="1" customWidth="1"/>
    <col min="16133" max="16133" width="9" style="231" bestFit="1" customWidth="1"/>
    <col min="16134" max="16134" width="19.625" style="231" customWidth="1"/>
    <col min="16135" max="16136" width="9" style="231"/>
    <col min="16137" max="16138" width="2" style="231" customWidth="1"/>
    <col min="16139" max="16139" width="26.75" style="231" bestFit="1" customWidth="1"/>
    <col min="16140" max="16140" width="9" style="231" bestFit="1" customWidth="1"/>
    <col min="16141" max="16141" width="18.625" style="231" customWidth="1"/>
    <col min="16142" max="16142" width="10.75" style="231" customWidth="1"/>
    <col min="16143" max="16384" width="9" style="231"/>
  </cols>
  <sheetData>
    <row r="1" spans="1:16" x14ac:dyDescent="0.55000000000000004">
      <c r="A1" s="231" t="s">
        <v>218</v>
      </c>
      <c r="C1" s="233"/>
      <c r="D1" s="856" t="s">
        <v>195</v>
      </c>
      <c r="E1" s="856"/>
      <c r="F1" s="234">
        <f>ปร4!L487</f>
        <v>2067568</v>
      </c>
      <c r="G1" s="235" t="s">
        <v>196</v>
      </c>
      <c r="I1" s="236"/>
    </row>
    <row r="2" spans="1:16" x14ac:dyDescent="0.55000000000000004">
      <c r="B2" s="232" t="s">
        <v>197</v>
      </c>
      <c r="C2" s="238" t="s">
        <v>39</v>
      </c>
      <c r="D2" s="231" t="s">
        <v>198</v>
      </c>
      <c r="E2" s="239" t="s">
        <v>199</v>
      </c>
      <c r="F2" s="237">
        <f>IF($F$1&lt;$B$10,$F$1,IF($F$1&gt;=$B$10,0))</f>
        <v>2067568</v>
      </c>
      <c r="G2" s="231" t="s">
        <v>200</v>
      </c>
      <c r="I2" s="240"/>
      <c r="K2" s="856" t="s">
        <v>195</v>
      </c>
      <c r="L2" s="856"/>
      <c r="M2" s="241">
        <v>35000000</v>
      </c>
    </row>
    <row r="3" spans="1:16" x14ac:dyDescent="0.55000000000000004">
      <c r="B3" s="242">
        <v>500000</v>
      </c>
      <c r="C3" s="243">
        <v>1.3073999999999999</v>
      </c>
      <c r="D3" s="231" t="s">
        <v>201</v>
      </c>
      <c r="E3" s="239" t="s">
        <v>202</v>
      </c>
      <c r="F3" s="237">
        <f>IF($F2&lt;=B3,F2,IF($F2&lt;=B4,B3,IF($F2&lt;=B5,B4,IF($F2&lt;=B6,B5,IF($F2&lt;=B7,B6,IF($F2&lt;=B8,B7,IF($F2&lt;=B9,B8,IF($F2&lt;=B10,B9))))))))</f>
        <v>2000000</v>
      </c>
      <c r="G3" s="231" t="s">
        <v>200</v>
      </c>
      <c r="K3" s="231" t="s">
        <v>198</v>
      </c>
      <c r="L3" s="244" t="s">
        <v>203</v>
      </c>
      <c r="M3" s="245">
        <f>M2</f>
        <v>35000000</v>
      </c>
    </row>
    <row r="4" spans="1:16" x14ac:dyDescent="0.55000000000000004">
      <c r="B4" s="242">
        <v>1000000</v>
      </c>
      <c r="C4" s="243">
        <v>1.3049999999999999</v>
      </c>
      <c r="D4" s="231" t="s">
        <v>204</v>
      </c>
      <c r="E4" s="239" t="s">
        <v>205</v>
      </c>
      <c r="F4" s="237">
        <f>IF($F2&lt;=B3,B3,IF($F2&lt;=B4,B4,IF($F2&lt;=B5,B5,IF($F2&lt;=B6,B6,IF($F2&lt;=B7,B7,IF($F2&lt;=B8,B8,IF($F2&lt;=B9,B9,IF($F2&lt;=B10,B10))))))))</f>
        <v>5000000</v>
      </c>
      <c r="G4" s="231" t="s">
        <v>200</v>
      </c>
      <c r="K4" s="231" t="s">
        <v>201</v>
      </c>
      <c r="L4" s="244" t="s">
        <v>206</v>
      </c>
      <c r="M4" s="242">
        <v>500000</v>
      </c>
      <c r="N4" s="243">
        <v>1.3073999999999999</v>
      </c>
      <c r="O4" s="239" t="s">
        <v>207</v>
      </c>
      <c r="P4" s="231" t="s">
        <v>208</v>
      </c>
    </row>
    <row r="5" spans="1:16" x14ac:dyDescent="0.55000000000000004">
      <c r="B5" s="242">
        <v>2000000</v>
      </c>
      <c r="C5" s="243">
        <v>1.3035000000000001</v>
      </c>
      <c r="D5" s="231" t="s">
        <v>208</v>
      </c>
      <c r="E5" s="239" t="s">
        <v>209</v>
      </c>
      <c r="F5" s="237">
        <f>IF($F2&lt;=B3,C3,IF($F2&lt;=B4,C3,IF($F2&lt;=B5,C4,IF($F2&lt;=B6,C5,IF($F2&lt;=B7,C6,IF($F2&lt;=B8,C7,IF($F2&lt;=B9,C8,IF($F2&lt;=B10,C9))))))))</f>
        <v>1.3035000000000001</v>
      </c>
      <c r="G5" s="246"/>
      <c r="K5" s="231" t="s">
        <v>204</v>
      </c>
      <c r="L5" s="244" t="s">
        <v>210</v>
      </c>
      <c r="M5" s="242">
        <v>1000000</v>
      </c>
      <c r="N5" s="243">
        <v>1.3049999999999999</v>
      </c>
      <c r="O5" s="239" t="s">
        <v>211</v>
      </c>
      <c r="P5" s="231" t="s">
        <v>212</v>
      </c>
    </row>
    <row r="6" spans="1:16" ht="24.75" thickBot="1" x14ac:dyDescent="0.6">
      <c r="B6" s="242">
        <v>5000000</v>
      </c>
      <c r="C6" s="243">
        <v>1.3003</v>
      </c>
      <c r="D6" s="231" t="s">
        <v>212</v>
      </c>
      <c r="E6" s="239" t="s">
        <v>213</v>
      </c>
      <c r="F6" s="237">
        <f>IF($F2&lt;=B3,C3,IF($F2&lt;=B4,C4,IF($F2&lt;=B5,C5,IF($F2&lt;=B6,C6,IF($F2&lt;=B7,C7,IF($F2&lt;=B8,C8,IF($F2&lt;=B9,C9,IF($F2&lt;=B10,C10))))))))</f>
        <v>1.3003</v>
      </c>
      <c r="K6" s="857" t="s">
        <v>214</v>
      </c>
      <c r="L6" s="857"/>
      <c r="M6" s="247">
        <f>$N4-((($N4-$N5)*($M3-$M4))/($M5-$M4))</f>
        <v>1.1418000000000028</v>
      </c>
      <c r="N6" s="246"/>
    </row>
    <row r="7" spans="1:16" ht="25.5" thickTop="1" thickBot="1" x14ac:dyDescent="0.6">
      <c r="B7" s="242">
        <v>10000000</v>
      </c>
      <c r="C7" s="243">
        <v>1.2943</v>
      </c>
      <c r="E7" s="231" t="s">
        <v>215</v>
      </c>
      <c r="F7" s="247">
        <f>$F5-((($F5-$F6)*($F2-$F3))/($F4-$F3))</f>
        <v>1.3034279274666667</v>
      </c>
      <c r="M7" s="248"/>
    </row>
    <row r="8" spans="1:16" ht="24.75" thickTop="1" x14ac:dyDescent="0.55000000000000004">
      <c r="B8" s="242">
        <v>15000000</v>
      </c>
      <c r="C8" s="243">
        <v>1.2594000000000001</v>
      </c>
      <c r="M8" s="248"/>
    </row>
    <row r="9" spans="1:16" x14ac:dyDescent="0.55000000000000004">
      <c r="B9" s="242">
        <v>20000000</v>
      </c>
      <c r="C9" s="243">
        <v>1.2518</v>
      </c>
      <c r="F9" s="249" t="s">
        <v>216</v>
      </c>
    </row>
    <row r="10" spans="1:16" ht="33" x14ac:dyDescent="0.75">
      <c r="B10" s="242">
        <v>25000000</v>
      </c>
      <c r="C10" s="243">
        <v>1.2248000000000001</v>
      </c>
      <c r="D10" s="231" t="s">
        <v>198</v>
      </c>
      <c r="E10" s="239" t="s">
        <v>199</v>
      </c>
      <c r="F10" s="250">
        <f>F1</f>
        <v>2067568</v>
      </c>
      <c r="G10" s="231" t="s">
        <v>200</v>
      </c>
      <c r="M10" s="251"/>
    </row>
    <row r="11" spans="1:16" x14ac:dyDescent="0.55000000000000004">
      <c r="B11" s="242">
        <v>30000000</v>
      </c>
      <c r="C11" s="243">
        <v>1.2163999999999999</v>
      </c>
      <c r="D11" s="231" t="s">
        <v>201</v>
      </c>
      <c r="E11" s="239" t="s">
        <v>202</v>
      </c>
      <c r="F11" s="237">
        <f>IF($F10&lt;=B11,B10,IF($F10&lt;=B12,B11,IF($F10&lt;=B13,B12,IF($F10&lt;=B14,B13,IF($F10&lt;=B15,B14,IF($F10&lt;=B16,B15,IF($F10&lt;=B17,B16,IF($F10&lt;=B18,B17))))))))</f>
        <v>25000000</v>
      </c>
      <c r="G11" s="231" t="s">
        <v>200</v>
      </c>
    </row>
    <row r="12" spans="1:16" x14ac:dyDescent="0.55000000000000004">
      <c r="B12" s="242">
        <v>40000000</v>
      </c>
      <c r="C12" s="243">
        <v>1.2161</v>
      </c>
      <c r="D12" s="231" t="s">
        <v>204</v>
      </c>
      <c r="E12" s="239" t="s">
        <v>205</v>
      </c>
      <c r="F12" s="237">
        <f>IF($F10&lt;=B11,B11,IF($F10&lt;=B12,B12,IF($F10&lt;=B13,B13,IF($F10&lt;=B14,B14,IF($F10&lt;=B15,B15,IF($F10&lt;=B16,B16,IF($F10&lt;=B17,B17,IF($F10&lt;=B18,B18))))))))</f>
        <v>30000000</v>
      </c>
      <c r="G12" s="231" t="s">
        <v>200</v>
      </c>
      <c r="M12" s="252"/>
    </row>
    <row r="13" spans="1:16" x14ac:dyDescent="0.55000000000000004">
      <c r="B13" s="242">
        <v>50000000</v>
      </c>
      <c r="C13" s="243">
        <v>1.2159</v>
      </c>
      <c r="D13" s="231" t="s">
        <v>208</v>
      </c>
      <c r="E13" s="239" t="s">
        <v>209</v>
      </c>
      <c r="F13" s="237">
        <f>IF($F10&lt;=B11,C10,IF($F10&lt;=B12,C11,IF($F10&lt;=B13,C12,IF($F10&lt;=B14,C13,IF($F10&lt;=B15,C14,IF($F10&lt;=B16,C15,IF($F10&lt;=B17,C16,IF($F10&lt;=B18,C17))))))))</f>
        <v>1.2248000000000001</v>
      </c>
      <c r="G13" s="246"/>
    </row>
    <row r="14" spans="1:16" x14ac:dyDescent="0.55000000000000004">
      <c r="B14" s="242">
        <v>60000000</v>
      </c>
      <c r="C14" s="243">
        <v>1.2060999999999999</v>
      </c>
      <c r="D14" s="231" t="s">
        <v>212</v>
      </c>
      <c r="E14" s="239" t="s">
        <v>213</v>
      </c>
      <c r="F14" s="237">
        <f>IF($F10&lt;=B11,C11,IF($F10&lt;=B12,C12,IF($F10&lt;=B13,C13,IF($F10&lt;=B14,C14,IF($F10&lt;=B15,C15,IF($F10&lt;=B16,C16,IF($F10&lt;=B17,C17,IF($F10&lt;=B18,C18))))))))</f>
        <v>1.2163999999999999</v>
      </c>
    </row>
    <row r="15" spans="1:16" ht="24.75" thickBot="1" x14ac:dyDescent="0.6">
      <c r="B15" s="242">
        <v>70000000</v>
      </c>
      <c r="C15" s="243">
        <v>1.2050000000000001</v>
      </c>
      <c r="E15" s="231" t="s">
        <v>215</v>
      </c>
      <c r="F15" s="247">
        <f>$F13-((($F13-$F14)*($F10-$F11))/($F12-$F11))</f>
        <v>1.2633264857600011</v>
      </c>
    </row>
    <row r="16" spans="1:16" ht="24.75" thickTop="1" x14ac:dyDescent="0.55000000000000004">
      <c r="B16" s="242">
        <v>80000000</v>
      </c>
      <c r="C16" s="243">
        <v>1.2050000000000001</v>
      </c>
    </row>
    <row r="17" spans="2:7" x14ac:dyDescent="0.55000000000000004">
      <c r="B17" s="242">
        <v>90000000</v>
      </c>
      <c r="C17" s="243">
        <v>1.2049000000000001</v>
      </c>
      <c r="F17" s="249" t="s">
        <v>217</v>
      </c>
    </row>
    <row r="18" spans="2:7" x14ac:dyDescent="0.55000000000000004">
      <c r="B18" s="242">
        <v>100000000</v>
      </c>
      <c r="C18" s="243">
        <v>1.2049000000000001</v>
      </c>
      <c r="D18" s="231" t="s">
        <v>198</v>
      </c>
      <c r="E18" s="239" t="s">
        <v>199</v>
      </c>
      <c r="F18" s="250">
        <f>IF($F$1&gt;=$B$18,$F$1,IF($F$1&lt;$B$18,0))</f>
        <v>0</v>
      </c>
      <c r="G18" s="231" t="s">
        <v>200</v>
      </c>
    </row>
    <row r="19" spans="2:7" x14ac:dyDescent="0.55000000000000004">
      <c r="B19" s="242">
        <v>150000000</v>
      </c>
      <c r="C19" s="243">
        <v>1.2022999999999999</v>
      </c>
      <c r="D19" s="231" t="s">
        <v>201</v>
      </c>
      <c r="E19" s="239" t="s">
        <v>202</v>
      </c>
      <c r="F19" s="237">
        <f>IF($F18&lt;=B19,B18,IF($F18&lt;=B20,B19,IF($F18&lt;=B21,B20,IF($F18&lt;=B22,B21,IF($F18&lt;=B23,B22,IF($F18&lt;=B24,B23,IF($F18&lt;=B25,B24,IF($F18&lt;=B26,B25))))))))</f>
        <v>100000000</v>
      </c>
      <c r="G19" s="231" t="s">
        <v>200</v>
      </c>
    </row>
    <row r="20" spans="2:7" x14ac:dyDescent="0.55000000000000004">
      <c r="B20" s="242">
        <v>200000000</v>
      </c>
      <c r="C20" s="243">
        <v>1.2022999999999999</v>
      </c>
      <c r="D20" s="231" t="s">
        <v>204</v>
      </c>
      <c r="E20" s="239" t="s">
        <v>205</v>
      </c>
      <c r="F20" s="237">
        <f>IF($F18&lt;=B19,B19,IF($F18&lt;=B20,B20,IF($F18&lt;=B21,B21,IF($F18&lt;=B22,B22,IF($F18&lt;=B23,B23,IF($F18&lt;=B24,B24,IF($F18&lt;=B25,B25,IF($F18&lt;=B26,B26))))))))</f>
        <v>150000000</v>
      </c>
      <c r="G20" s="231" t="s">
        <v>200</v>
      </c>
    </row>
    <row r="21" spans="2:7" x14ac:dyDescent="0.55000000000000004">
      <c r="B21" s="242">
        <v>250000000</v>
      </c>
      <c r="C21" s="243">
        <v>1.2013</v>
      </c>
      <c r="D21" s="231" t="s">
        <v>208</v>
      </c>
      <c r="E21" s="239" t="s">
        <v>209</v>
      </c>
      <c r="F21" s="237">
        <f>IF($F18&lt;=B19,C18,IF($F18&lt;=B20,C19,IF($F18&lt;=B21,C20,IF($F18&lt;=B22,C21,IF($F18&lt;=B23,C22,IF($F18&lt;=B24,C23,IF($F18&lt;=B25,C24,IF($F18&lt;=B26,C25))))))))</f>
        <v>1.2049000000000001</v>
      </c>
      <c r="G21" s="246"/>
    </row>
    <row r="22" spans="2:7" x14ac:dyDescent="0.55000000000000004">
      <c r="B22" s="242">
        <v>300000000</v>
      </c>
      <c r="C22" s="243">
        <v>1.1951000000000001</v>
      </c>
      <c r="D22" s="231" t="s">
        <v>212</v>
      </c>
      <c r="E22" s="239" t="s">
        <v>213</v>
      </c>
      <c r="F22" s="237">
        <f>IF($F18&lt;=B19,C19,IF($F18&lt;=B20,C20,IF($F18&lt;=B21,C21,IF($F18&lt;=B22,C22,IF($F18&lt;=B23,C23,IF($F18&lt;=B24,C24,IF($F18&lt;=B25,C25,IF($F18&lt;=B26,C26))))))))</f>
        <v>1.2022999999999999</v>
      </c>
    </row>
    <row r="23" spans="2:7" ht="24.75" thickBot="1" x14ac:dyDescent="0.6">
      <c r="B23" s="242">
        <v>350000000</v>
      </c>
      <c r="C23" s="243">
        <v>1.1866000000000001</v>
      </c>
      <c r="E23" s="231" t="s">
        <v>215</v>
      </c>
      <c r="F23" s="247">
        <f>$F21-((($F21-$F22)*($F18-$F19))/($F20-$F19))</f>
        <v>1.2101000000000004</v>
      </c>
    </row>
    <row r="24" spans="2:7" ht="24.75" thickTop="1" x14ac:dyDescent="0.55000000000000004">
      <c r="B24" s="242">
        <v>400000000</v>
      </c>
      <c r="C24" s="243">
        <v>1.1858</v>
      </c>
    </row>
    <row r="25" spans="2:7" x14ac:dyDescent="0.55000000000000004">
      <c r="B25" s="242">
        <v>500000000</v>
      </c>
      <c r="C25" s="243">
        <v>1.1853</v>
      </c>
    </row>
    <row r="26" spans="2:7" x14ac:dyDescent="0.55000000000000004">
      <c r="B26" s="242">
        <v>500000000</v>
      </c>
      <c r="C26" s="243">
        <v>1.1788000000000001</v>
      </c>
    </row>
  </sheetData>
  <sheetProtection password="C407" sheet="1" objects="1" scenarios="1"/>
  <mergeCells count="3">
    <mergeCell ref="D1:E1"/>
    <mergeCell ref="K2:L2"/>
    <mergeCell ref="K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115" zoomScaleNormal="115" workbookViewId="0">
      <selection activeCell="B17" sqref="B17:G17"/>
    </sheetView>
  </sheetViews>
  <sheetFormatPr defaultColWidth="9" defaultRowHeight="23.25" x14ac:dyDescent="0.5"/>
  <cols>
    <col min="1" max="1" width="41.375" style="52" customWidth="1"/>
    <col min="2" max="8" width="9" style="52"/>
    <col min="9" max="9" width="13.75" style="52" customWidth="1"/>
    <col min="10" max="12" width="9" style="52"/>
    <col min="13" max="13" width="25.125" style="52" customWidth="1"/>
    <col min="14" max="16384" width="9" style="52"/>
  </cols>
  <sheetData>
    <row r="1" spans="1:20" ht="31.5" x14ac:dyDescent="0.65">
      <c r="A1" s="479" t="s">
        <v>12</v>
      </c>
      <c r="B1" s="479"/>
      <c r="C1" s="479"/>
      <c r="D1" s="129"/>
      <c r="E1" s="129"/>
      <c r="F1" s="133" t="s">
        <v>87</v>
      </c>
      <c r="G1" s="135"/>
      <c r="H1" s="133"/>
      <c r="I1" s="134"/>
      <c r="J1" s="132"/>
      <c r="K1" s="132"/>
      <c r="L1" s="130"/>
      <c r="M1" s="130"/>
      <c r="N1" s="130"/>
      <c r="O1" s="130"/>
      <c r="P1" s="130"/>
      <c r="Q1" s="130"/>
      <c r="R1" s="130"/>
      <c r="S1" s="52" t="s">
        <v>31</v>
      </c>
      <c r="T1" s="52" t="s">
        <v>32</v>
      </c>
    </row>
    <row r="2" spans="1:20" ht="26.25" x14ac:dyDescent="0.55000000000000004">
      <c r="A2" s="485"/>
      <c r="B2" s="485"/>
      <c r="C2" s="485"/>
      <c r="D2" s="485"/>
      <c r="E2" s="485"/>
      <c r="F2" s="133" t="s">
        <v>88</v>
      </c>
      <c r="G2" s="136"/>
      <c r="H2" s="133"/>
      <c r="I2" s="134"/>
      <c r="J2" s="132"/>
      <c r="K2" s="132"/>
      <c r="L2" s="132"/>
      <c r="M2" s="132"/>
      <c r="N2" s="132"/>
      <c r="O2" s="132"/>
      <c r="P2" s="132"/>
      <c r="Q2" s="132"/>
      <c r="R2" s="132"/>
    </row>
    <row r="3" spans="1:20" x14ac:dyDescent="0.5">
      <c r="A3" s="63" t="s">
        <v>22</v>
      </c>
      <c r="B3" s="476">
        <v>44327</v>
      </c>
      <c r="C3" s="477"/>
      <c r="D3" s="477"/>
      <c r="E3" s="477"/>
      <c r="F3" s="477"/>
      <c r="G3" s="478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0" x14ac:dyDescent="0.5">
      <c r="A4" s="53" t="s">
        <v>103</v>
      </c>
      <c r="B4" s="480" t="s">
        <v>324</v>
      </c>
      <c r="C4" s="481"/>
      <c r="D4" s="481"/>
      <c r="E4" s="481"/>
      <c r="F4" s="481"/>
      <c r="G4" s="482"/>
      <c r="H4" s="124"/>
      <c r="I4" s="125"/>
      <c r="J4" s="125"/>
      <c r="K4" s="125"/>
      <c r="L4" s="125"/>
      <c r="M4" s="125"/>
      <c r="N4" s="125"/>
      <c r="O4" s="125"/>
      <c r="P4" s="125"/>
      <c r="Q4" s="125"/>
      <c r="R4" s="131"/>
    </row>
    <row r="5" spans="1:20" x14ac:dyDescent="0.5">
      <c r="A5" s="53" t="s">
        <v>104</v>
      </c>
      <c r="B5" s="487" t="s">
        <v>325</v>
      </c>
      <c r="C5" s="487"/>
      <c r="D5" s="487"/>
      <c r="E5" s="487"/>
      <c r="F5" s="487"/>
      <c r="G5" s="487"/>
      <c r="H5" s="124"/>
      <c r="I5" s="125"/>
      <c r="J5" s="125"/>
      <c r="K5" s="125"/>
      <c r="L5" s="125"/>
      <c r="M5" s="125"/>
      <c r="N5" s="125"/>
      <c r="O5" s="125"/>
      <c r="P5" s="125"/>
      <c r="Q5" s="125"/>
      <c r="R5" s="131"/>
    </row>
    <row r="6" spans="1:20" x14ac:dyDescent="0.5">
      <c r="A6" s="54" t="s">
        <v>13</v>
      </c>
      <c r="B6" s="475" t="s">
        <v>326</v>
      </c>
      <c r="C6" s="475"/>
      <c r="D6" s="475"/>
      <c r="E6" s="475"/>
      <c r="F6" s="475"/>
      <c r="G6" s="475"/>
      <c r="H6" s="124"/>
      <c r="I6" s="125"/>
      <c r="J6" s="125"/>
      <c r="K6" s="125"/>
      <c r="L6" s="125"/>
      <c r="M6" s="125"/>
      <c r="N6" s="125"/>
      <c r="O6" s="125"/>
      <c r="P6" s="125"/>
      <c r="Q6" s="125"/>
      <c r="R6" s="131"/>
    </row>
    <row r="7" spans="1:20" x14ac:dyDescent="0.5">
      <c r="A7" s="55" t="s">
        <v>14</v>
      </c>
      <c r="B7" s="475" t="s">
        <v>327</v>
      </c>
      <c r="C7" s="475"/>
      <c r="D7" s="475"/>
      <c r="E7" s="475"/>
      <c r="F7" s="475"/>
      <c r="G7" s="475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31"/>
    </row>
    <row r="8" spans="1:20" x14ac:dyDescent="0.5">
      <c r="A8" s="56" t="s">
        <v>15</v>
      </c>
      <c r="B8" s="475" t="s">
        <v>327</v>
      </c>
      <c r="C8" s="475"/>
      <c r="D8" s="475"/>
      <c r="E8" s="475"/>
      <c r="F8" s="475"/>
      <c r="G8" s="475"/>
      <c r="H8" s="124"/>
      <c r="I8" s="125"/>
      <c r="J8" s="125"/>
      <c r="K8" s="125"/>
      <c r="L8" s="125"/>
      <c r="M8" s="125"/>
      <c r="N8" s="125"/>
      <c r="O8" s="125"/>
      <c r="P8" s="125"/>
      <c r="Q8" s="125"/>
      <c r="R8" s="131"/>
    </row>
    <row r="9" spans="1:20" x14ac:dyDescent="0.5">
      <c r="A9" s="57" t="s">
        <v>16</v>
      </c>
      <c r="B9" s="475" t="s">
        <v>57</v>
      </c>
      <c r="C9" s="475"/>
      <c r="D9" s="475"/>
      <c r="E9" s="475"/>
      <c r="F9" s="475"/>
      <c r="G9" s="475"/>
      <c r="H9" s="124"/>
      <c r="I9" s="125"/>
      <c r="J9" s="125"/>
      <c r="K9" s="125"/>
      <c r="L9" s="125"/>
      <c r="M9" s="125"/>
      <c r="N9" s="125"/>
      <c r="O9" s="125"/>
      <c r="P9" s="125"/>
      <c r="Q9" s="125"/>
      <c r="R9" s="131"/>
    </row>
    <row r="10" spans="1:20" x14ac:dyDescent="0.5">
      <c r="A10" s="58" t="s">
        <v>17</v>
      </c>
      <c r="B10" s="475" t="s">
        <v>108</v>
      </c>
      <c r="C10" s="475"/>
      <c r="D10" s="475"/>
      <c r="E10" s="475"/>
      <c r="F10" s="475"/>
      <c r="G10" s="475"/>
      <c r="H10" s="124"/>
      <c r="I10" s="125"/>
      <c r="J10" s="125"/>
      <c r="K10" s="125"/>
      <c r="L10" s="125"/>
      <c r="M10" s="125"/>
      <c r="N10" s="125"/>
      <c r="O10" s="125"/>
      <c r="P10" s="125"/>
      <c r="Q10" s="125"/>
      <c r="R10" s="131"/>
    </row>
    <row r="11" spans="1:20" ht="26.25" x14ac:dyDescent="0.55000000000000004">
      <c r="A11" s="486" t="s">
        <v>21</v>
      </c>
      <c r="B11" s="486"/>
      <c r="C11" s="486"/>
      <c r="D11" s="486"/>
      <c r="E11" s="486"/>
      <c r="F11" s="486"/>
      <c r="G11" s="486"/>
      <c r="H11" s="126"/>
      <c r="I11" s="127"/>
      <c r="J11" s="127"/>
      <c r="K11" s="127"/>
      <c r="L11" s="127"/>
      <c r="M11" s="127"/>
      <c r="N11" s="127"/>
      <c r="O11" s="127"/>
      <c r="P11" s="127"/>
      <c r="Q11" s="127"/>
      <c r="R11" s="127"/>
    </row>
    <row r="12" spans="1:20" ht="23.25" customHeight="1" x14ac:dyDescent="0.55000000000000004">
      <c r="A12" s="59" t="s">
        <v>18</v>
      </c>
      <c r="B12" s="475" t="s">
        <v>328</v>
      </c>
      <c r="C12" s="475"/>
      <c r="D12" s="475"/>
      <c r="E12" s="475"/>
      <c r="F12" s="475"/>
      <c r="G12" s="475"/>
      <c r="H12" s="126"/>
      <c r="I12" s="127"/>
      <c r="J12" s="127"/>
      <c r="K12" s="127"/>
      <c r="L12" s="127"/>
      <c r="M12" s="128"/>
      <c r="N12" s="127"/>
      <c r="O12" s="127"/>
      <c r="P12" s="127"/>
      <c r="Q12" s="127"/>
      <c r="R12" s="127"/>
    </row>
    <row r="13" spans="1:20" ht="23.25" customHeight="1" x14ac:dyDescent="0.55000000000000004">
      <c r="A13" s="59" t="s">
        <v>97</v>
      </c>
      <c r="B13" s="480" t="s">
        <v>329</v>
      </c>
      <c r="C13" s="481"/>
      <c r="D13" s="481"/>
      <c r="E13" s="481"/>
      <c r="F13" s="481"/>
      <c r="G13" s="482"/>
      <c r="H13" s="126"/>
      <c r="I13" s="127"/>
      <c r="J13" s="127"/>
      <c r="K13" s="127"/>
      <c r="L13" s="127"/>
      <c r="M13" s="128"/>
      <c r="N13" s="127"/>
      <c r="O13" s="127"/>
      <c r="P13" s="127"/>
      <c r="Q13" s="127"/>
      <c r="R13" s="127"/>
    </row>
    <row r="14" spans="1:20" ht="23.25" customHeight="1" x14ac:dyDescent="0.55000000000000004">
      <c r="A14" s="60" t="s">
        <v>96</v>
      </c>
      <c r="B14" s="475" t="s">
        <v>330</v>
      </c>
      <c r="C14" s="475"/>
      <c r="D14" s="475"/>
      <c r="E14" s="475"/>
      <c r="F14" s="475"/>
      <c r="G14" s="475"/>
      <c r="H14" s="126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52" t="s">
        <v>31</v>
      </c>
    </row>
    <row r="15" spans="1:20" ht="23.25" customHeight="1" x14ac:dyDescent="0.55000000000000004">
      <c r="A15" s="60" t="s">
        <v>97</v>
      </c>
      <c r="B15" s="480" t="s">
        <v>331</v>
      </c>
      <c r="C15" s="481"/>
      <c r="D15" s="481"/>
      <c r="E15" s="481"/>
      <c r="F15" s="481"/>
      <c r="G15" s="482"/>
      <c r="H15" s="126"/>
      <c r="I15" s="127"/>
      <c r="J15" s="127"/>
      <c r="K15" s="127"/>
      <c r="L15" s="127"/>
      <c r="M15" s="127"/>
      <c r="N15" s="127"/>
      <c r="O15" s="127"/>
      <c r="P15" s="127"/>
      <c r="Q15" s="127"/>
      <c r="R15" s="127"/>
    </row>
    <row r="16" spans="1:20" ht="23.25" customHeight="1" x14ac:dyDescent="0.55000000000000004">
      <c r="A16" s="61" t="s">
        <v>19</v>
      </c>
      <c r="B16" s="475" t="s">
        <v>332</v>
      </c>
      <c r="C16" s="475"/>
      <c r="D16" s="475"/>
      <c r="E16" s="475"/>
      <c r="F16" s="475"/>
      <c r="G16" s="475"/>
      <c r="H16" s="126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52" t="s">
        <v>32</v>
      </c>
    </row>
    <row r="17" spans="1:18" ht="23.25" customHeight="1" x14ac:dyDescent="0.55000000000000004">
      <c r="A17" s="62" t="s">
        <v>20</v>
      </c>
      <c r="B17" s="475" t="s">
        <v>58</v>
      </c>
      <c r="C17" s="475"/>
      <c r="D17" s="475"/>
      <c r="E17" s="475"/>
      <c r="F17" s="475"/>
      <c r="G17" s="475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</row>
    <row r="18" spans="1:18" ht="29.25" x14ac:dyDescent="0.6">
      <c r="A18" s="289" t="s">
        <v>98</v>
      </c>
      <c r="B18" s="483" t="str">
        <f>IF(ปร4!L487&gt;ปร4!L475,"22",IF(ปร4!L465&gt;ปร4!L453,"21",IF(ปร4!L443&gt;ปร4!L431,"20",IF(ปร4!L421&gt;ปร4!L409,"19",IF(ปร4!L399&gt;ปร4!L387,"18",IF(ปร4!L377&gt;ปร4!L365,"17",IF(ปร4!L355&gt;ปร4!L343,"16",IF(ปร4!L333&gt;ปร4!L321,"15",IF(ปร4!L311&gt;ปร4!L299,"14",IF(ปร4!L289&gt;ปร4!L277,"13",IF(ปร4!L267&gt;ปร4!L255,"12",IF(ปร4!L245&gt;ปร4!L233,"11",IF(ปร4!L223&gt;ปร4!L211,"10",IF(ปร4!L201&gt;ปร4!L189,"9",IF(ปร4!L179&gt;ปร4!L167,"8",IF(ปร4!L157&gt;ปร4!L145,"7",IF(ปร4!L135&gt;ปร4!L123,"6",IF(ปร4!L112&gt;ปร4!L101,"5",IF(ปร4!L90&gt;ปร4!L78,"4",IF(ปร4!L68&gt;ปร4!L55,"3",IF(ปร4!L44&gt;ปร4!L31,"2","1")))))))))))))))))))))</f>
        <v>2</v>
      </c>
      <c r="C18" s="483"/>
      <c r="D18" s="484" t="s">
        <v>59</v>
      </c>
      <c r="E18" s="484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</row>
    <row r="19" spans="1:18" x14ac:dyDescent="0.5">
      <c r="F19" s="120"/>
    </row>
    <row r="28" spans="1:18" x14ac:dyDescent="0.5">
      <c r="B28" s="120"/>
      <c r="C28" s="141" t="str">
        <f>CONCATENATE($S$14, B12,$S$16)</f>
        <v>(นายอำพร จานเก่า)</v>
      </c>
      <c r="D28" s="120"/>
    </row>
    <row r="29" spans="1:18" x14ac:dyDescent="0.5">
      <c r="B29" s="120"/>
      <c r="C29" s="141" t="str">
        <f>CONCATENATE($S$14, B14,$S$16)</f>
        <v>(นางสาวจริยา ขัดแก้ว)</v>
      </c>
      <c r="D29" s="120"/>
    </row>
    <row r="30" spans="1:18" x14ac:dyDescent="0.5">
      <c r="B30" s="120"/>
      <c r="C30" s="141" t="str">
        <f>CONCATENATE($S$14, B16,$S$16)</f>
        <v>(นางแสดาว  ต่อสู้)</v>
      </c>
      <c r="D30" s="120"/>
    </row>
    <row r="31" spans="1:18" x14ac:dyDescent="0.5">
      <c r="B31" s="120"/>
      <c r="C31" s="141" t="str">
        <f>CONCATENATE($S$14, B17,$S$16)</f>
        <v>(นายธีรศักดิ์  สืบสุติน)</v>
      </c>
      <c r="D31" s="120"/>
    </row>
    <row r="32" spans="1:18" ht="26.25" x14ac:dyDescent="0.55000000000000004">
      <c r="B32" s="120"/>
      <c r="C32" s="142" t="str">
        <f>CONCATENATE($B$15,$B$6)</f>
        <v>ผู้อำนวยการกลุ่มอำนวยการสพป.ลำปาง เขต 3</v>
      </c>
      <c r="D32" s="120"/>
    </row>
    <row r="33" spans="2:4" ht="26.25" x14ac:dyDescent="0.55000000000000004">
      <c r="B33" s="120"/>
      <c r="C33" s="142" t="str">
        <f>CONCATENATE($B$13,$B$6)</f>
        <v>ช่าง ระดับ 4สพป.ลำปาง เขต 3</v>
      </c>
      <c r="D33" s="120"/>
    </row>
    <row r="34" spans="2:4" ht="26.25" x14ac:dyDescent="0.55000000000000004">
      <c r="B34" s="120"/>
      <c r="C34" s="142" t="str">
        <f>CONCATENATE($B$13,$B$6)</f>
        <v>ช่าง ระดับ 4สพป.ลำปาง เขต 3</v>
      </c>
      <c r="D34" s="120"/>
    </row>
    <row r="35" spans="2:4" ht="26.25" x14ac:dyDescent="0.55000000000000004">
      <c r="B35" s="120"/>
      <c r="C35" s="142" t="str">
        <f>CONCATENATE($B$15,$B$6)</f>
        <v>ผู้อำนวยการกลุ่มอำนวยการสพป.ลำปาง เขต 3</v>
      </c>
      <c r="D35" s="120"/>
    </row>
    <row r="36" spans="2:4" ht="26.25" x14ac:dyDescent="0.55000000000000004">
      <c r="B36" s="120"/>
      <c r="C36" s="142" t="str">
        <f>CONCATENATE($B$13,$B$6)</f>
        <v>ช่าง ระดับ 4สพป.ลำปาง เขต 3</v>
      </c>
      <c r="D36" s="120"/>
    </row>
    <row r="37" spans="2:4" x14ac:dyDescent="0.5">
      <c r="B37" s="120"/>
      <c r="C37" s="120"/>
      <c r="D37" s="120"/>
    </row>
    <row r="38" spans="2:4" x14ac:dyDescent="0.5">
      <c r="B38" s="120"/>
      <c r="C38" s="120"/>
      <c r="D38" s="120"/>
    </row>
  </sheetData>
  <sheetProtection algorithmName="SHA-512" hashValue="yPHxj2IRyAHqpiiI0sOUDaeyTvPsE8yBbNGCus25bY2t35rQU+ZtLImbPSPYgX6365fNImz6rueRzttV2ytmwg==" saltValue="s9ouS+R3oh+sJiDMNZ39YA==" spinCount="100000" sheet="1" objects="1" scenarios="1"/>
  <customSheetViews>
    <customSheetView guid="{797F402C-D807-4A5C-9055-8329E2DAA52F}" scale="130" topLeftCell="A13">
      <selection activeCell="A16" sqref="A16:XFD21"/>
      <pageMargins left="0.7" right="0.7" top="0.75" bottom="0.75" header="0.3" footer="0.3"/>
      <pageSetup paperSize="9" orientation="portrait" horizontalDpi="0" verticalDpi="0" r:id="rId1"/>
    </customSheetView>
  </customSheetViews>
  <mergeCells count="19">
    <mergeCell ref="B18:C18"/>
    <mergeCell ref="D18:E18"/>
    <mergeCell ref="A2:E2"/>
    <mergeCell ref="A11:G11"/>
    <mergeCell ref="B10:G10"/>
    <mergeCell ref="B12:G12"/>
    <mergeCell ref="B14:G14"/>
    <mergeCell ref="B16:G16"/>
    <mergeCell ref="B17:G17"/>
    <mergeCell ref="B9:G9"/>
    <mergeCell ref="B13:G13"/>
    <mergeCell ref="B15:G15"/>
    <mergeCell ref="B5:G5"/>
    <mergeCell ref="B6:G6"/>
    <mergeCell ref="B7:G7"/>
    <mergeCell ref="B8:G8"/>
    <mergeCell ref="B3:G3"/>
    <mergeCell ref="A1:C1"/>
    <mergeCell ref="B4:G4"/>
  </mergeCell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H20" sqref="H20"/>
    </sheetView>
  </sheetViews>
  <sheetFormatPr defaultRowHeight="21.75" x14ac:dyDescent="0.5"/>
  <cols>
    <col min="1" max="1" width="5.75" style="228" customWidth="1"/>
    <col min="2" max="2" width="4.625" style="228" customWidth="1"/>
    <col min="3" max="3" width="2" style="213" customWidth="1"/>
    <col min="4" max="4" width="6" style="213" customWidth="1"/>
    <col min="5" max="5" width="29.125" style="213" customWidth="1"/>
    <col min="6" max="6" width="8.375" style="267" customWidth="1"/>
    <col min="7" max="7" width="6" style="213" customWidth="1"/>
    <col min="8" max="9" width="10.875" style="268" bestFit="1" customWidth="1"/>
    <col min="10" max="10" width="10.125" style="269" customWidth="1"/>
    <col min="11" max="11" width="10.875" style="268" bestFit="1" customWidth="1"/>
    <col min="12" max="12" width="11.375" style="268" customWidth="1"/>
    <col min="13" max="13" width="7.375" style="213" bestFit="1" customWidth="1"/>
    <col min="14" max="256" width="9" style="213"/>
    <col min="257" max="257" width="5.75" style="213" customWidth="1"/>
    <col min="258" max="258" width="4.625" style="213" customWidth="1"/>
    <col min="259" max="259" width="2" style="213" customWidth="1"/>
    <col min="260" max="260" width="6" style="213" customWidth="1"/>
    <col min="261" max="261" width="29.125" style="213" customWidth="1"/>
    <col min="262" max="262" width="8.375" style="213" customWidth="1"/>
    <col min="263" max="263" width="6" style="213" customWidth="1"/>
    <col min="264" max="265" width="10.875" style="213" bestFit="1" customWidth="1"/>
    <col min="266" max="266" width="10.125" style="213" customWidth="1"/>
    <col min="267" max="267" width="10.875" style="213" bestFit="1" customWidth="1"/>
    <col min="268" max="268" width="11.375" style="213" customWidth="1"/>
    <col min="269" max="269" width="7.375" style="213" bestFit="1" customWidth="1"/>
    <col min="270" max="512" width="9" style="213"/>
    <col min="513" max="513" width="5.75" style="213" customWidth="1"/>
    <col min="514" max="514" width="4.625" style="213" customWidth="1"/>
    <col min="515" max="515" width="2" style="213" customWidth="1"/>
    <col min="516" max="516" width="6" style="213" customWidth="1"/>
    <col min="517" max="517" width="29.125" style="213" customWidth="1"/>
    <col min="518" max="518" width="8.375" style="213" customWidth="1"/>
    <col min="519" max="519" width="6" style="213" customWidth="1"/>
    <col min="520" max="521" width="10.875" style="213" bestFit="1" customWidth="1"/>
    <col min="522" max="522" width="10.125" style="213" customWidth="1"/>
    <col min="523" max="523" width="10.875" style="213" bestFit="1" customWidth="1"/>
    <col min="524" max="524" width="11.375" style="213" customWidth="1"/>
    <col min="525" max="525" width="7.375" style="213" bestFit="1" customWidth="1"/>
    <col min="526" max="768" width="9" style="213"/>
    <col min="769" max="769" width="5.75" style="213" customWidth="1"/>
    <col min="770" max="770" width="4.625" style="213" customWidth="1"/>
    <col min="771" max="771" width="2" style="213" customWidth="1"/>
    <col min="772" max="772" width="6" style="213" customWidth="1"/>
    <col min="773" max="773" width="29.125" style="213" customWidth="1"/>
    <col min="774" max="774" width="8.375" style="213" customWidth="1"/>
    <col min="775" max="775" width="6" style="213" customWidth="1"/>
    <col min="776" max="777" width="10.875" style="213" bestFit="1" customWidth="1"/>
    <col min="778" max="778" width="10.125" style="213" customWidth="1"/>
    <col min="779" max="779" width="10.875" style="213" bestFit="1" customWidth="1"/>
    <col min="780" max="780" width="11.375" style="213" customWidth="1"/>
    <col min="781" max="781" width="7.375" style="213" bestFit="1" customWidth="1"/>
    <col min="782" max="1024" width="9" style="213"/>
    <col min="1025" max="1025" width="5.75" style="213" customWidth="1"/>
    <col min="1026" max="1026" width="4.625" style="213" customWidth="1"/>
    <col min="1027" max="1027" width="2" style="213" customWidth="1"/>
    <col min="1028" max="1028" width="6" style="213" customWidth="1"/>
    <col min="1029" max="1029" width="29.125" style="213" customWidth="1"/>
    <col min="1030" max="1030" width="8.375" style="213" customWidth="1"/>
    <col min="1031" max="1031" width="6" style="213" customWidth="1"/>
    <col min="1032" max="1033" width="10.875" style="213" bestFit="1" customWidth="1"/>
    <col min="1034" max="1034" width="10.125" style="213" customWidth="1"/>
    <col min="1035" max="1035" width="10.875" style="213" bestFit="1" customWidth="1"/>
    <col min="1036" max="1036" width="11.375" style="213" customWidth="1"/>
    <col min="1037" max="1037" width="7.375" style="213" bestFit="1" customWidth="1"/>
    <col min="1038" max="1280" width="9" style="213"/>
    <col min="1281" max="1281" width="5.75" style="213" customWidth="1"/>
    <col min="1282" max="1282" width="4.625" style="213" customWidth="1"/>
    <col min="1283" max="1283" width="2" style="213" customWidth="1"/>
    <col min="1284" max="1284" width="6" style="213" customWidth="1"/>
    <col min="1285" max="1285" width="29.125" style="213" customWidth="1"/>
    <col min="1286" max="1286" width="8.375" style="213" customWidth="1"/>
    <col min="1287" max="1287" width="6" style="213" customWidth="1"/>
    <col min="1288" max="1289" width="10.875" style="213" bestFit="1" customWidth="1"/>
    <col min="1290" max="1290" width="10.125" style="213" customWidth="1"/>
    <col min="1291" max="1291" width="10.875" style="213" bestFit="1" customWidth="1"/>
    <col min="1292" max="1292" width="11.375" style="213" customWidth="1"/>
    <col min="1293" max="1293" width="7.375" style="213" bestFit="1" customWidth="1"/>
    <col min="1294" max="1536" width="9" style="213"/>
    <col min="1537" max="1537" width="5.75" style="213" customWidth="1"/>
    <col min="1538" max="1538" width="4.625" style="213" customWidth="1"/>
    <col min="1539" max="1539" width="2" style="213" customWidth="1"/>
    <col min="1540" max="1540" width="6" style="213" customWidth="1"/>
    <col min="1541" max="1541" width="29.125" style="213" customWidth="1"/>
    <col min="1542" max="1542" width="8.375" style="213" customWidth="1"/>
    <col min="1543" max="1543" width="6" style="213" customWidth="1"/>
    <col min="1544" max="1545" width="10.875" style="213" bestFit="1" customWidth="1"/>
    <col min="1546" max="1546" width="10.125" style="213" customWidth="1"/>
    <col min="1547" max="1547" width="10.875" style="213" bestFit="1" customWidth="1"/>
    <col min="1548" max="1548" width="11.375" style="213" customWidth="1"/>
    <col min="1549" max="1549" width="7.375" style="213" bestFit="1" customWidth="1"/>
    <col min="1550" max="1792" width="9" style="213"/>
    <col min="1793" max="1793" width="5.75" style="213" customWidth="1"/>
    <col min="1794" max="1794" width="4.625" style="213" customWidth="1"/>
    <col min="1795" max="1795" width="2" style="213" customWidth="1"/>
    <col min="1796" max="1796" width="6" style="213" customWidth="1"/>
    <col min="1797" max="1797" width="29.125" style="213" customWidth="1"/>
    <col min="1798" max="1798" width="8.375" style="213" customWidth="1"/>
    <col min="1799" max="1799" width="6" style="213" customWidth="1"/>
    <col min="1800" max="1801" width="10.875" style="213" bestFit="1" customWidth="1"/>
    <col min="1802" max="1802" width="10.125" style="213" customWidth="1"/>
    <col min="1803" max="1803" width="10.875" style="213" bestFit="1" customWidth="1"/>
    <col min="1804" max="1804" width="11.375" style="213" customWidth="1"/>
    <col min="1805" max="1805" width="7.375" style="213" bestFit="1" customWidth="1"/>
    <col min="1806" max="2048" width="9" style="213"/>
    <col min="2049" max="2049" width="5.75" style="213" customWidth="1"/>
    <col min="2050" max="2050" width="4.625" style="213" customWidth="1"/>
    <col min="2051" max="2051" width="2" style="213" customWidth="1"/>
    <col min="2052" max="2052" width="6" style="213" customWidth="1"/>
    <col min="2053" max="2053" width="29.125" style="213" customWidth="1"/>
    <col min="2054" max="2054" width="8.375" style="213" customWidth="1"/>
    <col min="2055" max="2055" width="6" style="213" customWidth="1"/>
    <col min="2056" max="2057" width="10.875" style="213" bestFit="1" customWidth="1"/>
    <col min="2058" max="2058" width="10.125" style="213" customWidth="1"/>
    <col min="2059" max="2059" width="10.875" style="213" bestFit="1" customWidth="1"/>
    <col min="2060" max="2060" width="11.375" style="213" customWidth="1"/>
    <col min="2061" max="2061" width="7.375" style="213" bestFit="1" customWidth="1"/>
    <col min="2062" max="2304" width="9" style="213"/>
    <col min="2305" max="2305" width="5.75" style="213" customWidth="1"/>
    <col min="2306" max="2306" width="4.625" style="213" customWidth="1"/>
    <col min="2307" max="2307" width="2" style="213" customWidth="1"/>
    <col min="2308" max="2308" width="6" style="213" customWidth="1"/>
    <col min="2309" max="2309" width="29.125" style="213" customWidth="1"/>
    <col min="2310" max="2310" width="8.375" style="213" customWidth="1"/>
    <col min="2311" max="2311" width="6" style="213" customWidth="1"/>
    <col min="2312" max="2313" width="10.875" style="213" bestFit="1" customWidth="1"/>
    <col min="2314" max="2314" width="10.125" style="213" customWidth="1"/>
    <col min="2315" max="2315" width="10.875" style="213" bestFit="1" customWidth="1"/>
    <col min="2316" max="2316" width="11.375" style="213" customWidth="1"/>
    <col min="2317" max="2317" width="7.375" style="213" bestFit="1" customWidth="1"/>
    <col min="2318" max="2560" width="9" style="213"/>
    <col min="2561" max="2561" width="5.75" style="213" customWidth="1"/>
    <col min="2562" max="2562" width="4.625" style="213" customWidth="1"/>
    <col min="2563" max="2563" width="2" style="213" customWidth="1"/>
    <col min="2564" max="2564" width="6" style="213" customWidth="1"/>
    <col min="2565" max="2565" width="29.125" style="213" customWidth="1"/>
    <col min="2566" max="2566" width="8.375" style="213" customWidth="1"/>
    <col min="2567" max="2567" width="6" style="213" customWidth="1"/>
    <col min="2568" max="2569" width="10.875" style="213" bestFit="1" customWidth="1"/>
    <col min="2570" max="2570" width="10.125" style="213" customWidth="1"/>
    <col min="2571" max="2571" width="10.875" style="213" bestFit="1" customWidth="1"/>
    <col min="2572" max="2572" width="11.375" style="213" customWidth="1"/>
    <col min="2573" max="2573" width="7.375" style="213" bestFit="1" customWidth="1"/>
    <col min="2574" max="2816" width="9" style="213"/>
    <col min="2817" max="2817" width="5.75" style="213" customWidth="1"/>
    <col min="2818" max="2818" width="4.625" style="213" customWidth="1"/>
    <col min="2819" max="2819" width="2" style="213" customWidth="1"/>
    <col min="2820" max="2820" width="6" style="213" customWidth="1"/>
    <col min="2821" max="2821" width="29.125" style="213" customWidth="1"/>
    <col min="2822" max="2822" width="8.375" style="213" customWidth="1"/>
    <col min="2823" max="2823" width="6" style="213" customWidth="1"/>
    <col min="2824" max="2825" width="10.875" style="213" bestFit="1" customWidth="1"/>
    <col min="2826" max="2826" width="10.125" style="213" customWidth="1"/>
    <col min="2827" max="2827" width="10.875" style="213" bestFit="1" customWidth="1"/>
    <col min="2828" max="2828" width="11.375" style="213" customWidth="1"/>
    <col min="2829" max="2829" width="7.375" style="213" bestFit="1" customWidth="1"/>
    <col min="2830" max="3072" width="9" style="213"/>
    <col min="3073" max="3073" width="5.75" style="213" customWidth="1"/>
    <col min="3074" max="3074" width="4.625" style="213" customWidth="1"/>
    <col min="3075" max="3075" width="2" style="213" customWidth="1"/>
    <col min="3076" max="3076" width="6" style="213" customWidth="1"/>
    <col min="3077" max="3077" width="29.125" style="213" customWidth="1"/>
    <col min="3078" max="3078" width="8.375" style="213" customWidth="1"/>
    <col min="3079" max="3079" width="6" style="213" customWidth="1"/>
    <col min="3080" max="3081" width="10.875" style="213" bestFit="1" customWidth="1"/>
    <col min="3082" max="3082" width="10.125" style="213" customWidth="1"/>
    <col min="3083" max="3083" width="10.875" style="213" bestFit="1" customWidth="1"/>
    <col min="3084" max="3084" width="11.375" style="213" customWidth="1"/>
    <col min="3085" max="3085" width="7.375" style="213" bestFit="1" customWidth="1"/>
    <col min="3086" max="3328" width="9" style="213"/>
    <col min="3329" max="3329" width="5.75" style="213" customWidth="1"/>
    <col min="3330" max="3330" width="4.625" style="213" customWidth="1"/>
    <col min="3331" max="3331" width="2" style="213" customWidth="1"/>
    <col min="3332" max="3332" width="6" style="213" customWidth="1"/>
    <col min="3333" max="3333" width="29.125" style="213" customWidth="1"/>
    <col min="3334" max="3334" width="8.375" style="213" customWidth="1"/>
    <col min="3335" max="3335" width="6" style="213" customWidth="1"/>
    <col min="3336" max="3337" width="10.875" style="213" bestFit="1" customWidth="1"/>
    <col min="3338" max="3338" width="10.125" style="213" customWidth="1"/>
    <col min="3339" max="3339" width="10.875" style="213" bestFit="1" customWidth="1"/>
    <col min="3340" max="3340" width="11.375" style="213" customWidth="1"/>
    <col min="3341" max="3341" width="7.375" style="213" bestFit="1" customWidth="1"/>
    <col min="3342" max="3584" width="9" style="213"/>
    <col min="3585" max="3585" width="5.75" style="213" customWidth="1"/>
    <col min="3586" max="3586" width="4.625" style="213" customWidth="1"/>
    <col min="3587" max="3587" width="2" style="213" customWidth="1"/>
    <col min="3588" max="3588" width="6" style="213" customWidth="1"/>
    <col min="3589" max="3589" width="29.125" style="213" customWidth="1"/>
    <col min="3590" max="3590" width="8.375" style="213" customWidth="1"/>
    <col min="3591" max="3591" width="6" style="213" customWidth="1"/>
    <col min="3592" max="3593" width="10.875" style="213" bestFit="1" customWidth="1"/>
    <col min="3594" max="3594" width="10.125" style="213" customWidth="1"/>
    <col min="3595" max="3595" width="10.875" style="213" bestFit="1" customWidth="1"/>
    <col min="3596" max="3596" width="11.375" style="213" customWidth="1"/>
    <col min="3597" max="3597" width="7.375" style="213" bestFit="1" customWidth="1"/>
    <col min="3598" max="3840" width="9" style="213"/>
    <col min="3841" max="3841" width="5.75" style="213" customWidth="1"/>
    <col min="3842" max="3842" width="4.625" style="213" customWidth="1"/>
    <col min="3843" max="3843" width="2" style="213" customWidth="1"/>
    <col min="3844" max="3844" width="6" style="213" customWidth="1"/>
    <col min="3845" max="3845" width="29.125" style="213" customWidth="1"/>
    <col min="3846" max="3846" width="8.375" style="213" customWidth="1"/>
    <col min="3847" max="3847" width="6" style="213" customWidth="1"/>
    <col min="3848" max="3849" width="10.875" style="213" bestFit="1" customWidth="1"/>
    <col min="3850" max="3850" width="10.125" style="213" customWidth="1"/>
    <col min="3851" max="3851" width="10.875" style="213" bestFit="1" customWidth="1"/>
    <col min="3852" max="3852" width="11.375" style="213" customWidth="1"/>
    <col min="3853" max="3853" width="7.375" style="213" bestFit="1" customWidth="1"/>
    <col min="3854" max="4096" width="9" style="213"/>
    <col min="4097" max="4097" width="5.75" style="213" customWidth="1"/>
    <col min="4098" max="4098" width="4.625" style="213" customWidth="1"/>
    <col min="4099" max="4099" width="2" style="213" customWidth="1"/>
    <col min="4100" max="4100" width="6" style="213" customWidth="1"/>
    <col min="4101" max="4101" width="29.125" style="213" customWidth="1"/>
    <col min="4102" max="4102" width="8.375" style="213" customWidth="1"/>
    <col min="4103" max="4103" width="6" style="213" customWidth="1"/>
    <col min="4104" max="4105" width="10.875" style="213" bestFit="1" customWidth="1"/>
    <col min="4106" max="4106" width="10.125" style="213" customWidth="1"/>
    <col min="4107" max="4107" width="10.875" style="213" bestFit="1" customWidth="1"/>
    <col min="4108" max="4108" width="11.375" style="213" customWidth="1"/>
    <col min="4109" max="4109" width="7.375" style="213" bestFit="1" customWidth="1"/>
    <col min="4110" max="4352" width="9" style="213"/>
    <col min="4353" max="4353" width="5.75" style="213" customWidth="1"/>
    <col min="4354" max="4354" width="4.625" style="213" customWidth="1"/>
    <col min="4355" max="4355" width="2" style="213" customWidth="1"/>
    <col min="4356" max="4356" width="6" style="213" customWidth="1"/>
    <col min="4357" max="4357" width="29.125" style="213" customWidth="1"/>
    <col min="4358" max="4358" width="8.375" style="213" customWidth="1"/>
    <col min="4359" max="4359" width="6" style="213" customWidth="1"/>
    <col min="4360" max="4361" width="10.875" style="213" bestFit="1" customWidth="1"/>
    <col min="4362" max="4362" width="10.125" style="213" customWidth="1"/>
    <col min="4363" max="4363" width="10.875" style="213" bestFit="1" customWidth="1"/>
    <col min="4364" max="4364" width="11.375" style="213" customWidth="1"/>
    <col min="4365" max="4365" width="7.375" style="213" bestFit="1" customWidth="1"/>
    <col min="4366" max="4608" width="9" style="213"/>
    <col min="4609" max="4609" width="5.75" style="213" customWidth="1"/>
    <col min="4610" max="4610" width="4.625" style="213" customWidth="1"/>
    <col min="4611" max="4611" width="2" style="213" customWidth="1"/>
    <col min="4612" max="4612" width="6" style="213" customWidth="1"/>
    <col min="4613" max="4613" width="29.125" style="213" customWidth="1"/>
    <col min="4614" max="4614" width="8.375" style="213" customWidth="1"/>
    <col min="4615" max="4615" width="6" style="213" customWidth="1"/>
    <col min="4616" max="4617" width="10.875" style="213" bestFit="1" customWidth="1"/>
    <col min="4618" max="4618" width="10.125" style="213" customWidth="1"/>
    <col min="4619" max="4619" width="10.875" style="213" bestFit="1" customWidth="1"/>
    <col min="4620" max="4620" width="11.375" style="213" customWidth="1"/>
    <col min="4621" max="4621" width="7.375" style="213" bestFit="1" customWidth="1"/>
    <col min="4622" max="4864" width="9" style="213"/>
    <col min="4865" max="4865" width="5.75" style="213" customWidth="1"/>
    <col min="4866" max="4866" width="4.625" style="213" customWidth="1"/>
    <col min="4867" max="4867" width="2" style="213" customWidth="1"/>
    <col min="4868" max="4868" width="6" style="213" customWidth="1"/>
    <col min="4869" max="4869" width="29.125" style="213" customWidth="1"/>
    <col min="4870" max="4870" width="8.375" style="213" customWidth="1"/>
    <col min="4871" max="4871" width="6" style="213" customWidth="1"/>
    <col min="4872" max="4873" width="10.875" style="213" bestFit="1" customWidth="1"/>
    <col min="4874" max="4874" width="10.125" style="213" customWidth="1"/>
    <col min="4875" max="4875" width="10.875" style="213" bestFit="1" customWidth="1"/>
    <col min="4876" max="4876" width="11.375" style="213" customWidth="1"/>
    <col min="4877" max="4877" width="7.375" style="213" bestFit="1" customWidth="1"/>
    <col min="4878" max="5120" width="9" style="213"/>
    <col min="5121" max="5121" width="5.75" style="213" customWidth="1"/>
    <col min="5122" max="5122" width="4.625" style="213" customWidth="1"/>
    <col min="5123" max="5123" width="2" style="213" customWidth="1"/>
    <col min="5124" max="5124" width="6" style="213" customWidth="1"/>
    <col min="5125" max="5125" width="29.125" style="213" customWidth="1"/>
    <col min="5126" max="5126" width="8.375" style="213" customWidth="1"/>
    <col min="5127" max="5127" width="6" style="213" customWidth="1"/>
    <col min="5128" max="5129" width="10.875" style="213" bestFit="1" customWidth="1"/>
    <col min="5130" max="5130" width="10.125" style="213" customWidth="1"/>
    <col min="5131" max="5131" width="10.875" style="213" bestFit="1" customWidth="1"/>
    <col min="5132" max="5132" width="11.375" style="213" customWidth="1"/>
    <col min="5133" max="5133" width="7.375" style="213" bestFit="1" customWidth="1"/>
    <col min="5134" max="5376" width="9" style="213"/>
    <col min="5377" max="5377" width="5.75" style="213" customWidth="1"/>
    <col min="5378" max="5378" width="4.625" style="213" customWidth="1"/>
    <col min="5379" max="5379" width="2" style="213" customWidth="1"/>
    <col min="5380" max="5380" width="6" style="213" customWidth="1"/>
    <col min="5381" max="5381" width="29.125" style="213" customWidth="1"/>
    <col min="5382" max="5382" width="8.375" style="213" customWidth="1"/>
    <col min="5383" max="5383" width="6" style="213" customWidth="1"/>
    <col min="5384" max="5385" width="10.875" style="213" bestFit="1" customWidth="1"/>
    <col min="5386" max="5386" width="10.125" style="213" customWidth="1"/>
    <col min="5387" max="5387" width="10.875" style="213" bestFit="1" customWidth="1"/>
    <col min="5388" max="5388" width="11.375" style="213" customWidth="1"/>
    <col min="5389" max="5389" width="7.375" style="213" bestFit="1" customWidth="1"/>
    <col min="5390" max="5632" width="9" style="213"/>
    <col min="5633" max="5633" width="5.75" style="213" customWidth="1"/>
    <col min="5634" max="5634" width="4.625" style="213" customWidth="1"/>
    <col min="5635" max="5635" width="2" style="213" customWidth="1"/>
    <col min="5636" max="5636" width="6" style="213" customWidth="1"/>
    <col min="5637" max="5637" width="29.125" style="213" customWidth="1"/>
    <col min="5638" max="5638" width="8.375" style="213" customWidth="1"/>
    <col min="5639" max="5639" width="6" style="213" customWidth="1"/>
    <col min="5640" max="5641" width="10.875" style="213" bestFit="1" customWidth="1"/>
    <col min="5642" max="5642" width="10.125" style="213" customWidth="1"/>
    <col min="5643" max="5643" width="10.875" style="213" bestFit="1" customWidth="1"/>
    <col min="5644" max="5644" width="11.375" style="213" customWidth="1"/>
    <col min="5645" max="5645" width="7.375" style="213" bestFit="1" customWidth="1"/>
    <col min="5646" max="5888" width="9" style="213"/>
    <col min="5889" max="5889" width="5.75" style="213" customWidth="1"/>
    <col min="5890" max="5890" width="4.625" style="213" customWidth="1"/>
    <col min="5891" max="5891" width="2" style="213" customWidth="1"/>
    <col min="5892" max="5892" width="6" style="213" customWidth="1"/>
    <col min="5893" max="5893" width="29.125" style="213" customWidth="1"/>
    <col min="5894" max="5894" width="8.375" style="213" customWidth="1"/>
    <col min="5895" max="5895" width="6" style="213" customWidth="1"/>
    <col min="5896" max="5897" width="10.875" style="213" bestFit="1" customWidth="1"/>
    <col min="5898" max="5898" width="10.125" style="213" customWidth="1"/>
    <col min="5899" max="5899" width="10.875" style="213" bestFit="1" customWidth="1"/>
    <col min="5900" max="5900" width="11.375" style="213" customWidth="1"/>
    <col min="5901" max="5901" width="7.375" style="213" bestFit="1" customWidth="1"/>
    <col min="5902" max="6144" width="9" style="213"/>
    <col min="6145" max="6145" width="5.75" style="213" customWidth="1"/>
    <col min="6146" max="6146" width="4.625" style="213" customWidth="1"/>
    <col min="6147" max="6147" width="2" style="213" customWidth="1"/>
    <col min="6148" max="6148" width="6" style="213" customWidth="1"/>
    <col min="6149" max="6149" width="29.125" style="213" customWidth="1"/>
    <col min="6150" max="6150" width="8.375" style="213" customWidth="1"/>
    <col min="6151" max="6151" width="6" style="213" customWidth="1"/>
    <col min="6152" max="6153" width="10.875" style="213" bestFit="1" customWidth="1"/>
    <col min="6154" max="6154" width="10.125" style="213" customWidth="1"/>
    <col min="6155" max="6155" width="10.875" style="213" bestFit="1" customWidth="1"/>
    <col min="6156" max="6156" width="11.375" style="213" customWidth="1"/>
    <col min="6157" max="6157" width="7.375" style="213" bestFit="1" customWidth="1"/>
    <col min="6158" max="6400" width="9" style="213"/>
    <col min="6401" max="6401" width="5.75" style="213" customWidth="1"/>
    <col min="6402" max="6402" width="4.625" style="213" customWidth="1"/>
    <col min="6403" max="6403" width="2" style="213" customWidth="1"/>
    <col min="6404" max="6404" width="6" style="213" customWidth="1"/>
    <col min="6405" max="6405" width="29.125" style="213" customWidth="1"/>
    <col min="6406" max="6406" width="8.375" style="213" customWidth="1"/>
    <col min="6407" max="6407" width="6" style="213" customWidth="1"/>
    <col min="6408" max="6409" width="10.875" style="213" bestFit="1" customWidth="1"/>
    <col min="6410" max="6410" width="10.125" style="213" customWidth="1"/>
    <col min="6411" max="6411" width="10.875" style="213" bestFit="1" customWidth="1"/>
    <col min="6412" max="6412" width="11.375" style="213" customWidth="1"/>
    <col min="6413" max="6413" width="7.375" style="213" bestFit="1" customWidth="1"/>
    <col min="6414" max="6656" width="9" style="213"/>
    <col min="6657" max="6657" width="5.75" style="213" customWidth="1"/>
    <col min="6658" max="6658" width="4.625" style="213" customWidth="1"/>
    <col min="6659" max="6659" width="2" style="213" customWidth="1"/>
    <col min="6660" max="6660" width="6" style="213" customWidth="1"/>
    <col min="6661" max="6661" width="29.125" style="213" customWidth="1"/>
    <col min="6662" max="6662" width="8.375" style="213" customWidth="1"/>
    <col min="6663" max="6663" width="6" style="213" customWidth="1"/>
    <col min="6664" max="6665" width="10.875" style="213" bestFit="1" customWidth="1"/>
    <col min="6666" max="6666" width="10.125" style="213" customWidth="1"/>
    <col min="6667" max="6667" width="10.875" style="213" bestFit="1" customWidth="1"/>
    <col min="6668" max="6668" width="11.375" style="213" customWidth="1"/>
    <col min="6669" max="6669" width="7.375" style="213" bestFit="1" customWidth="1"/>
    <col min="6670" max="6912" width="9" style="213"/>
    <col min="6913" max="6913" width="5.75" style="213" customWidth="1"/>
    <col min="6914" max="6914" width="4.625" style="213" customWidth="1"/>
    <col min="6915" max="6915" width="2" style="213" customWidth="1"/>
    <col min="6916" max="6916" width="6" style="213" customWidth="1"/>
    <col min="6917" max="6917" width="29.125" style="213" customWidth="1"/>
    <col min="6918" max="6918" width="8.375" style="213" customWidth="1"/>
    <col min="6919" max="6919" width="6" style="213" customWidth="1"/>
    <col min="6920" max="6921" width="10.875" style="213" bestFit="1" customWidth="1"/>
    <col min="6922" max="6922" width="10.125" style="213" customWidth="1"/>
    <col min="6923" max="6923" width="10.875" style="213" bestFit="1" customWidth="1"/>
    <col min="6924" max="6924" width="11.375" style="213" customWidth="1"/>
    <col min="6925" max="6925" width="7.375" style="213" bestFit="1" customWidth="1"/>
    <col min="6926" max="7168" width="9" style="213"/>
    <col min="7169" max="7169" width="5.75" style="213" customWidth="1"/>
    <col min="7170" max="7170" width="4.625" style="213" customWidth="1"/>
    <col min="7171" max="7171" width="2" style="213" customWidth="1"/>
    <col min="7172" max="7172" width="6" style="213" customWidth="1"/>
    <col min="7173" max="7173" width="29.125" style="213" customWidth="1"/>
    <col min="7174" max="7174" width="8.375" style="213" customWidth="1"/>
    <col min="7175" max="7175" width="6" style="213" customWidth="1"/>
    <col min="7176" max="7177" width="10.875" style="213" bestFit="1" customWidth="1"/>
    <col min="7178" max="7178" width="10.125" style="213" customWidth="1"/>
    <col min="7179" max="7179" width="10.875" style="213" bestFit="1" customWidth="1"/>
    <col min="7180" max="7180" width="11.375" style="213" customWidth="1"/>
    <col min="7181" max="7181" width="7.375" style="213" bestFit="1" customWidth="1"/>
    <col min="7182" max="7424" width="9" style="213"/>
    <col min="7425" max="7425" width="5.75" style="213" customWidth="1"/>
    <col min="7426" max="7426" width="4.625" style="213" customWidth="1"/>
    <col min="7427" max="7427" width="2" style="213" customWidth="1"/>
    <col min="7428" max="7428" width="6" style="213" customWidth="1"/>
    <col min="7429" max="7429" width="29.125" style="213" customWidth="1"/>
    <col min="7430" max="7430" width="8.375" style="213" customWidth="1"/>
    <col min="7431" max="7431" width="6" style="213" customWidth="1"/>
    <col min="7432" max="7433" width="10.875" style="213" bestFit="1" customWidth="1"/>
    <col min="7434" max="7434" width="10.125" style="213" customWidth="1"/>
    <col min="7435" max="7435" width="10.875" style="213" bestFit="1" customWidth="1"/>
    <col min="7436" max="7436" width="11.375" style="213" customWidth="1"/>
    <col min="7437" max="7437" width="7.375" style="213" bestFit="1" customWidth="1"/>
    <col min="7438" max="7680" width="9" style="213"/>
    <col min="7681" max="7681" width="5.75" style="213" customWidth="1"/>
    <col min="7682" max="7682" width="4.625" style="213" customWidth="1"/>
    <col min="7683" max="7683" width="2" style="213" customWidth="1"/>
    <col min="7684" max="7684" width="6" style="213" customWidth="1"/>
    <col min="7685" max="7685" width="29.125" style="213" customWidth="1"/>
    <col min="7686" max="7686" width="8.375" style="213" customWidth="1"/>
    <col min="7687" max="7687" width="6" style="213" customWidth="1"/>
    <col min="7688" max="7689" width="10.875" style="213" bestFit="1" customWidth="1"/>
    <col min="7690" max="7690" width="10.125" style="213" customWidth="1"/>
    <col min="7691" max="7691" width="10.875" style="213" bestFit="1" customWidth="1"/>
    <col min="7692" max="7692" width="11.375" style="213" customWidth="1"/>
    <col min="7693" max="7693" width="7.375" style="213" bestFit="1" customWidth="1"/>
    <col min="7694" max="7936" width="9" style="213"/>
    <col min="7937" max="7937" width="5.75" style="213" customWidth="1"/>
    <col min="7938" max="7938" width="4.625" style="213" customWidth="1"/>
    <col min="7939" max="7939" width="2" style="213" customWidth="1"/>
    <col min="7940" max="7940" width="6" style="213" customWidth="1"/>
    <col min="7941" max="7941" width="29.125" style="213" customWidth="1"/>
    <col min="7942" max="7942" width="8.375" style="213" customWidth="1"/>
    <col min="7943" max="7943" width="6" style="213" customWidth="1"/>
    <col min="7944" max="7945" width="10.875" style="213" bestFit="1" customWidth="1"/>
    <col min="7946" max="7946" width="10.125" style="213" customWidth="1"/>
    <col min="7947" max="7947" width="10.875" style="213" bestFit="1" customWidth="1"/>
    <col min="7948" max="7948" width="11.375" style="213" customWidth="1"/>
    <col min="7949" max="7949" width="7.375" style="213" bestFit="1" customWidth="1"/>
    <col min="7950" max="8192" width="9" style="213"/>
    <col min="8193" max="8193" width="5.75" style="213" customWidth="1"/>
    <col min="8194" max="8194" width="4.625" style="213" customWidth="1"/>
    <col min="8195" max="8195" width="2" style="213" customWidth="1"/>
    <col min="8196" max="8196" width="6" style="213" customWidth="1"/>
    <col min="8197" max="8197" width="29.125" style="213" customWidth="1"/>
    <col min="8198" max="8198" width="8.375" style="213" customWidth="1"/>
    <col min="8199" max="8199" width="6" style="213" customWidth="1"/>
    <col min="8200" max="8201" width="10.875" style="213" bestFit="1" customWidth="1"/>
    <col min="8202" max="8202" width="10.125" style="213" customWidth="1"/>
    <col min="8203" max="8203" width="10.875" style="213" bestFit="1" customWidth="1"/>
    <col min="8204" max="8204" width="11.375" style="213" customWidth="1"/>
    <col min="8205" max="8205" width="7.375" style="213" bestFit="1" customWidth="1"/>
    <col min="8206" max="8448" width="9" style="213"/>
    <col min="8449" max="8449" width="5.75" style="213" customWidth="1"/>
    <col min="8450" max="8450" width="4.625" style="213" customWidth="1"/>
    <col min="8451" max="8451" width="2" style="213" customWidth="1"/>
    <col min="8452" max="8452" width="6" style="213" customWidth="1"/>
    <col min="8453" max="8453" width="29.125" style="213" customWidth="1"/>
    <col min="8454" max="8454" width="8.375" style="213" customWidth="1"/>
    <col min="8455" max="8455" width="6" style="213" customWidth="1"/>
    <col min="8456" max="8457" width="10.875" style="213" bestFit="1" customWidth="1"/>
    <col min="8458" max="8458" width="10.125" style="213" customWidth="1"/>
    <col min="8459" max="8459" width="10.875" style="213" bestFit="1" customWidth="1"/>
    <col min="8460" max="8460" width="11.375" style="213" customWidth="1"/>
    <col min="8461" max="8461" width="7.375" style="213" bestFit="1" customWidth="1"/>
    <col min="8462" max="8704" width="9" style="213"/>
    <col min="8705" max="8705" width="5.75" style="213" customWidth="1"/>
    <col min="8706" max="8706" width="4.625" style="213" customWidth="1"/>
    <col min="8707" max="8707" width="2" style="213" customWidth="1"/>
    <col min="8708" max="8708" width="6" style="213" customWidth="1"/>
    <col min="8709" max="8709" width="29.125" style="213" customWidth="1"/>
    <col min="8710" max="8710" width="8.375" style="213" customWidth="1"/>
    <col min="8711" max="8711" width="6" style="213" customWidth="1"/>
    <col min="8712" max="8713" width="10.875" style="213" bestFit="1" customWidth="1"/>
    <col min="8714" max="8714" width="10.125" style="213" customWidth="1"/>
    <col min="8715" max="8715" width="10.875" style="213" bestFit="1" customWidth="1"/>
    <col min="8716" max="8716" width="11.375" style="213" customWidth="1"/>
    <col min="8717" max="8717" width="7.375" style="213" bestFit="1" customWidth="1"/>
    <col min="8718" max="8960" width="9" style="213"/>
    <col min="8961" max="8961" width="5.75" style="213" customWidth="1"/>
    <col min="8962" max="8962" width="4.625" style="213" customWidth="1"/>
    <col min="8963" max="8963" width="2" style="213" customWidth="1"/>
    <col min="8964" max="8964" width="6" style="213" customWidth="1"/>
    <col min="8965" max="8965" width="29.125" style="213" customWidth="1"/>
    <col min="8966" max="8966" width="8.375" style="213" customWidth="1"/>
    <col min="8967" max="8967" width="6" style="213" customWidth="1"/>
    <col min="8968" max="8969" width="10.875" style="213" bestFit="1" customWidth="1"/>
    <col min="8970" max="8970" width="10.125" style="213" customWidth="1"/>
    <col min="8971" max="8971" width="10.875" style="213" bestFit="1" customWidth="1"/>
    <col min="8972" max="8972" width="11.375" style="213" customWidth="1"/>
    <col min="8973" max="8973" width="7.375" style="213" bestFit="1" customWidth="1"/>
    <col min="8974" max="9216" width="9" style="213"/>
    <col min="9217" max="9217" width="5.75" style="213" customWidth="1"/>
    <col min="9218" max="9218" width="4.625" style="213" customWidth="1"/>
    <col min="9219" max="9219" width="2" style="213" customWidth="1"/>
    <col min="9220" max="9220" width="6" style="213" customWidth="1"/>
    <col min="9221" max="9221" width="29.125" style="213" customWidth="1"/>
    <col min="9222" max="9222" width="8.375" style="213" customWidth="1"/>
    <col min="9223" max="9223" width="6" style="213" customWidth="1"/>
    <col min="9224" max="9225" width="10.875" style="213" bestFit="1" customWidth="1"/>
    <col min="9226" max="9226" width="10.125" style="213" customWidth="1"/>
    <col min="9227" max="9227" width="10.875" style="213" bestFit="1" customWidth="1"/>
    <col min="9228" max="9228" width="11.375" style="213" customWidth="1"/>
    <col min="9229" max="9229" width="7.375" style="213" bestFit="1" customWidth="1"/>
    <col min="9230" max="9472" width="9" style="213"/>
    <col min="9473" max="9473" width="5.75" style="213" customWidth="1"/>
    <col min="9474" max="9474" width="4.625" style="213" customWidth="1"/>
    <col min="9475" max="9475" width="2" style="213" customWidth="1"/>
    <col min="9476" max="9476" width="6" style="213" customWidth="1"/>
    <col min="9477" max="9477" width="29.125" style="213" customWidth="1"/>
    <col min="9478" max="9478" width="8.375" style="213" customWidth="1"/>
    <col min="9479" max="9479" width="6" style="213" customWidth="1"/>
    <col min="9480" max="9481" width="10.875" style="213" bestFit="1" customWidth="1"/>
    <col min="9482" max="9482" width="10.125" style="213" customWidth="1"/>
    <col min="9483" max="9483" width="10.875" style="213" bestFit="1" customWidth="1"/>
    <col min="9484" max="9484" width="11.375" style="213" customWidth="1"/>
    <col min="9485" max="9485" width="7.375" style="213" bestFit="1" customWidth="1"/>
    <col min="9486" max="9728" width="9" style="213"/>
    <col min="9729" max="9729" width="5.75" style="213" customWidth="1"/>
    <col min="9730" max="9730" width="4.625" style="213" customWidth="1"/>
    <col min="9731" max="9731" width="2" style="213" customWidth="1"/>
    <col min="9732" max="9732" width="6" style="213" customWidth="1"/>
    <col min="9733" max="9733" width="29.125" style="213" customWidth="1"/>
    <col min="9734" max="9734" width="8.375" style="213" customWidth="1"/>
    <col min="9735" max="9735" width="6" style="213" customWidth="1"/>
    <col min="9736" max="9737" width="10.875" style="213" bestFit="1" customWidth="1"/>
    <col min="9738" max="9738" width="10.125" style="213" customWidth="1"/>
    <col min="9739" max="9739" width="10.875" style="213" bestFit="1" customWidth="1"/>
    <col min="9740" max="9740" width="11.375" style="213" customWidth="1"/>
    <col min="9741" max="9741" width="7.375" style="213" bestFit="1" customWidth="1"/>
    <col min="9742" max="9984" width="9" style="213"/>
    <col min="9985" max="9985" width="5.75" style="213" customWidth="1"/>
    <col min="9986" max="9986" width="4.625" style="213" customWidth="1"/>
    <col min="9987" max="9987" width="2" style="213" customWidth="1"/>
    <col min="9988" max="9988" width="6" style="213" customWidth="1"/>
    <col min="9989" max="9989" width="29.125" style="213" customWidth="1"/>
    <col min="9990" max="9990" width="8.375" style="213" customWidth="1"/>
    <col min="9991" max="9991" width="6" style="213" customWidth="1"/>
    <col min="9992" max="9993" width="10.875" style="213" bestFit="1" customWidth="1"/>
    <col min="9994" max="9994" width="10.125" style="213" customWidth="1"/>
    <col min="9995" max="9995" width="10.875" style="213" bestFit="1" customWidth="1"/>
    <col min="9996" max="9996" width="11.375" style="213" customWidth="1"/>
    <col min="9997" max="9997" width="7.375" style="213" bestFit="1" customWidth="1"/>
    <col min="9998" max="10240" width="9" style="213"/>
    <col min="10241" max="10241" width="5.75" style="213" customWidth="1"/>
    <col min="10242" max="10242" width="4.625" style="213" customWidth="1"/>
    <col min="10243" max="10243" width="2" style="213" customWidth="1"/>
    <col min="10244" max="10244" width="6" style="213" customWidth="1"/>
    <col min="10245" max="10245" width="29.125" style="213" customWidth="1"/>
    <col min="10246" max="10246" width="8.375" style="213" customWidth="1"/>
    <col min="10247" max="10247" width="6" style="213" customWidth="1"/>
    <col min="10248" max="10249" width="10.875" style="213" bestFit="1" customWidth="1"/>
    <col min="10250" max="10250" width="10.125" style="213" customWidth="1"/>
    <col min="10251" max="10251" width="10.875" style="213" bestFit="1" customWidth="1"/>
    <col min="10252" max="10252" width="11.375" style="213" customWidth="1"/>
    <col min="10253" max="10253" width="7.375" style="213" bestFit="1" customWidth="1"/>
    <col min="10254" max="10496" width="9" style="213"/>
    <col min="10497" max="10497" width="5.75" style="213" customWidth="1"/>
    <col min="10498" max="10498" width="4.625" style="213" customWidth="1"/>
    <col min="10499" max="10499" width="2" style="213" customWidth="1"/>
    <col min="10500" max="10500" width="6" style="213" customWidth="1"/>
    <col min="10501" max="10501" width="29.125" style="213" customWidth="1"/>
    <col min="10502" max="10502" width="8.375" style="213" customWidth="1"/>
    <col min="10503" max="10503" width="6" style="213" customWidth="1"/>
    <col min="10504" max="10505" width="10.875" style="213" bestFit="1" customWidth="1"/>
    <col min="10506" max="10506" width="10.125" style="213" customWidth="1"/>
    <col min="10507" max="10507" width="10.875" style="213" bestFit="1" customWidth="1"/>
    <col min="10508" max="10508" width="11.375" style="213" customWidth="1"/>
    <col min="10509" max="10509" width="7.375" style="213" bestFit="1" customWidth="1"/>
    <col min="10510" max="10752" width="9" style="213"/>
    <col min="10753" max="10753" width="5.75" style="213" customWidth="1"/>
    <col min="10754" max="10754" width="4.625" style="213" customWidth="1"/>
    <col min="10755" max="10755" width="2" style="213" customWidth="1"/>
    <col min="10756" max="10756" width="6" style="213" customWidth="1"/>
    <col min="10757" max="10757" width="29.125" style="213" customWidth="1"/>
    <col min="10758" max="10758" width="8.375" style="213" customWidth="1"/>
    <col min="10759" max="10759" width="6" style="213" customWidth="1"/>
    <col min="10760" max="10761" width="10.875" style="213" bestFit="1" customWidth="1"/>
    <col min="10762" max="10762" width="10.125" style="213" customWidth="1"/>
    <col min="10763" max="10763" width="10.875" style="213" bestFit="1" customWidth="1"/>
    <col min="10764" max="10764" width="11.375" style="213" customWidth="1"/>
    <col min="10765" max="10765" width="7.375" style="213" bestFit="1" customWidth="1"/>
    <col min="10766" max="11008" width="9" style="213"/>
    <col min="11009" max="11009" width="5.75" style="213" customWidth="1"/>
    <col min="11010" max="11010" width="4.625" style="213" customWidth="1"/>
    <col min="11011" max="11011" width="2" style="213" customWidth="1"/>
    <col min="11012" max="11012" width="6" style="213" customWidth="1"/>
    <col min="11013" max="11013" width="29.125" style="213" customWidth="1"/>
    <col min="11014" max="11014" width="8.375" style="213" customWidth="1"/>
    <col min="11015" max="11015" width="6" style="213" customWidth="1"/>
    <col min="11016" max="11017" width="10.875" style="213" bestFit="1" customWidth="1"/>
    <col min="11018" max="11018" width="10.125" style="213" customWidth="1"/>
    <col min="11019" max="11019" width="10.875" style="213" bestFit="1" customWidth="1"/>
    <col min="11020" max="11020" width="11.375" style="213" customWidth="1"/>
    <col min="11021" max="11021" width="7.375" style="213" bestFit="1" customWidth="1"/>
    <col min="11022" max="11264" width="9" style="213"/>
    <col min="11265" max="11265" width="5.75" style="213" customWidth="1"/>
    <col min="11266" max="11266" width="4.625" style="213" customWidth="1"/>
    <col min="11267" max="11267" width="2" style="213" customWidth="1"/>
    <col min="11268" max="11268" width="6" style="213" customWidth="1"/>
    <col min="11269" max="11269" width="29.125" style="213" customWidth="1"/>
    <col min="11270" max="11270" width="8.375" style="213" customWidth="1"/>
    <col min="11271" max="11271" width="6" style="213" customWidth="1"/>
    <col min="11272" max="11273" width="10.875" style="213" bestFit="1" customWidth="1"/>
    <col min="11274" max="11274" width="10.125" style="213" customWidth="1"/>
    <col min="11275" max="11275" width="10.875" style="213" bestFit="1" customWidth="1"/>
    <col min="11276" max="11276" width="11.375" style="213" customWidth="1"/>
    <col min="11277" max="11277" width="7.375" style="213" bestFit="1" customWidth="1"/>
    <col min="11278" max="11520" width="9" style="213"/>
    <col min="11521" max="11521" width="5.75" style="213" customWidth="1"/>
    <col min="11522" max="11522" width="4.625" style="213" customWidth="1"/>
    <col min="11523" max="11523" width="2" style="213" customWidth="1"/>
    <col min="11524" max="11524" width="6" style="213" customWidth="1"/>
    <col min="11525" max="11525" width="29.125" style="213" customWidth="1"/>
    <col min="11526" max="11526" width="8.375" style="213" customWidth="1"/>
    <col min="11527" max="11527" width="6" style="213" customWidth="1"/>
    <col min="11528" max="11529" width="10.875" style="213" bestFit="1" customWidth="1"/>
    <col min="11530" max="11530" width="10.125" style="213" customWidth="1"/>
    <col min="11531" max="11531" width="10.875" style="213" bestFit="1" customWidth="1"/>
    <col min="11532" max="11532" width="11.375" style="213" customWidth="1"/>
    <col min="11533" max="11533" width="7.375" style="213" bestFit="1" customWidth="1"/>
    <col min="11534" max="11776" width="9" style="213"/>
    <col min="11777" max="11777" width="5.75" style="213" customWidth="1"/>
    <col min="11778" max="11778" width="4.625" style="213" customWidth="1"/>
    <col min="11779" max="11779" width="2" style="213" customWidth="1"/>
    <col min="11780" max="11780" width="6" style="213" customWidth="1"/>
    <col min="11781" max="11781" width="29.125" style="213" customWidth="1"/>
    <col min="11782" max="11782" width="8.375" style="213" customWidth="1"/>
    <col min="11783" max="11783" width="6" style="213" customWidth="1"/>
    <col min="11784" max="11785" width="10.875" style="213" bestFit="1" customWidth="1"/>
    <col min="11786" max="11786" width="10.125" style="213" customWidth="1"/>
    <col min="11787" max="11787" width="10.875" style="213" bestFit="1" customWidth="1"/>
    <col min="11788" max="11788" width="11.375" style="213" customWidth="1"/>
    <col min="11789" max="11789" width="7.375" style="213" bestFit="1" customWidth="1"/>
    <col min="11790" max="12032" width="9" style="213"/>
    <col min="12033" max="12033" width="5.75" style="213" customWidth="1"/>
    <col min="12034" max="12034" width="4.625" style="213" customWidth="1"/>
    <col min="12035" max="12035" width="2" style="213" customWidth="1"/>
    <col min="12036" max="12036" width="6" style="213" customWidth="1"/>
    <col min="12037" max="12037" width="29.125" style="213" customWidth="1"/>
    <col min="12038" max="12038" width="8.375" style="213" customWidth="1"/>
    <col min="12039" max="12039" width="6" style="213" customWidth="1"/>
    <col min="12040" max="12041" width="10.875" style="213" bestFit="1" customWidth="1"/>
    <col min="12042" max="12042" width="10.125" style="213" customWidth="1"/>
    <col min="12043" max="12043" width="10.875" style="213" bestFit="1" customWidth="1"/>
    <col min="12044" max="12044" width="11.375" style="213" customWidth="1"/>
    <col min="12045" max="12045" width="7.375" style="213" bestFit="1" customWidth="1"/>
    <col min="12046" max="12288" width="9" style="213"/>
    <col min="12289" max="12289" width="5.75" style="213" customWidth="1"/>
    <col min="12290" max="12290" width="4.625" style="213" customWidth="1"/>
    <col min="12291" max="12291" width="2" style="213" customWidth="1"/>
    <col min="12292" max="12292" width="6" style="213" customWidth="1"/>
    <col min="12293" max="12293" width="29.125" style="213" customWidth="1"/>
    <col min="12294" max="12294" width="8.375" style="213" customWidth="1"/>
    <col min="12295" max="12295" width="6" style="213" customWidth="1"/>
    <col min="12296" max="12297" width="10.875" style="213" bestFit="1" customWidth="1"/>
    <col min="12298" max="12298" width="10.125" style="213" customWidth="1"/>
    <col min="12299" max="12299" width="10.875" style="213" bestFit="1" customWidth="1"/>
    <col min="12300" max="12300" width="11.375" style="213" customWidth="1"/>
    <col min="12301" max="12301" width="7.375" style="213" bestFit="1" customWidth="1"/>
    <col min="12302" max="12544" width="9" style="213"/>
    <col min="12545" max="12545" width="5.75" style="213" customWidth="1"/>
    <col min="12546" max="12546" width="4.625" style="213" customWidth="1"/>
    <col min="12547" max="12547" width="2" style="213" customWidth="1"/>
    <col min="12548" max="12548" width="6" style="213" customWidth="1"/>
    <col min="12549" max="12549" width="29.125" style="213" customWidth="1"/>
    <col min="12550" max="12550" width="8.375" style="213" customWidth="1"/>
    <col min="12551" max="12551" width="6" style="213" customWidth="1"/>
    <col min="12552" max="12553" width="10.875" style="213" bestFit="1" customWidth="1"/>
    <col min="12554" max="12554" width="10.125" style="213" customWidth="1"/>
    <col min="12555" max="12555" width="10.875" style="213" bestFit="1" customWidth="1"/>
    <col min="12556" max="12556" width="11.375" style="213" customWidth="1"/>
    <col min="12557" max="12557" width="7.375" style="213" bestFit="1" customWidth="1"/>
    <col min="12558" max="12800" width="9" style="213"/>
    <col min="12801" max="12801" width="5.75" style="213" customWidth="1"/>
    <col min="12802" max="12802" width="4.625" style="213" customWidth="1"/>
    <col min="12803" max="12803" width="2" style="213" customWidth="1"/>
    <col min="12804" max="12804" width="6" style="213" customWidth="1"/>
    <col min="12805" max="12805" width="29.125" style="213" customWidth="1"/>
    <col min="12806" max="12806" width="8.375" style="213" customWidth="1"/>
    <col min="12807" max="12807" width="6" style="213" customWidth="1"/>
    <col min="12808" max="12809" width="10.875" style="213" bestFit="1" customWidth="1"/>
    <col min="12810" max="12810" width="10.125" style="213" customWidth="1"/>
    <col min="12811" max="12811" width="10.875" style="213" bestFit="1" customWidth="1"/>
    <col min="12812" max="12812" width="11.375" style="213" customWidth="1"/>
    <col min="12813" max="12813" width="7.375" style="213" bestFit="1" customWidth="1"/>
    <col min="12814" max="13056" width="9" style="213"/>
    <col min="13057" max="13057" width="5.75" style="213" customWidth="1"/>
    <col min="13058" max="13058" width="4.625" style="213" customWidth="1"/>
    <col min="13059" max="13059" width="2" style="213" customWidth="1"/>
    <col min="13060" max="13060" width="6" style="213" customWidth="1"/>
    <col min="13061" max="13061" width="29.125" style="213" customWidth="1"/>
    <col min="13062" max="13062" width="8.375" style="213" customWidth="1"/>
    <col min="13063" max="13063" width="6" style="213" customWidth="1"/>
    <col min="13064" max="13065" width="10.875" style="213" bestFit="1" customWidth="1"/>
    <col min="13066" max="13066" width="10.125" style="213" customWidth="1"/>
    <col min="13067" max="13067" width="10.875" style="213" bestFit="1" customWidth="1"/>
    <col min="13068" max="13068" width="11.375" style="213" customWidth="1"/>
    <col min="13069" max="13069" width="7.375" style="213" bestFit="1" customWidth="1"/>
    <col min="13070" max="13312" width="9" style="213"/>
    <col min="13313" max="13313" width="5.75" style="213" customWidth="1"/>
    <col min="13314" max="13314" width="4.625" style="213" customWidth="1"/>
    <col min="13315" max="13315" width="2" style="213" customWidth="1"/>
    <col min="13316" max="13316" width="6" style="213" customWidth="1"/>
    <col min="13317" max="13317" width="29.125" style="213" customWidth="1"/>
    <col min="13318" max="13318" width="8.375" style="213" customWidth="1"/>
    <col min="13319" max="13319" width="6" style="213" customWidth="1"/>
    <col min="13320" max="13321" width="10.875" style="213" bestFit="1" customWidth="1"/>
    <col min="13322" max="13322" width="10.125" style="213" customWidth="1"/>
    <col min="13323" max="13323" width="10.875" style="213" bestFit="1" customWidth="1"/>
    <col min="13324" max="13324" width="11.375" style="213" customWidth="1"/>
    <col min="13325" max="13325" width="7.375" style="213" bestFit="1" customWidth="1"/>
    <col min="13326" max="13568" width="9" style="213"/>
    <col min="13569" max="13569" width="5.75" style="213" customWidth="1"/>
    <col min="13570" max="13570" width="4.625" style="213" customWidth="1"/>
    <col min="13571" max="13571" width="2" style="213" customWidth="1"/>
    <col min="13572" max="13572" width="6" style="213" customWidth="1"/>
    <col min="13573" max="13573" width="29.125" style="213" customWidth="1"/>
    <col min="13574" max="13574" width="8.375" style="213" customWidth="1"/>
    <col min="13575" max="13575" width="6" style="213" customWidth="1"/>
    <col min="13576" max="13577" width="10.875" style="213" bestFit="1" customWidth="1"/>
    <col min="13578" max="13578" width="10.125" style="213" customWidth="1"/>
    <col min="13579" max="13579" width="10.875" style="213" bestFit="1" customWidth="1"/>
    <col min="13580" max="13580" width="11.375" style="213" customWidth="1"/>
    <col min="13581" max="13581" width="7.375" style="213" bestFit="1" customWidth="1"/>
    <col min="13582" max="13824" width="9" style="213"/>
    <col min="13825" max="13825" width="5.75" style="213" customWidth="1"/>
    <col min="13826" max="13826" width="4.625" style="213" customWidth="1"/>
    <col min="13827" max="13827" width="2" style="213" customWidth="1"/>
    <col min="13828" max="13828" width="6" style="213" customWidth="1"/>
    <col min="13829" max="13829" width="29.125" style="213" customWidth="1"/>
    <col min="13830" max="13830" width="8.375" style="213" customWidth="1"/>
    <col min="13831" max="13831" width="6" style="213" customWidth="1"/>
    <col min="13832" max="13833" width="10.875" style="213" bestFit="1" customWidth="1"/>
    <col min="13834" max="13834" width="10.125" style="213" customWidth="1"/>
    <col min="13835" max="13835" width="10.875" style="213" bestFit="1" customWidth="1"/>
    <col min="13836" max="13836" width="11.375" style="213" customWidth="1"/>
    <col min="13837" max="13837" width="7.375" style="213" bestFit="1" customWidth="1"/>
    <col min="13838" max="14080" width="9" style="213"/>
    <col min="14081" max="14081" width="5.75" style="213" customWidth="1"/>
    <col min="14082" max="14082" width="4.625" style="213" customWidth="1"/>
    <col min="14083" max="14083" width="2" style="213" customWidth="1"/>
    <col min="14084" max="14084" width="6" style="213" customWidth="1"/>
    <col min="14085" max="14085" width="29.125" style="213" customWidth="1"/>
    <col min="14086" max="14086" width="8.375" style="213" customWidth="1"/>
    <col min="14087" max="14087" width="6" style="213" customWidth="1"/>
    <col min="14088" max="14089" width="10.875" style="213" bestFit="1" customWidth="1"/>
    <col min="14090" max="14090" width="10.125" style="213" customWidth="1"/>
    <col min="14091" max="14091" width="10.875" style="213" bestFit="1" customWidth="1"/>
    <col min="14092" max="14092" width="11.375" style="213" customWidth="1"/>
    <col min="14093" max="14093" width="7.375" style="213" bestFit="1" customWidth="1"/>
    <col min="14094" max="14336" width="9" style="213"/>
    <col min="14337" max="14337" width="5.75" style="213" customWidth="1"/>
    <col min="14338" max="14338" width="4.625" style="213" customWidth="1"/>
    <col min="14339" max="14339" width="2" style="213" customWidth="1"/>
    <col min="14340" max="14340" width="6" style="213" customWidth="1"/>
    <col min="14341" max="14341" width="29.125" style="213" customWidth="1"/>
    <col min="14342" max="14342" width="8.375" style="213" customWidth="1"/>
    <col min="14343" max="14343" width="6" style="213" customWidth="1"/>
    <col min="14344" max="14345" width="10.875" style="213" bestFit="1" customWidth="1"/>
    <col min="14346" max="14346" width="10.125" style="213" customWidth="1"/>
    <col min="14347" max="14347" width="10.875" style="213" bestFit="1" customWidth="1"/>
    <col min="14348" max="14348" width="11.375" style="213" customWidth="1"/>
    <col min="14349" max="14349" width="7.375" style="213" bestFit="1" customWidth="1"/>
    <col min="14350" max="14592" width="9" style="213"/>
    <col min="14593" max="14593" width="5.75" style="213" customWidth="1"/>
    <col min="14594" max="14594" width="4.625" style="213" customWidth="1"/>
    <col min="14595" max="14595" width="2" style="213" customWidth="1"/>
    <col min="14596" max="14596" width="6" style="213" customWidth="1"/>
    <col min="14597" max="14597" width="29.125" style="213" customWidth="1"/>
    <col min="14598" max="14598" width="8.375" style="213" customWidth="1"/>
    <col min="14599" max="14599" width="6" style="213" customWidth="1"/>
    <col min="14600" max="14601" width="10.875" style="213" bestFit="1" customWidth="1"/>
    <col min="14602" max="14602" width="10.125" style="213" customWidth="1"/>
    <col min="14603" max="14603" width="10.875" style="213" bestFit="1" customWidth="1"/>
    <col min="14604" max="14604" width="11.375" style="213" customWidth="1"/>
    <col min="14605" max="14605" width="7.375" style="213" bestFit="1" customWidth="1"/>
    <col min="14606" max="14848" width="9" style="213"/>
    <col min="14849" max="14849" width="5.75" style="213" customWidth="1"/>
    <col min="14850" max="14850" width="4.625" style="213" customWidth="1"/>
    <col min="14851" max="14851" width="2" style="213" customWidth="1"/>
    <col min="14852" max="14852" width="6" style="213" customWidth="1"/>
    <col min="14853" max="14853" width="29.125" style="213" customWidth="1"/>
    <col min="14854" max="14854" width="8.375" style="213" customWidth="1"/>
    <col min="14855" max="14855" width="6" style="213" customWidth="1"/>
    <col min="14856" max="14857" width="10.875" style="213" bestFit="1" customWidth="1"/>
    <col min="14858" max="14858" width="10.125" style="213" customWidth="1"/>
    <col min="14859" max="14859" width="10.875" style="213" bestFit="1" customWidth="1"/>
    <col min="14860" max="14860" width="11.375" style="213" customWidth="1"/>
    <col min="14861" max="14861" width="7.375" style="213" bestFit="1" customWidth="1"/>
    <col min="14862" max="15104" width="9" style="213"/>
    <col min="15105" max="15105" width="5.75" style="213" customWidth="1"/>
    <col min="15106" max="15106" width="4.625" style="213" customWidth="1"/>
    <col min="15107" max="15107" width="2" style="213" customWidth="1"/>
    <col min="15108" max="15108" width="6" style="213" customWidth="1"/>
    <col min="15109" max="15109" width="29.125" style="213" customWidth="1"/>
    <col min="15110" max="15110" width="8.375" style="213" customWidth="1"/>
    <col min="15111" max="15111" width="6" style="213" customWidth="1"/>
    <col min="15112" max="15113" width="10.875" style="213" bestFit="1" customWidth="1"/>
    <col min="15114" max="15114" width="10.125" style="213" customWidth="1"/>
    <col min="15115" max="15115" width="10.875" style="213" bestFit="1" customWidth="1"/>
    <col min="15116" max="15116" width="11.375" style="213" customWidth="1"/>
    <col min="15117" max="15117" width="7.375" style="213" bestFit="1" customWidth="1"/>
    <col min="15118" max="15360" width="9" style="213"/>
    <col min="15361" max="15361" width="5.75" style="213" customWidth="1"/>
    <col min="15362" max="15362" width="4.625" style="213" customWidth="1"/>
    <col min="15363" max="15363" width="2" style="213" customWidth="1"/>
    <col min="15364" max="15364" width="6" style="213" customWidth="1"/>
    <col min="15365" max="15365" width="29.125" style="213" customWidth="1"/>
    <col min="15366" max="15366" width="8.375" style="213" customWidth="1"/>
    <col min="15367" max="15367" width="6" style="213" customWidth="1"/>
    <col min="15368" max="15369" width="10.875" style="213" bestFit="1" customWidth="1"/>
    <col min="15370" max="15370" width="10.125" style="213" customWidth="1"/>
    <col min="15371" max="15371" width="10.875" style="213" bestFit="1" customWidth="1"/>
    <col min="15372" max="15372" width="11.375" style="213" customWidth="1"/>
    <col min="15373" max="15373" width="7.375" style="213" bestFit="1" customWidth="1"/>
    <col min="15374" max="15616" width="9" style="213"/>
    <col min="15617" max="15617" width="5.75" style="213" customWidth="1"/>
    <col min="15618" max="15618" width="4.625" style="213" customWidth="1"/>
    <col min="15619" max="15619" width="2" style="213" customWidth="1"/>
    <col min="15620" max="15620" width="6" style="213" customWidth="1"/>
    <col min="15621" max="15621" width="29.125" style="213" customWidth="1"/>
    <col min="15622" max="15622" width="8.375" style="213" customWidth="1"/>
    <col min="15623" max="15623" width="6" style="213" customWidth="1"/>
    <col min="15624" max="15625" width="10.875" style="213" bestFit="1" customWidth="1"/>
    <col min="15626" max="15626" width="10.125" style="213" customWidth="1"/>
    <col min="15627" max="15627" width="10.875" style="213" bestFit="1" customWidth="1"/>
    <col min="15628" max="15628" width="11.375" style="213" customWidth="1"/>
    <col min="15629" max="15629" width="7.375" style="213" bestFit="1" customWidth="1"/>
    <col min="15630" max="15872" width="9" style="213"/>
    <col min="15873" max="15873" width="5.75" style="213" customWidth="1"/>
    <col min="15874" max="15874" width="4.625" style="213" customWidth="1"/>
    <col min="15875" max="15875" width="2" style="213" customWidth="1"/>
    <col min="15876" max="15876" width="6" style="213" customWidth="1"/>
    <col min="15877" max="15877" width="29.125" style="213" customWidth="1"/>
    <col min="15878" max="15878" width="8.375" style="213" customWidth="1"/>
    <col min="15879" max="15879" width="6" style="213" customWidth="1"/>
    <col min="15880" max="15881" width="10.875" style="213" bestFit="1" customWidth="1"/>
    <col min="15882" max="15882" width="10.125" style="213" customWidth="1"/>
    <col min="15883" max="15883" width="10.875" style="213" bestFit="1" customWidth="1"/>
    <col min="15884" max="15884" width="11.375" style="213" customWidth="1"/>
    <col min="15885" max="15885" width="7.375" style="213" bestFit="1" customWidth="1"/>
    <col min="15886" max="16128" width="9" style="213"/>
    <col min="16129" max="16129" width="5.75" style="213" customWidth="1"/>
    <col min="16130" max="16130" width="4.625" style="213" customWidth="1"/>
    <col min="16131" max="16131" width="2" style="213" customWidth="1"/>
    <col min="16132" max="16132" width="6" style="213" customWidth="1"/>
    <col min="16133" max="16133" width="29.125" style="213" customWidth="1"/>
    <col min="16134" max="16134" width="8.375" style="213" customWidth="1"/>
    <col min="16135" max="16135" width="6" style="213" customWidth="1"/>
    <col min="16136" max="16137" width="10.875" style="213" bestFit="1" customWidth="1"/>
    <col min="16138" max="16138" width="10.125" style="213" customWidth="1"/>
    <col min="16139" max="16139" width="10.875" style="213" bestFit="1" customWidth="1"/>
    <col min="16140" max="16140" width="11.375" style="213" customWidth="1"/>
    <col min="16141" max="16141" width="7.375" style="213" bestFit="1" customWidth="1"/>
    <col min="16142" max="16384" width="9" style="213"/>
  </cols>
  <sheetData>
    <row r="1" spans="1:13" ht="24" x14ac:dyDescent="0.55000000000000004">
      <c r="A1" s="780" t="s">
        <v>219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</row>
    <row r="2" spans="1:13" ht="18.75" customHeight="1" x14ac:dyDescent="0.5">
      <c r="A2" s="858" t="s">
        <v>220</v>
      </c>
      <c r="B2" s="858"/>
      <c r="C2" s="858"/>
      <c r="D2" s="858"/>
      <c r="E2" s="862" t="s">
        <v>221</v>
      </c>
      <c r="F2" s="862"/>
      <c r="G2" s="862"/>
      <c r="H2" s="862"/>
      <c r="I2" s="862"/>
      <c r="J2" s="862"/>
      <c r="K2" s="862"/>
      <c r="L2" s="862"/>
      <c r="M2" s="862"/>
    </row>
    <row r="3" spans="1:13" ht="18.75" customHeight="1" x14ac:dyDescent="0.5">
      <c r="A3" s="253" t="s">
        <v>173</v>
      </c>
      <c r="B3" s="862" t="s">
        <v>222</v>
      </c>
      <c r="C3" s="862"/>
      <c r="D3" s="862"/>
      <c r="E3" s="862"/>
      <c r="F3" s="862"/>
      <c r="G3" s="862"/>
      <c r="H3" s="862"/>
      <c r="I3" s="254" t="s">
        <v>174</v>
      </c>
      <c r="J3" s="862" t="s">
        <v>223</v>
      </c>
      <c r="K3" s="862"/>
      <c r="L3" s="862"/>
      <c r="M3" s="862"/>
    </row>
    <row r="4" spans="1:13" ht="18.75" customHeight="1" x14ac:dyDescent="0.5">
      <c r="A4" s="858" t="s">
        <v>1</v>
      </c>
      <c r="B4" s="858"/>
      <c r="C4" s="858"/>
      <c r="D4" s="859" t="s">
        <v>224</v>
      </c>
      <c r="E4" s="859"/>
      <c r="F4" s="859"/>
      <c r="G4" s="859"/>
      <c r="H4" s="859"/>
      <c r="I4" s="860" t="s">
        <v>66</v>
      </c>
      <c r="J4" s="860"/>
      <c r="K4" s="861">
        <v>240378</v>
      </c>
      <c r="L4" s="861"/>
      <c r="M4" s="861"/>
    </row>
    <row r="5" spans="1:13" ht="5.0999999999999996" customHeight="1" thickBot="1" x14ac:dyDescent="0.55000000000000004">
      <c r="A5" s="858"/>
      <c r="B5" s="858"/>
      <c r="C5" s="858"/>
      <c r="D5" s="862"/>
      <c r="E5" s="862"/>
      <c r="F5" s="862"/>
      <c r="G5" s="862"/>
      <c r="H5" s="862"/>
      <c r="I5" s="860"/>
      <c r="J5" s="860"/>
      <c r="K5" s="861"/>
      <c r="L5" s="861"/>
      <c r="M5" s="861"/>
    </row>
    <row r="6" spans="1:13" ht="18.75" customHeight="1" thickTop="1" x14ac:dyDescent="0.5">
      <c r="A6" s="761" t="s">
        <v>2</v>
      </c>
      <c r="B6" s="770" t="s">
        <v>3</v>
      </c>
      <c r="C6" s="771"/>
      <c r="D6" s="771"/>
      <c r="E6" s="771"/>
      <c r="F6" s="863" t="s">
        <v>4</v>
      </c>
      <c r="G6" s="776" t="s">
        <v>5</v>
      </c>
      <c r="H6" s="865" t="s">
        <v>6</v>
      </c>
      <c r="I6" s="866"/>
      <c r="J6" s="865" t="s">
        <v>7</v>
      </c>
      <c r="K6" s="866"/>
      <c r="L6" s="867" t="s">
        <v>8</v>
      </c>
      <c r="M6" s="761" t="s">
        <v>9</v>
      </c>
    </row>
    <row r="7" spans="1:13" ht="18.75" customHeight="1" thickBot="1" x14ac:dyDescent="0.55000000000000004">
      <c r="A7" s="762"/>
      <c r="B7" s="772"/>
      <c r="C7" s="773"/>
      <c r="D7" s="773"/>
      <c r="E7" s="773"/>
      <c r="F7" s="864"/>
      <c r="G7" s="777"/>
      <c r="H7" s="255" t="s">
        <v>10</v>
      </c>
      <c r="I7" s="255" t="s">
        <v>11</v>
      </c>
      <c r="J7" s="255" t="s">
        <v>10</v>
      </c>
      <c r="K7" s="255" t="s">
        <v>11</v>
      </c>
      <c r="L7" s="868"/>
      <c r="M7" s="762"/>
    </row>
    <row r="8" spans="1:13" s="263" customFormat="1" ht="18.75" customHeight="1" thickTop="1" x14ac:dyDescent="0.5">
      <c r="A8" s="256"/>
      <c r="B8" s="763" t="s">
        <v>225</v>
      </c>
      <c r="C8" s="764"/>
      <c r="D8" s="764"/>
      <c r="E8" s="765"/>
      <c r="F8" s="257"/>
      <c r="G8" s="258"/>
      <c r="H8" s="259"/>
      <c r="I8" s="260"/>
      <c r="J8" s="261"/>
      <c r="K8" s="260"/>
      <c r="L8" s="259"/>
      <c r="M8" s="262"/>
    </row>
    <row r="9" spans="1:13" s="263" customFormat="1" ht="18.75" customHeight="1" x14ac:dyDescent="0.5">
      <c r="A9" s="256">
        <f t="shared" ref="A9:A29" si="0">A8+1</f>
        <v>1</v>
      </c>
      <c r="B9" s="756"/>
      <c r="C9" s="757"/>
      <c r="D9" s="757"/>
      <c r="E9" s="758"/>
      <c r="F9" s="257"/>
      <c r="G9" s="258"/>
      <c r="H9" s="259"/>
      <c r="I9" s="260">
        <f t="shared" ref="I9:I54" si="1">SUM(H9)*$F9</f>
        <v>0</v>
      </c>
      <c r="J9" s="261"/>
      <c r="K9" s="260">
        <f t="shared" ref="K9:K54" si="2">SUM(J9)*$F9</f>
        <v>0</v>
      </c>
      <c r="L9" s="259">
        <f t="shared" ref="L9:L16" si="3">SUM(,I9,K9)</f>
        <v>0</v>
      </c>
      <c r="M9" s="262"/>
    </row>
    <row r="10" spans="1:13" s="263" customFormat="1" ht="18.75" customHeight="1" x14ac:dyDescent="0.5">
      <c r="A10" s="256">
        <f t="shared" si="0"/>
        <v>2</v>
      </c>
      <c r="B10" s="756"/>
      <c r="C10" s="757"/>
      <c r="D10" s="757"/>
      <c r="E10" s="758"/>
      <c r="F10" s="257"/>
      <c r="G10" s="258"/>
      <c r="H10" s="259"/>
      <c r="I10" s="260">
        <f t="shared" si="1"/>
        <v>0</v>
      </c>
      <c r="J10" s="261"/>
      <c r="K10" s="260">
        <f t="shared" si="2"/>
        <v>0</v>
      </c>
      <c r="L10" s="259">
        <f t="shared" si="3"/>
        <v>0</v>
      </c>
      <c r="M10" s="262"/>
    </row>
    <row r="11" spans="1:13" s="263" customFormat="1" ht="18.75" customHeight="1" x14ac:dyDescent="0.5">
      <c r="A11" s="256">
        <f t="shared" si="0"/>
        <v>3</v>
      </c>
      <c r="B11" s="756"/>
      <c r="C11" s="757"/>
      <c r="D11" s="757"/>
      <c r="E11" s="758"/>
      <c r="F11" s="257">
        <v>1</v>
      </c>
      <c r="G11" s="258"/>
      <c r="H11" s="259">
        <v>642844</v>
      </c>
      <c r="I11" s="260">
        <f t="shared" si="1"/>
        <v>642844</v>
      </c>
      <c r="J11" s="261"/>
      <c r="K11" s="260">
        <f t="shared" si="2"/>
        <v>0</v>
      </c>
      <c r="L11" s="259">
        <f t="shared" si="3"/>
        <v>642844</v>
      </c>
      <c r="M11" s="262"/>
    </row>
    <row r="12" spans="1:13" s="263" customFormat="1" ht="18.75" customHeight="1" x14ac:dyDescent="0.5">
      <c r="A12" s="256">
        <f t="shared" si="0"/>
        <v>4</v>
      </c>
      <c r="B12" s="756"/>
      <c r="C12" s="757"/>
      <c r="D12" s="757"/>
      <c r="E12" s="758"/>
      <c r="F12" s="257"/>
      <c r="G12" s="258"/>
      <c r="H12" s="259"/>
      <c r="I12" s="260">
        <f t="shared" si="1"/>
        <v>0</v>
      </c>
      <c r="J12" s="261"/>
      <c r="K12" s="260">
        <f t="shared" si="2"/>
        <v>0</v>
      </c>
      <c r="L12" s="259">
        <f t="shared" si="3"/>
        <v>0</v>
      </c>
      <c r="M12" s="262"/>
    </row>
    <row r="13" spans="1:13" s="263" customFormat="1" ht="18.75" customHeight="1" x14ac:dyDescent="0.5">
      <c r="A13" s="256">
        <f t="shared" si="0"/>
        <v>5</v>
      </c>
      <c r="B13" s="756"/>
      <c r="C13" s="757"/>
      <c r="D13" s="757"/>
      <c r="E13" s="758"/>
      <c r="F13" s="257"/>
      <c r="G13" s="258"/>
      <c r="H13" s="259"/>
      <c r="I13" s="260">
        <f t="shared" si="1"/>
        <v>0</v>
      </c>
      <c r="J13" s="261"/>
      <c r="K13" s="260">
        <f t="shared" si="2"/>
        <v>0</v>
      </c>
      <c r="L13" s="259">
        <f t="shared" si="3"/>
        <v>0</v>
      </c>
      <c r="M13" s="262"/>
    </row>
    <row r="14" spans="1:13" s="263" customFormat="1" ht="18.75" customHeight="1" x14ac:dyDescent="0.5">
      <c r="A14" s="256">
        <f t="shared" si="0"/>
        <v>6</v>
      </c>
      <c r="B14" s="756"/>
      <c r="C14" s="757"/>
      <c r="D14" s="757"/>
      <c r="E14" s="758"/>
      <c r="F14" s="257"/>
      <c r="G14" s="258"/>
      <c r="H14" s="259"/>
      <c r="I14" s="260">
        <f t="shared" si="1"/>
        <v>0</v>
      </c>
      <c r="J14" s="261"/>
      <c r="K14" s="260">
        <f t="shared" si="2"/>
        <v>0</v>
      </c>
      <c r="L14" s="259">
        <f t="shared" si="3"/>
        <v>0</v>
      </c>
      <c r="M14" s="262"/>
    </row>
    <row r="15" spans="1:13" s="263" customFormat="1" ht="18.75" customHeight="1" x14ac:dyDescent="0.5">
      <c r="A15" s="256">
        <f t="shared" si="0"/>
        <v>7</v>
      </c>
      <c r="B15" s="756"/>
      <c r="C15" s="757"/>
      <c r="D15" s="757"/>
      <c r="E15" s="758"/>
      <c r="F15" s="257"/>
      <c r="G15" s="258"/>
      <c r="H15" s="259"/>
      <c r="I15" s="260">
        <f t="shared" si="1"/>
        <v>0</v>
      </c>
      <c r="J15" s="261"/>
      <c r="K15" s="260">
        <f t="shared" si="2"/>
        <v>0</v>
      </c>
      <c r="L15" s="259">
        <f t="shared" si="3"/>
        <v>0</v>
      </c>
      <c r="M15" s="262"/>
    </row>
    <row r="16" spans="1:13" s="263" customFormat="1" ht="18.75" customHeight="1" x14ac:dyDescent="0.5">
      <c r="A16" s="256">
        <f t="shared" si="0"/>
        <v>8</v>
      </c>
      <c r="B16" s="756"/>
      <c r="C16" s="757"/>
      <c r="D16" s="757"/>
      <c r="E16" s="758"/>
      <c r="F16" s="257"/>
      <c r="G16" s="258"/>
      <c r="H16" s="259"/>
      <c r="I16" s="260">
        <f t="shared" si="1"/>
        <v>0</v>
      </c>
      <c r="J16" s="261"/>
      <c r="K16" s="260">
        <f t="shared" si="2"/>
        <v>0</v>
      </c>
      <c r="L16" s="259">
        <f t="shared" si="3"/>
        <v>0</v>
      </c>
      <c r="M16" s="262"/>
    </row>
    <row r="17" spans="1:13" s="263" customFormat="1" ht="18.75" customHeight="1" x14ac:dyDescent="0.5">
      <c r="A17" s="256">
        <f t="shared" si="0"/>
        <v>9</v>
      </c>
      <c r="B17" s="756"/>
      <c r="C17" s="757"/>
      <c r="D17" s="757"/>
      <c r="E17" s="758"/>
      <c r="F17" s="257"/>
      <c r="G17" s="258"/>
      <c r="H17" s="259"/>
      <c r="I17" s="260">
        <f t="shared" si="1"/>
        <v>0</v>
      </c>
      <c r="J17" s="261"/>
      <c r="K17" s="260">
        <f t="shared" si="2"/>
        <v>0</v>
      </c>
      <c r="L17" s="259">
        <f>SUM(,I17,K17)</f>
        <v>0</v>
      </c>
      <c r="M17" s="262"/>
    </row>
    <row r="18" spans="1:13" s="263" customFormat="1" ht="18.75" customHeight="1" x14ac:dyDescent="0.5">
      <c r="A18" s="256">
        <f t="shared" si="0"/>
        <v>10</v>
      </c>
      <c r="B18" s="756"/>
      <c r="C18" s="757"/>
      <c r="D18" s="757"/>
      <c r="E18" s="758"/>
      <c r="F18" s="257"/>
      <c r="G18" s="258"/>
      <c r="H18" s="259"/>
      <c r="I18" s="260">
        <f t="shared" si="1"/>
        <v>0</v>
      </c>
      <c r="J18" s="261"/>
      <c r="K18" s="260">
        <f t="shared" si="2"/>
        <v>0</v>
      </c>
      <c r="L18" s="259">
        <f t="shared" ref="L18:L25" si="4">SUM(,I18,K18)</f>
        <v>0</v>
      </c>
      <c r="M18" s="262"/>
    </row>
    <row r="19" spans="1:13" s="263" customFormat="1" ht="18.75" customHeight="1" x14ac:dyDescent="0.5">
      <c r="A19" s="256">
        <f t="shared" si="0"/>
        <v>11</v>
      </c>
      <c r="B19" s="756"/>
      <c r="C19" s="757"/>
      <c r="D19" s="757"/>
      <c r="E19" s="758"/>
      <c r="F19" s="257"/>
      <c r="G19" s="258"/>
      <c r="H19" s="259"/>
      <c r="I19" s="260">
        <f t="shared" si="1"/>
        <v>0</v>
      </c>
      <c r="J19" s="261"/>
      <c r="K19" s="260">
        <f t="shared" si="2"/>
        <v>0</v>
      </c>
      <c r="L19" s="259">
        <f t="shared" si="4"/>
        <v>0</v>
      </c>
      <c r="M19" s="262"/>
    </row>
    <row r="20" spans="1:13" s="263" customFormat="1" ht="18.75" customHeight="1" x14ac:dyDescent="0.5">
      <c r="A20" s="256">
        <f t="shared" si="0"/>
        <v>12</v>
      </c>
      <c r="B20" s="756"/>
      <c r="C20" s="757"/>
      <c r="D20" s="757"/>
      <c r="E20" s="758"/>
      <c r="F20" s="257"/>
      <c r="G20" s="258"/>
      <c r="H20" s="259"/>
      <c r="I20" s="260">
        <f t="shared" si="1"/>
        <v>0</v>
      </c>
      <c r="J20" s="261"/>
      <c r="K20" s="260">
        <f t="shared" si="2"/>
        <v>0</v>
      </c>
      <c r="L20" s="259">
        <f t="shared" si="4"/>
        <v>0</v>
      </c>
      <c r="M20" s="262"/>
    </row>
    <row r="21" spans="1:13" s="263" customFormat="1" ht="18.75" customHeight="1" x14ac:dyDescent="0.5">
      <c r="A21" s="256">
        <f t="shared" si="0"/>
        <v>13</v>
      </c>
      <c r="B21" s="756"/>
      <c r="C21" s="757"/>
      <c r="D21" s="757"/>
      <c r="E21" s="758"/>
      <c r="F21" s="257"/>
      <c r="G21" s="258"/>
      <c r="H21" s="259"/>
      <c r="I21" s="260">
        <f t="shared" si="1"/>
        <v>0</v>
      </c>
      <c r="J21" s="261"/>
      <c r="K21" s="260">
        <f t="shared" si="2"/>
        <v>0</v>
      </c>
      <c r="L21" s="259">
        <f t="shared" si="4"/>
        <v>0</v>
      </c>
      <c r="M21" s="262"/>
    </row>
    <row r="22" spans="1:13" s="263" customFormat="1" ht="18.75" customHeight="1" x14ac:dyDescent="0.5">
      <c r="A22" s="256">
        <f t="shared" si="0"/>
        <v>14</v>
      </c>
      <c r="B22" s="756"/>
      <c r="C22" s="757"/>
      <c r="D22" s="757"/>
      <c r="E22" s="758"/>
      <c r="F22" s="257"/>
      <c r="G22" s="258"/>
      <c r="H22" s="259"/>
      <c r="I22" s="260">
        <f t="shared" si="1"/>
        <v>0</v>
      </c>
      <c r="J22" s="261"/>
      <c r="K22" s="260">
        <f t="shared" si="2"/>
        <v>0</v>
      </c>
      <c r="L22" s="259">
        <f t="shared" si="4"/>
        <v>0</v>
      </c>
      <c r="M22" s="262"/>
    </row>
    <row r="23" spans="1:13" s="263" customFormat="1" ht="18.75" customHeight="1" x14ac:dyDescent="0.5">
      <c r="A23" s="256">
        <f t="shared" si="0"/>
        <v>15</v>
      </c>
      <c r="B23" s="756"/>
      <c r="C23" s="757"/>
      <c r="D23" s="757"/>
      <c r="E23" s="758"/>
      <c r="F23" s="257"/>
      <c r="G23" s="258"/>
      <c r="H23" s="259"/>
      <c r="I23" s="260">
        <f t="shared" si="1"/>
        <v>0</v>
      </c>
      <c r="J23" s="261"/>
      <c r="K23" s="260">
        <f t="shared" si="2"/>
        <v>0</v>
      </c>
      <c r="L23" s="259">
        <f t="shared" si="4"/>
        <v>0</v>
      </c>
      <c r="M23" s="262"/>
    </row>
    <row r="24" spans="1:13" s="263" customFormat="1" ht="18.75" customHeight="1" x14ac:dyDescent="0.5">
      <c r="A24" s="256">
        <f t="shared" si="0"/>
        <v>16</v>
      </c>
      <c r="B24" s="756"/>
      <c r="C24" s="757"/>
      <c r="D24" s="757"/>
      <c r="E24" s="758"/>
      <c r="F24" s="257"/>
      <c r="G24" s="258"/>
      <c r="H24" s="259"/>
      <c r="I24" s="260">
        <f t="shared" si="1"/>
        <v>0</v>
      </c>
      <c r="J24" s="261"/>
      <c r="K24" s="260">
        <f t="shared" si="2"/>
        <v>0</v>
      </c>
      <c r="L24" s="259">
        <f t="shared" si="4"/>
        <v>0</v>
      </c>
      <c r="M24" s="262"/>
    </row>
    <row r="25" spans="1:13" s="263" customFormat="1" ht="18.75" customHeight="1" x14ac:dyDescent="0.5">
      <c r="A25" s="256">
        <f t="shared" si="0"/>
        <v>17</v>
      </c>
      <c r="B25" s="756"/>
      <c r="C25" s="757"/>
      <c r="D25" s="757"/>
      <c r="E25" s="758"/>
      <c r="F25" s="257"/>
      <c r="G25" s="258"/>
      <c r="H25" s="259"/>
      <c r="I25" s="260">
        <f t="shared" si="1"/>
        <v>0</v>
      </c>
      <c r="J25" s="261"/>
      <c r="K25" s="260">
        <f t="shared" si="2"/>
        <v>0</v>
      </c>
      <c r="L25" s="259">
        <f t="shared" si="4"/>
        <v>0</v>
      </c>
      <c r="M25" s="262"/>
    </row>
    <row r="26" spans="1:13" s="263" customFormat="1" ht="18.75" customHeight="1" x14ac:dyDescent="0.5">
      <c r="A26" s="256">
        <f t="shared" si="0"/>
        <v>18</v>
      </c>
      <c r="B26" s="756"/>
      <c r="C26" s="757"/>
      <c r="D26" s="757"/>
      <c r="E26" s="758"/>
      <c r="F26" s="257"/>
      <c r="G26" s="258"/>
      <c r="H26" s="259"/>
      <c r="I26" s="260">
        <f t="shared" si="1"/>
        <v>0</v>
      </c>
      <c r="J26" s="261"/>
      <c r="K26" s="260">
        <f t="shared" si="2"/>
        <v>0</v>
      </c>
      <c r="L26" s="259">
        <f>SUM(,I26,K26)</f>
        <v>0</v>
      </c>
      <c r="M26" s="262"/>
    </row>
    <row r="27" spans="1:13" s="263" customFormat="1" ht="18.75" customHeight="1" x14ac:dyDescent="0.5">
      <c r="A27" s="256">
        <f t="shared" si="0"/>
        <v>19</v>
      </c>
      <c r="B27" s="756"/>
      <c r="C27" s="757"/>
      <c r="D27" s="757"/>
      <c r="E27" s="758"/>
      <c r="F27" s="257"/>
      <c r="G27" s="258"/>
      <c r="H27" s="259"/>
      <c r="I27" s="260">
        <f t="shared" si="1"/>
        <v>0</v>
      </c>
      <c r="J27" s="261"/>
      <c r="K27" s="260">
        <f t="shared" si="2"/>
        <v>0</v>
      </c>
      <c r="L27" s="259">
        <f t="shared" ref="L27:L40" si="5">SUM(,I27,K27)</f>
        <v>0</v>
      </c>
      <c r="M27" s="262"/>
    </row>
    <row r="28" spans="1:13" s="263" customFormat="1" ht="18.75" customHeight="1" x14ac:dyDescent="0.5">
      <c r="A28" s="256">
        <f t="shared" si="0"/>
        <v>20</v>
      </c>
      <c r="B28" s="756"/>
      <c r="C28" s="757"/>
      <c r="D28" s="757"/>
      <c r="E28" s="758"/>
      <c r="F28" s="257"/>
      <c r="G28" s="258"/>
      <c r="H28" s="259"/>
      <c r="I28" s="260">
        <f t="shared" si="1"/>
        <v>0</v>
      </c>
      <c r="J28" s="261"/>
      <c r="K28" s="260">
        <f t="shared" si="2"/>
        <v>0</v>
      </c>
      <c r="L28" s="259">
        <f t="shared" si="5"/>
        <v>0</v>
      </c>
      <c r="M28" s="262"/>
    </row>
    <row r="29" spans="1:13" s="263" customFormat="1" ht="18.75" customHeight="1" x14ac:dyDescent="0.5">
      <c r="A29" s="256">
        <f t="shared" si="0"/>
        <v>21</v>
      </c>
      <c r="B29" s="756"/>
      <c r="C29" s="757"/>
      <c r="D29" s="757"/>
      <c r="E29" s="758"/>
      <c r="F29" s="257"/>
      <c r="G29" s="258"/>
      <c r="H29" s="259"/>
      <c r="I29" s="260">
        <f t="shared" si="1"/>
        <v>0</v>
      </c>
      <c r="J29" s="261"/>
      <c r="K29" s="260">
        <f t="shared" si="2"/>
        <v>0</v>
      </c>
      <c r="L29" s="259">
        <f t="shared" si="5"/>
        <v>0</v>
      </c>
      <c r="M29" s="262"/>
    </row>
    <row r="30" spans="1:13" ht="24" x14ac:dyDescent="0.55000000000000004">
      <c r="A30" s="780" t="s">
        <v>219</v>
      </c>
      <c r="B30" s="780"/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</row>
    <row r="31" spans="1:13" ht="18.75" customHeight="1" x14ac:dyDescent="0.5">
      <c r="A31" s="858" t="str">
        <f>A2</f>
        <v>งานปรับปรุง/ซ่อมแซม</v>
      </c>
      <c r="B31" s="858"/>
      <c r="C31" s="858"/>
      <c r="D31" s="858"/>
      <c r="E31" s="862" t="str">
        <f>E2</f>
        <v>การปรับปรุง/ซ่อมแซม..........</v>
      </c>
      <c r="F31" s="862"/>
      <c r="G31" s="862"/>
      <c r="H31" s="862"/>
      <c r="I31" s="862"/>
      <c r="J31" s="862"/>
      <c r="K31" s="862"/>
      <c r="L31" s="862"/>
      <c r="M31" s="862"/>
    </row>
    <row r="32" spans="1:13" ht="18.75" customHeight="1" x14ac:dyDescent="0.5">
      <c r="A32" s="253" t="str">
        <f>A3</f>
        <v>สถานที่</v>
      </c>
      <c r="B32" s="862" t="str">
        <f>B3</f>
        <v>โรงเรียน</v>
      </c>
      <c r="C32" s="862"/>
      <c r="D32" s="862"/>
      <c r="E32" s="862"/>
      <c r="F32" s="862"/>
      <c r="G32" s="862"/>
      <c r="H32" s="862"/>
      <c r="I32" s="254" t="str">
        <f>I3</f>
        <v>จังหวัด</v>
      </c>
      <c r="J32" s="862" t="str">
        <f>J3</f>
        <v>ทั่วประเทศ</v>
      </c>
      <c r="K32" s="862"/>
      <c r="L32" s="862"/>
      <c r="M32" s="862"/>
    </row>
    <row r="33" spans="1:13" ht="5.0999999999999996" customHeight="1" thickBot="1" x14ac:dyDescent="0.55000000000000004">
      <c r="A33" s="858"/>
      <c r="B33" s="858"/>
      <c r="C33" s="858"/>
      <c r="D33" s="862"/>
      <c r="E33" s="862"/>
      <c r="F33" s="862"/>
      <c r="G33" s="862"/>
      <c r="H33" s="862"/>
      <c r="I33" s="860"/>
      <c r="J33" s="860"/>
      <c r="K33" s="861"/>
      <c r="L33" s="861"/>
      <c r="M33" s="861"/>
    </row>
    <row r="34" spans="1:13" ht="18.75" customHeight="1" thickTop="1" x14ac:dyDescent="0.5">
      <c r="A34" s="761" t="s">
        <v>2</v>
      </c>
      <c r="B34" s="770" t="s">
        <v>3</v>
      </c>
      <c r="C34" s="771"/>
      <c r="D34" s="771"/>
      <c r="E34" s="771"/>
      <c r="F34" s="863" t="s">
        <v>4</v>
      </c>
      <c r="G34" s="776" t="s">
        <v>5</v>
      </c>
      <c r="H34" s="865" t="s">
        <v>6</v>
      </c>
      <c r="I34" s="866"/>
      <c r="J34" s="865" t="s">
        <v>7</v>
      </c>
      <c r="K34" s="866"/>
      <c r="L34" s="867" t="s">
        <v>8</v>
      </c>
      <c r="M34" s="761" t="s">
        <v>9</v>
      </c>
    </row>
    <row r="35" spans="1:13" ht="18.75" customHeight="1" thickBot="1" x14ac:dyDescent="0.55000000000000004">
      <c r="A35" s="762"/>
      <c r="B35" s="772"/>
      <c r="C35" s="773"/>
      <c r="D35" s="773"/>
      <c r="E35" s="773"/>
      <c r="F35" s="864"/>
      <c r="G35" s="777"/>
      <c r="H35" s="255" t="s">
        <v>10</v>
      </c>
      <c r="I35" s="255" t="s">
        <v>11</v>
      </c>
      <c r="J35" s="255" t="s">
        <v>10</v>
      </c>
      <c r="K35" s="255" t="s">
        <v>11</v>
      </c>
      <c r="L35" s="868"/>
      <c r="M35" s="762"/>
    </row>
    <row r="36" spans="1:13" s="263" customFormat="1" ht="18.75" customHeight="1" thickTop="1" x14ac:dyDescent="0.5">
      <c r="A36" s="256">
        <f>A29+1</f>
        <v>22</v>
      </c>
      <c r="B36" s="756"/>
      <c r="C36" s="757"/>
      <c r="D36" s="757"/>
      <c r="E36" s="758"/>
      <c r="F36" s="257"/>
      <c r="G36" s="258"/>
      <c r="H36" s="259"/>
      <c r="I36" s="260">
        <f t="shared" si="1"/>
        <v>0</v>
      </c>
      <c r="J36" s="261"/>
      <c r="K36" s="260">
        <f t="shared" si="2"/>
        <v>0</v>
      </c>
      <c r="L36" s="259">
        <f t="shared" si="5"/>
        <v>0</v>
      </c>
      <c r="M36" s="262"/>
    </row>
    <row r="37" spans="1:13" s="263" customFormat="1" ht="18.75" customHeight="1" x14ac:dyDescent="0.5">
      <c r="A37" s="256">
        <f t="shared" ref="A37:A53" si="6">A36+1</f>
        <v>23</v>
      </c>
      <c r="B37" s="756"/>
      <c r="C37" s="757"/>
      <c r="D37" s="757"/>
      <c r="E37" s="758"/>
      <c r="F37" s="257"/>
      <c r="G37" s="258"/>
      <c r="H37" s="259"/>
      <c r="I37" s="260">
        <f t="shared" si="1"/>
        <v>0</v>
      </c>
      <c r="J37" s="261"/>
      <c r="K37" s="260">
        <f t="shared" si="2"/>
        <v>0</v>
      </c>
      <c r="L37" s="259">
        <f t="shared" si="5"/>
        <v>0</v>
      </c>
      <c r="M37" s="262"/>
    </row>
    <row r="38" spans="1:13" s="263" customFormat="1" ht="18.75" customHeight="1" x14ac:dyDescent="0.5">
      <c r="A38" s="256">
        <f t="shared" si="6"/>
        <v>24</v>
      </c>
      <c r="B38" s="756"/>
      <c r="C38" s="757"/>
      <c r="D38" s="757"/>
      <c r="E38" s="758"/>
      <c r="F38" s="257"/>
      <c r="G38" s="258"/>
      <c r="H38" s="259"/>
      <c r="I38" s="260">
        <f t="shared" si="1"/>
        <v>0</v>
      </c>
      <c r="J38" s="261"/>
      <c r="K38" s="260">
        <f t="shared" si="2"/>
        <v>0</v>
      </c>
      <c r="L38" s="259">
        <f t="shared" si="5"/>
        <v>0</v>
      </c>
      <c r="M38" s="262"/>
    </row>
    <row r="39" spans="1:13" s="263" customFormat="1" ht="18.75" customHeight="1" x14ac:dyDescent="0.5">
      <c r="A39" s="256">
        <f t="shared" si="6"/>
        <v>25</v>
      </c>
      <c r="B39" s="756"/>
      <c r="C39" s="757"/>
      <c r="D39" s="757"/>
      <c r="E39" s="758"/>
      <c r="F39" s="257"/>
      <c r="G39" s="258"/>
      <c r="H39" s="259"/>
      <c r="I39" s="260">
        <f t="shared" si="1"/>
        <v>0</v>
      </c>
      <c r="J39" s="261"/>
      <c r="K39" s="260">
        <f t="shared" si="2"/>
        <v>0</v>
      </c>
      <c r="L39" s="259">
        <f t="shared" si="5"/>
        <v>0</v>
      </c>
      <c r="M39" s="262"/>
    </row>
    <row r="40" spans="1:13" s="263" customFormat="1" ht="18.75" customHeight="1" x14ac:dyDescent="0.5">
      <c r="A40" s="256">
        <f t="shared" si="6"/>
        <v>26</v>
      </c>
      <c r="B40" s="756"/>
      <c r="C40" s="757"/>
      <c r="D40" s="757"/>
      <c r="E40" s="758"/>
      <c r="F40" s="257"/>
      <c r="G40" s="258"/>
      <c r="H40" s="259"/>
      <c r="I40" s="260">
        <f t="shared" si="1"/>
        <v>0</v>
      </c>
      <c r="J40" s="261"/>
      <c r="K40" s="260">
        <f t="shared" si="2"/>
        <v>0</v>
      </c>
      <c r="L40" s="259">
        <f t="shared" si="5"/>
        <v>0</v>
      </c>
      <c r="M40" s="262"/>
    </row>
    <row r="41" spans="1:13" s="263" customFormat="1" ht="18.75" customHeight="1" x14ac:dyDescent="0.5">
      <c r="A41" s="256">
        <f t="shared" si="6"/>
        <v>27</v>
      </c>
      <c r="B41" s="756"/>
      <c r="C41" s="757"/>
      <c r="D41" s="757"/>
      <c r="E41" s="758"/>
      <c r="F41" s="257"/>
      <c r="G41" s="258"/>
      <c r="H41" s="259"/>
      <c r="I41" s="260">
        <f t="shared" si="1"/>
        <v>0</v>
      </c>
      <c r="J41" s="261"/>
      <c r="K41" s="260">
        <f t="shared" si="2"/>
        <v>0</v>
      </c>
      <c r="L41" s="259">
        <f>SUM(,I41,K41)</f>
        <v>0</v>
      </c>
      <c r="M41" s="262"/>
    </row>
    <row r="42" spans="1:13" s="263" customFormat="1" ht="18.75" customHeight="1" x14ac:dyDescent="0.5">
      <c r="A42" s="256">
        <f t="shared" si="6"/>
        <v>28</v>
      </c>
      <c r="B42" s="756"/>
      <c r="C42" s="757"/>
      <c r="D42" s="757"/>
      <c r="E42" s="758"/>
      <c r="F42" s="257"/>
      <c r="G42" s="258"/>
      <c r="H42" s="259"/>
      <c r="I42" s="260">
        <f t="shared" si="1"/>
        <v>0</v>
      </c>
      <c r="J42" s="261"/>
      <c r="K42" s="260">
        <f t="shared" si="2"/>
        <v>0</v>
      </c>
      <c r="L42" s="259">
        <f t="shared" ref="L42:L54" si="7">SUM(,I42,K42)</f>
        <v>0</v>
      </c>
      <c r="M42" s="262"/>
    </row>
    <row r="43" spans="1:13" s="263" customFormat="1" ht="18.75" customHeight="1" x14ac:dyDescent="0.5">
      <c r="A43" s="256">
        <f t="shared" si="6"/>
        <v>29</v>
      </c>
      <c r="B43" s="756"/>
      <c r="C43" s="757"/>
      <c r="D43" s="757"/>
      <c r="E43" s="758"/>
      <c r="F43" s="257"/>
      <c r="G43" s="258"/>
      <c r="H43" s="259"/>
      <c r="I43" s="260">
        <f t="shared" si="1"/>
        <v>0</v>
      </c>
      <c r="J43" s="261"/>
      <c r="K43" s="260">
        <f t="shared" si="2"/>
        <v>0</v>
      </c>
      <c r="L43" s="259">
        <f t="shared" si="7"/>
        <v>0</v>
      </c>
      <c r="M43" s="262"/>
    </row>
    <row r="44" spans="1:13" s="263" customFormat="1" ht="18.75" customHeight="1" x14ac:dyDescent="0.5">
      <c r="A44" s="256">
        <f t="shared" si="6"/>
        <v>30</v>
      </c>
      <c r="B44" s="756"/>
      <c r="C44" s="757"/>
      <c r="D44" s="757"/>
      <c r="E44" s="758"/>
      <c r="F44" s="257"/>
      <c r="G44" s="258"/>
      <c r="H44" s="259"/>
      <c r="I44" s="260">
        <f t="shared" si="1"/>
        <v>0</v>
      </c>
      <c r="J44" s="261"/>
      <c r="K44" s="260">
        <f t="shared" si="2"/>
        <v>0</v>
      </c>
      <c r="L44" s="259">
        <f t="shared" si="7"/>
        <v>0</v>
      </c>
      <c r="M44" s="262"/>
    </row>
    <row r="45" spans="1:13" s="263" customFormat="1" ht="18.75" customHeight="1" x14ac:dyDescent="0.5">
      <c r="A45" s="256">
        <f t="shared" si="6"/>
        <v>31</v>
      </c>
      <c r="B45" s="756"/>
      <c r="C45" s="757"/>
      <c r="D45" s="757"/>
      <c r="E45" s="758"/>
      <c r="F45" s="257"/>
      <c r="G45" s="258"/>
      <c r="H45" s="259"/>
      <c r="I45" s="260">
        <f t="shared" si="1"/>
        <v>0</v>
      </c>
      <c r="J45" s="261"/>
      <c r="K45" s="260">
        <f t="shared" si="2"/>
        <v>0</v>
      </c>
      <c r="L45" s="259">
        <f t="shared" si="7"/>
        <v>0</v>
      </c>
      <c r="M45" s="262"/>
    </row>
    <row r="46" spans="1:13" s="263" customFormat="1" ht="18.75" customHeight="1" x14ac:dyDescent="0.5">
      <c r="A46" s="256">
        <f t="shared" si="6"/>
        <v>32</v>
      </c>
      <c r="B46" s="756"/>
      <c r="C46" s="757"/>
      <c r="D46" s="757"/>
      <c r="E46" s="758"/>
      <c r="F46" s="257"/>
      <c r="G46" s="258"/>
      <c r="H46" s="259"/>
      <c r="I46" s="260">
        <f t="shared" si="1"/>
        <v>0</v>
      </c>
      <c r="J46" s="261"/>
      <c r="K46" s="260">
        <f t="shared" si="2"/>
        <v>0</v>
      </c>
      <c r="L46" s="259">
        <f t="shared" si="7"/>
        <v>0</v>
      </c>
      <c r="M46" s="262"/>
    </row>
    <row r="47" spans="1:13" s="263" customFormat="1" ht="18.75" customHeight="1" x14ac:dyDescent="0.5">
      <c r="A47" s="256">
        <f t="shared" si="6"/>
        <v>33</v>
      </c>
      <c r="B47" s="756"/>
      <c r="C47" s="757"/>
      <c r="D47" s="757"/>
      <c r="E47" s="758"/>
      <c r="F47" s="257"/>
      <c r="G47" s="258"/>
      <c r="H47" s="259"/>
      <c r="I47" s="260">
        <f t="shared" si="1"/>
        <v>0</v>
      </c>
      <c r="J47" s="261"/>
      <c r="K47" s="260">
        <f t="shared" si="2"/>
        <v>0</v>
      </c>
      <c r="L47" s="259">
        <f t="shared" si="7"/>
        <v>0</v>
      </c>
      <c r="M47" s="262"/>
    </row>
    <row r="48" spans="1:13" s="263" customFormat="1" ht="18.75" customHeight="1" x14ac:dyDescent="0.5">
      <c r="A48" s="256">
        <f t="shared" si="6"/>
        <v>34</v>
      </c>
      <c r="B48" s="756"/>
      <c r="C48" s="757"/>
      <c r="D48" s="757"/>
      <c r="E48" s="758"/>
      <c r="F48" s="257"/>
      <c r="G48" s="258"/>
      <c r="H48" s="259"/>
      <c r="I48" s="260">
        <f t="shared" si="1"/>
        <v>0</v>
      </c>
      <c r="J48" s="261"/>
      <c r="K48" s="260">
        <f t="shared" si="2"/>
        <v>0</v>
      </c>
      <c r="L48" s="259">
        <f t="shared" si="7"/>
        <v>0</v>
      </c>
      <c r="M48" s="262"/>
    </row>
    <row r="49" spans="1:13" s="263" customFormat="1" ht="18.75" customHeight="1" x14ac:dyDescent="0.5">
      <c r="A49" s="256">
        <f t="shared" si="6"/>
        <v>35</v>
      </c>
      <c r="B49" s="756"/>
      <c r="C49" s="757"/>
      <c r="D49" s="757"/>
      <c r="E49" s="758"/>
      <c r="F49" s="257"/>
      <c r="G49" s="258"/>
      <c r="H49" s="259"/>
      <c r="I49" s="260">
        <f t="shared" si="1"/>
        <v>0</v>
      </c>
      <c r="J49" s="261"/>
      <c r="K49" s="260">
        <f t="shared" si="2"/>
        <v>0</v>
      </c>
      <c r="L49" s="259">
        <f t="shared" si="7"/>
        <v>0</v>
      </c>
      <c r="M49" s="262"/>
    </row>
    <row r="50" spans="1:13" s="263" customFormat="1" ht="18.75" customHeight="1" x14ac:dyDescent="0.5">
      <c r="A50" s="256">
        <f t="shared" si="6"/>
        <v>36</v>
      </c>
      <c r="B50" s="756"/>
      <c r="C50" s="757"/>
      <c r="D50" s="757"/>
      <c r="E50" s="758"/>
      <c r="F50" s="257"/>
      <c r="G50" s="258"/>
      <c r="H50" s="259"/>
      <c r="I50" s="260">
        <f t="shared" si="1"/>
        <v>0</v>
      </c>
      <c r="J50" s="261"/>
      <c r="K50" s="260">
        <f t="shared" si="2"/>
        <v>0</v>
      </c>
      <c r="L50" s="259">
        <f t="shared" si="7"/>
        <v>0</v>
      </c>
      <c r="M50" s="262"/>
    </row>
    <row r="51" spans="1:13" s="263" customFormat="1" ht="18.75" customHeight="1" x14ac:dyDescent="0.5">
      <c r="A51" s="256">
        <f t="shared" si="6"/>
        <v>37</v>
      </c>
      <c r="B51" s="756"/>
      <c r="C51" s="757"/>
      <c r="D51" s="757"/>
      <c r="E51" s="758"/>
      <c r="F51" s="257"/>
      <c r="G51" s="258"/>
      <c r="H51" s="259"/>
      <c r="I51" s="260">
        <f t="shared" si="1"/>
        <v>0</v>
      </c>
      <c r="J51" s="261"/>
      <c r="K51" s="260">
        <f t="shared" si="2"/>
        <v>0</v>
      </c>
      <c r="L51" s="259">
        <f t="shared" si="7"/>
        <v>0</v>
      </c>
      <c r="M51" s="262"/>
    </row>
    <row r="52" spans="1:13" s="263" customFormat="1" ht="18.75" customHeight="1" x14ac:dyDescent="0.5">
      <c r="A52" s="256">
        <f t="shared" si="6"/>
        <v>38</v>
      </c>
      <c r="B52" s="756"/>
      <c r="C52" s="757"/>
      <c r="D52" s="757"/>
      <c r="E52" s="758"/>
      <c r="F52" s="257"/>
      <c r="G52" s="258"/>
      <c r="H52" s="259"/>
      <c r="I52" s="260">
        <f t="shared" si="1"/>
        <v>0</v>
      </c>
      <c r="J52" s="261"/>
      <c r="K52" s="260">
        <f t="shared" si="2"/>
        <v>0</v>
      </c>
      <c r="L52" s="259">
        <f t="shared" si="7"/>
        <v>0</v>
      </c>
      <c r="M52" s="262"/>
    </row>
    <row r="53" spans="1:13" s="263" customFormat="1" ht="18.75" customHeight="1" x14ac:dyDescent="0.5">
      <c r="A53" s="256">
        <f t="shared" si="6"/>
        <v>39</v>
      </c>
      <c r="B53" s="756"/>
      <c r="C53" s="757"/>
      <c r="D53" s="757"/>
      <c r="E53" s="758"/>
      <c r="F53" s="257"/>
      <c r="G53" s="258"/>
      <c r="H53" s="259"/>
      <c r="I53" s="260">
        <f t="shared" si="1"/>
        <v>0</v>
      </c>
      <c r="J53" s="261"/>
      <c r="K53" s="260">
        <f t="shared" si="2"/>
        <v>0</v>
      </c>
      <c r="L53" s="259">
        <f t="shared" si="7"/>
        <v>0</v>
      </c>
      <c r="M53" s="262"/>
    </row>
    <row r="54" spans="1:13" s="263" customFormat="1" ht="18.75" customHeight="1" thickBot="1" x14ac:dyDescent="0.55000000000000004">
      <c r="A54" s="256">
        <f>A53+1</f>
        <v>40</v>
      </c>
      <c r="B54" s="756"/>
      <c r="C54" s="757"/>
      <c r="D54" s="757"/>
      <c r="E54" s="758"/>
      <c r="F54" s="257"/>
      <c r="G54" s="258"/>
      <c r="H54" s="259"/>
      <c r="I54" s="260">
        <f t="shared" si="1"/>
        <v>0</v>
      </c>
      <c r="J54" s="261"/>
      <c r="K54" s="260">
        <f t="shared" si="2"/>
        <v>0</v>
      </c>
      <c r="L54" s="259">
        <f t="shared" si="7"/>
        <v>0</v>
      </c>
      <c r="M54" s="262"/>
    </row>
    <row r="55" spans="1:13" ht="18.75" customHeight="1" thickTop="1" thickBot="1" x14ac:dyDescent="0.55000000000000004">
      <c r="A55" s="784" t="s">
        <v>226</v>
      </c>
      <c r="B55" s="785"/>
      <c r="C55" s="785"/>
      <c r="D55" s="785"/>
      <c r="E55" s="785"/>
      <c r="F55" s="785"/>
      <c r="G55" s="786"/>
      <c r="H55" s="264"/>
      <c r="I55" s="265">
        <f>SUM(I8:I54)</f>
        <v>642844</v>
      </c>
      <c r="J55" s="265"/>
      <c r="K55" s="265">
        <f>SUM(K8:K54)</f>
        <v>0</v>
      </c>
      <c r="L55" s="265">
        <f>SUM(L8:L54)</f>
        <v>642844</v>
      </c>
      <c r="M55" s="266"/>
    </row>
    <row r="56" spans="1:13" ht="22.5" thickTop="1" x14ac:dyDescent="0.5"/>
    <row r="57" spans="1:13" x14ac:dyDescent="0.5">
      <c r="A57" s="229"/>
      <c r="B57" s="270" t="s">
        <v>227</v>
      </c>
      <c r="C57" s="270"/>
      <c r="D57" s="271" t="s">
        <v>228</v>
      </c>
      <c r="E57" s="270"/>
      <c r="F57" s="272"/>
      <c r="G57" s="224"/>
      <c r="H57" s="273"/>
      <c r="I57" s="273"/>
      <c r="J57" s="274"/>
    </row>
    <row r="58" spans="1:13" x14ac:dyDescent="0.5">
      <c r="A58" s="229"/>
      <c r="B58" s="275"/>
      <c r="C58" s="276"/>
      <c r="D58" s="271" t="s">
        <v>229</v>
      </c>
      <c r="E58" s="275"/>
      <c r="F58" s="272"/>
      <c r="G58" s="224"/>
      <c r="H58" s="273"/>
      <c r="I58" s="273"/>
      <c r="J58" s="274"/>
    </row>
    <row r="59" spans="1:13" x14ac:dyDescent="0.5">
      <c r="A59" s="229"/>
      <c r="B59" s="277"/>
      <c r="C59" s="278"/>
      <c r="D59" s="271"/>
      <c r="E59" s="278"/>
      <c r="F59" s="272"/>
      <c r="G59" s="224"/>
      <c r="H59" s="273"/>
      <c r="I59" s="273"/>
      <c r="J59" s="274"/>
    </row>
    <row r="60" spans="1:13" x14ac:dyDescent="0.5">
      <c r="A60" s="229"/>
      <c r="B60" s="229"/>
      <c r="C60" s="224"/>
      <c r="D60" s="224"/>
      <c r="E60" s="224"/>
      <c r="F60" s="272"/>
      <c r="G60" s="224"/>
      <c r="H60" s="273"/>
      <c r="I60" s="273"/>
      <c r="J60" s="274"/>
    </row>
    <row r="61" spans="1:13" x14ac:dyDescent="0.5">
      <c r="A61" s="229"/>
      <c r="B61" s="229"/>
      <c r="C61" s="224"/>
      <c r="D61" s="224"/>
      <c r="E61" s="224"/>
      <c r="F61" s="272"/>
      <c r="G61" s="224"/>
      <c r="H61" s="273"/>
      <c r="I61" s="273"/>
      <c r="J61" s="274"/>
    </row>
  </sheetData>
  <sheetProtection password="C407" sheet="1" objects="1" scenarios="1"/>
  <mergeCells count="80">
    <mergeCell ref="B52:E52"/>
    <mergeCell ref="B53:E53"/>
    <mergeCell ref="B54:E54"/>
    <mergeCell ref="A55:G55"/>
    <mergeCell ref="B46:E46"/>
    <mergeCell ref="B47:E47"/>
    <mergeCell ref="B48:E48"/>
    <mergeCell ref="B49:E49"/>
    <mergeCell ref="B50:E50"/>
    <mergeCell ref="B51:E51"/>
    <mergeCell ref="B45:E45"/>
    <mergeCell ref="L34:L35"/>
    <mergeCell ref="M34:M35"/>
    <mergeCell ref="B36:E36"/>
    <mergeCell ref="B37:E37"/>
    <mergeCell ref="B38:E38"/>
    <mergeCell ref="B39:E39"/>
    <mergeCell ref="J34:K34"/>
    <mergeCell ref="B40:E40"/>
    <mergeCell ref="B41:E41"/>
    <mergeCell ref="B42:E42"/>
    <mergeCell ref="B43:E43"/>
    <mergeCell ref="B44:E44"/>
    <mergeCell ref="A34:A35"/>
    <mergeCell ref="B34:E35"/>
    <mergeCell ref="F34:F35"/>
    <mergeCell ref="G34:G35"/>
    <mergeCell ref="H34:I34"/>
    <mergeCell ref="A33:C33"/>
    <mergeCell ref="D33:H33"/>
    <mergeCell ref="I33:J33"/>
    <mergeCell ref="K33:M33"/>
    <mergeCell ref="B24:E24"/>
    <mergeCell ref="B25:E25"/>
    <mergeCell ref="B26:E26"/>
    <mergeCell ref="B27:E27"/>
    <mergeCell ref="B28:E28"/>
    <mergeCell ref="B29:E29"/>
    <mergeCell ref="A30:M30"/>
    <mergeCell ref="A31:D31"/>
    <mergeCell ref="E31:M31"/>
    <mergeCell ref="B32:H32"/>
    <mergeCell ref="J32:M32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11:E11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L6:L7"/>
    <mergeCell ref="M6:M7"/>
    <mergeCell ref="B8:E8"/>
    <mergeCell ref="B9:E9"/>
    <mergeCell ref="B10:E10"/>
    <mergeCell ref="A4:C4"/>
    <mergeCell ref="D4:H4"/>
    <mergeCell ref="I4:J4"/>
    <mergeCell ref="K4:M4"/>
    <mergeCell ref="A1:M1"/>
    <mergeCell ref="A2:D2"/>
    <mergeCell ref="E2:M2"/>
    <mergeCell ref="B3:H3"/>
    <mergeCell ref="J3:M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0:N43"/>
  <sheetViews>
    <sheetView topLeftCell="A4" workbookViewId="0">
      <selection activeCell="L39" sqref="L39:N42"/>
    </sheetView>
  </sheetViews>
  <sheetFormatPr defaultRowHeight="14.25" x14ac:dyDescent="0.2"/>
  <sheetData>
    <row r="20" spans="5:7" x14ac:dyDescent="0.2">
      <c r="E20" t="s">
        <v>339</v>
      </c>
    </row>
    <row r="21" spans="5:7" x14ac:dyDescent="0.2">
      <c r="E21">
        <f>120*40/100</f>
        <v>48</v>
      </c>
    </row>
    <row r="22" spans="5:7" x14ac:dyDescent="0.2">
      <c r="E22">
        <v>2</v>
      </c>
      <c r="F22">
        <v>15</v>
      </c>
    </row>
    <row r="23" spans="5:7" x14ac:dyDescent="0.2">
      <c r="E23">
        <v>1750</v>
      </c>
      <c r="F23">
        <f>16*8*4</f>
        <v>512</v>
      </c>
      <c r="G23">
        <f>F23/2</f>
        <v>256</v>
      </c>
    </row>
    <row r="24" spans="5:7" x14ac:dyDescent="0.2">
      <c r="F24">
        <f>28*2*2</f>
        <v>112</v>
      </c>
    </row>
    <row r="39" spans="12:14" ht="23.25" x14ac:dyDescent="0.5">
      <c r="L39" s="67" t="s">
        <v>350</v>
      </c>
      <c r="M39" s="66">
        <v>120</v>
      </c>
      <c r="N39" s="66" t="s">
        <v>341</v>
      </c>
    </row>
    <row r="40" spans="12:14" ht="23.25" x14ac:dyDescent="0.5">
      <c r="L40" s="67" t="s">
        <v>346</v>
      </c>
      <c r="M40" s="66"/>
      <c r="N40" s="66"/>
    </row>
    <row r="41" spans="12:14" ht="23.25" x14ac:dyDescent="0.5">
      <c r="L41" s="67" t="s">
        <v>347</v>
      </c>
      <c r="M41" s="66"/>
      <c r="N41" s="66"/>
    </row>
    <row r="42" spans="12:14" ht="23.25" x14ac:dyDescent="0.5">
      <c r="L42" s="67" t="s">
        <v>348</v>
      </c>
      <c r="M42" s="66"/>
      <c r="N42" s="66"/>
    </row>
    <row r="43" spans="12:14" ht="23.25" x14ac:dyDescent="0.5">
      <c r="L43" s="67"/>
      <c r="M43" s="66"/>
      <c r="N43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1"/>
  <sheetViews>
    <sheetView zoomScaleNormal="100" workbookViewId="0">
      <pane xSplit="1" ySplit="7" topLeftCell="B23" activePane="bottomRight" state="frozen"/>
      <selection activeCell="A16" sqref="A1:XFD1048576"/>
      <selection pane="topRight" activeCell="A16" sqref="A1:XFD1048576"/>
      <selection pane="bottomLeft" activeCell="A16" sqref="A1:XFD1048576"/>
      <selection pane="bottomRight" activeCell="C2" sqref="C2"/>
    </sheetView>
  </sheetViews>
  <sheetFormatPr defaultColWidth="9" defaultRowHeight="23.25" x14ac:dyDescent="0.5"/>
  <cols>
    <col min="1" max="1" width="13.75" style="65" customWidth="1"/>
    <col min="2" max="2" width="47.125" style="70" customWidth="1"/>
    <col min="3" max="3" width="17.375" style="65" customWidth="1"/>
    <col min="4" max="7" width="9" style="65"/>
    <col min="8" max="8" width="18.125" style="65" customWidth="1"/>
    <col min="9" max="9" width="11.625" style="65" customWidth="1"/>
    <col min="10" max="16384" width="9" style="65"/>
  </cols>
  <sheetData>
    <row r="1" spans="1:10" s="64" customFormat="1" ht="35.25" thickBot="1" x14ac:dyDescent="0.75">
      <c r="A1" s="504" t="s">
        <v>107</v>
      </c>
      <c r="B1" s="505"/>
      <c r="C1" s="512">
        <f>I230</f>
        <v>2067568</v>
      </c>
      <c r="D1" s="512"/>
      <c r="E1" s="513"/>
      <c r="F1" s="510" t="s">
        <v>39</v>
      </c>
      <c r="G1" s="510"/>
      <c r="H1" s="146">
        <f>C2</f>
        <v>1.3034279274666667</v>
      </c>
      <c r="I1" s="506"/>
      <c r="J1" s="507"/>
    </row>
    <row r="2" spans="1:10" s="64" customFormat="1" ht="32.25" thickBot="1" x14ac:dyDescent="0.7">
      <c r="A2" s="504" t="s">
        <v>39</v>
      </c>
      <c r="B2" s="505"/>
      <c r="C2" s="279">
        <f>ปร.5!L9</f>
        <v>1.3034279274666667</v>
      </c>
      <c r="D2" s="516" t="s">
        <v>40</v>
      </c>
      <c r="E2" s="517"/>
      <c r="F2" s="517"/>
      <c r="G2" s="518"/>
      <c r="H2" s="145">
        <f>H1*C1</f>
        <v>2694925.8731364012</v>
      </c>
      <c r="I2" s="508"/>
      <c r="J2" s="509"/>
    </row>
    <row r="3" spans="1:10" s="64" customFormat="1" ht="39" customHeight="1" thickBot="1" x14ac:dyDescent="0.7">
      <c r="A3" s="502" t="s">
        <v>106</v>
      </c>
      <c r="B3" s="503"/>
      <c r="C3" s="514">
        <f>ปร.5!M18</f>
        <v>2694900</v>
      </c>
      <c r="D3" s="515"/>
      <c r="E3" s="515"/>
      <c r="F3" s="511" t="str">
        <f>"("&amp;BAHTTEXT(C3)&amp;")"</f>
        <v>(สองล้านหกแสนเก้าหมื่นสี่พันเก้าร้อยบาทถ้วน)</v>
      </c>
      <c r="G3" s="511"/>
      <c r="H3" s="511"/>
      <c r="I3" s="511"/>
      <c r="J3" s="511"/>
    </row>
    <row r="4" spans="1:10" ht="30" customHeight="1" x14ac:dyDescent="0.7">
      <c r="A4" s="500" t="s">
        <v>270</v>
      </c>
      <c r="B4" s="500"/>
      <c r="C4" s="432">
        <v>2</v>
      </c>
      <c r="D4" s="501" t="s">
        <v>271</v>
      </c>
      <c r="E4" s="501"/>
      <c r="F4" s="357"/>
      <c r="G4" s="357"/>
      <c r="H4" s="357"/>
      <c r="I4" s="357"/>
      <c r="J4" s="357"/>
    </row>
    <row r="5" spans="1:10" ht="15.75" customHeight="1" x14ac:dyDescent="0.5">
      <c r="A5" s="143"/>
      <c r="B5" s="144"/>
      <c r="C5" s="143"/>
      <c r="D5" s="143"/>
      <c r="E5" s="143"/>
      <c r="F5" s="143"/>
      <c r="G5" s="143"/>
      <c r="H5" s="143"/>
      <c r="I5" s="143"/>
      <c r="J5" s="143"/>
    </row>
    <row r="6" spans="1:10" x14ac:dyDescent="0.5">
      <c r="A6" s="490" t="s">
        <v>2</v>
      </c>
      <c r="B6" s="492" t="s">
        <v>3</v>
      </c>
      <c r="C6" s="498" t="s">
        <v>4</v>
      </c>
      <c r="D6" s="498" t="s">
        <v>5</v>
      </c>
      <c r="E6" s="488" t="s">
        <v>6</v>
      </c>
      <c r="F6" s="489"/>
      <c r="G6" s="488" t="s">
        <v>7</v>
      </c>
      <c r="H6" s="489"/>
      <c r="I6" s="496" t="s">
        <v>8</v>
      </c>
      <c r="J6" s="494" t="s">
        <v>9</v>
      </c>
    </row>
    <row r="7" spans="1:10" ht="41.25" customHeight="1" x14ac:dyDescent="0.5">
      <c r="A7" s="491"/>
      <c r="B7" s="493"/>
      <c r="C7" s="499"/>
      <c r="D7" s="499"/>
      <c r="E7" s="71" t="s">
        <v>10</v>
      </c>
      <c r="F7" s="71" t="s">
        <v>11</v>
      </c>
      <c r="G7" s="71" t="s">
        <v>10</v>
      </c>
      <c r="H7" s="71" t="s">
        <v>11</v>
      </c>
      <c r="I7" s="497"/>
      <c r="J7" s="495"/>
    </row>
    <row r="8" spans="1:10" x14ac:dyDescent="0.5">
      <c r="A8" s="66"/>
      <c r="B8" s="67" t="s">
        <v>333</v>
      </c>
      <c r="C8" s="66"/>
      <c r="D8" s="66"/>
      <c r="E8" s="66"/>
      <c r="F8" s="72">
        <f>E8*$C8</f>
        <v>0</v>
      </c>
      <c r="G8" s="68"/>
      <c r="H8" s="72">
        <f>G8*$C8</f>
        <v>0</v>
      </c>
      <c r="I8" s="72">
        <f>F8+H8</f>
        <v>0</v>
      </c>
      <c r="J8" s="68"/>
    </row>
    <row r="9" spans="1:10" x14ac:dyDescent="0.5">
      <c r="A9" s="66">
        <v>1</v>
      </c>
      <c r="B9" s="67" t="s">
        <v>334</v>
      </c>
      <c r="C9" s="66"/>
      <c r="D9" s="66"/>
      <c r="E9" s="66"/>
      <c r="F9" s="72">
        <f t="shared" ref="F9:F71" si="0">E9*$C9</f>
        <v>0</v>
      </c>
      <c r="G9" s="68"/>
      <c r="H9" s="72">
        <f t="shared" ref="H9:H72" si="1">G9*$C9</f>
        <v>0</v>
      </c>
      <c r="I9" s="72">
        <f t="shared" ref="I9:I72" si="2">F9+H9</f>
        <v>0</v>
      </c>
      <c r="J9" s="69"/>
    </row>
    <row r="10" spans="1:10" x14ac:dyDescent="0.5">
      <c r="A10" s="66"/>
      <c r="B10" s="67" t="s">
        <v>335</v>
      </c>
      <c r="C10" s="66">
        <v>1300</v>
      </c>
      <c r="D10" s="66" t="s">
        <v>59</v>
      </c>
      <c r="E10" s="66">
        <v>74</v>
      </c>
      <c r="F10" s="72">
        <f t="shared" ref="F10:F15" si="3">E10*$C10</f>
        <v>96200</v>
      </c>
      <c r="G10" s="68"/>
      <c r="H10" s="72">
        <f t="shared" ref="H10:H15" si="4">G10*$C10</f>
        <v>0</v>
      </c>
      <c r="I10" s="72">
        <f t="shared" si="2"/>
        <v>96200</v>
      </c>
      <c r="J10" s="69"/>
    </row>
    <row r="11" spans="1:10" x14ac:dyDescent="0.5">
      <c r="A11" s="66"/>
      <c r="B11" s="67" t="s">
        <v>336</v>
      </c>
      <c r="C11" s="66">
        <v>90</v>
      </c>
      <c r="D11" s="66" t="s">
        <v>59</v>
      </c>
      <c r="E11" s="66">
        <v>67</v>
      </c>
      <c r="F11" s="72">
        <f t="shared" si="3"/>
        <v>6030</v>
      </c>
      <c r="G11" s="68"/>
      <c r="H11" s="72">
        <f t="shared" si="4"/>
        <v>0</v>
      </c>
      <c r="I11" s="72">
        <f t="shared" si="2"/>
        <v>6030</v>
      </c>
      <c r="J11" s="69"/>
    </row>
    <row r="12" spans="1:10" x14ac:dyDescent="0.5">
      <c r="A12" s="66"/>
      <c r="B12" s="67" t="s">
        <v>337</v>
      </c>
      <c r="C12" s="66">
        <v>2500</v>
      </c>
      <c r="D12" s="66" t="s">
        <v>338</v>
      </c>
      <c r="E12" s="66">
        <v>6</v>
      </c>
      <c r="F12" s="72">
        <f t="shared" si="3"/>
        <v>15000</v>
      </c>
      <c r="G12" s="68"/>
      <c r="H12" s="72">
        <f t="shared" si="4"/>
        <v>0</v>
      </c>
      <c r="I12" s="72">
        <f t="shared" si="2"/>
        <v>15000</v>
      </c>
      <c r="J12" s="69"/>
    </row>
    <row r="13" spans="1:10" x14ac:dyDescent="0.5">
      <c r="A13" s="66"/>
      <c r="B13" s="67" t="s">
        <v>340</v>
      </c>
      <c r="C13" s="66">
        <v>1200</v>
      </c>
      <c r="D13" s="66" t="s">
        <v>341</v>
      </c>
      <c r="E13" s="66"/>
      <c r="F13" s="72">
        <f t="shared" si="3"/>
        <v>0</v>
      </c>
      <c r="G13" s="68">
        <v>45</v>
      </c>
      <c r="H13" s="72">
        <f t="shared" si="4"/>
        <v>54000</v>
      </c>
      <c r="I13" s="72">
        <f t="shared" si="2"/>
        <v>54000</v>
      </c>
      <c r="J13" s="69"/>
    </row>
    <row r="14" spans="1:10" x14ac:dyDescent="0.5">
      <c r="A14" s="66">
        <v>2</v>
      </c>
      <c r="B14" s="67" t="s">
        <v>342</v>
      </c>
      <c r="C14" s="66"/>
      <c r="D14" s="66"/>
      <c r="E14" s="66"/>
      <c r="F14" s="72">
        <f t="shared" si="3"/>
        <v>0</v>
      </c>
      <c r="G14" s="68"/>
      <c r="H14" s="72">
        <f t="shared" si="4"/>
        <v>0</v>
      </c>
      <c r="I14" s="72">
        <f t="shared" si="2"/>
        <v>0</v>
      </c>
      <c r="J14" s="69"/>
    </row>
    <row r="15" spans="1:10" x14ac:dyDescent="0.5">
      <c r="A15" s="66"/>
      <c r="B15" s="67" t="s">
        <v>343</v>
      </c>
      <c r="C15" s="66">
        <v>260</v>
      </c>
      <c r="D15" s="66" t="s">
        <v>341</v>
      </c>
      <c r="E15" s="66">
        <v>292</v>
      </c>
      <c r="F15" s="72">
        <f t="shared" si="3"/>
        <v>75920</v>
      </c>
      <c r="G15" s="68">
        <v>75</v>
      </c>
      <c r="H15" s="72">
        <f t="shared" si="4"/>
        <v>19500</v>
      </c>
      <c r="I15" s="72">
        <f t="shared" si="2"/>
        <v>95420</v>
      </c>
      <c r="J15" s="69"/>
    </row>
    <row r="16" spans="1:10" x14ac:dyDescent="0.5">
      <c r="A16" s="66"/>
      <c r="B16" s="349" t="s">
        <v>344</v>
      </c>
      <c r="C16" s="66"/>
      <c r="D16" s="66"/>
      <c r="E16" s="66"/>
      <c r="F16" s="72">
        <f t="shared" si="0"/>
        <v>0</v>
      </c>
      <c r="G16" s="68"/>
      <c r="H16" s="72">
        <f t="shared" si="1"/>
        <v>0</v>
      </c>
      <c r="I16" s="72">
        <f t="shared" si="2"/>
        <v>0</v>
      </c>
      <c r="J16" s="69"/>
    </row>
    <row r="17" spans="1:10" x14ac:dyDescent="0.5">
      <c r="A17" s="66"/>
      <c r="B17" s="67" t="s">
        <v>349</v>
      </c>
      <c r="C17" s="66"/>
      <c r="D17" s="66"/>
      <c r="E17" s="66"/>
      <c r="F17" s="72">
        <f t="shared" si="0"/>
        <v>0</v>
      </c>
      <c r="G17" s="68"/>
      <c r="H17" s="72">
        <f t="shared" si="1"/>
        <v>0</v>
      </c>
      <c r="I17" s="72">
        <f t="shared" si="2"/>
        <v>0</v>
      </c>
      <c r="J17" s="69"/>
    </row>
    <row r="18" spans="1:10" x14ac:dyDescent="0.5">
      <c r="A18" s="66"/>
      <c r="B18" s="67" t="s">
        <v>353</v>
      </c>
      <c r="C18" s="66"/>
      <c r="D18" s="66"/>
      <c r="E18" s="66"/>
      <c r="F18" s="72">
        <f t="shared" si="0"/>
        <v>0</v>
      </c>
      <c r="G18" s="68"/>
      <c r="H18" s="72">
        <f t="shared" si="1"/>
        <v>0</v>
      </c>
      <c r="I18" s="72">
        <f t="shared" si="2"/>
        <v>0</v>
      </c>
      <c r="J18" s="69"/>
    </row>
    <row r="19" spans="1:10" x14ac:dyDescent="0.5">
      <c r="A19" s="66"/>
      <c r="B19" s="67" t="s">
        <v>345</v>
      </c>
      <c r="C19" s="66"/>
      <c r="D19" s="66"/>
      <c r="E19" s="66"/>
      <c r="F19" s="72">
        <f t="shared" si="0"/>
        <v>0</v>
      </c>
      <c r="G19" s="68"/>
      <c r="H19" s="72">
        <f t="shared" si="1"/>
        <v>0</v>
      </c>
      <c r="I19" s="72">
        <f t="shared" si="2"/>
        <v>0</v>
      </c>
      <c r="J19" s="69"/>
    </row>
    <row r="20" spans="1:10" x14ac:dyDescent="0.5">
      <c r="A20" s="66">
        <v>3</v>
      </c>
      <c r="B20" s="70" t="s">
        <v>351</v>
      </c>
      <c r="E20" s="66"/>
      <c r="F20" s="72">
        <f t="shared" si="0"/>
        <v>0</v>
      </c>
      <c r="G20" s="68"/>
      <c r="H20" s="72">
        <f t="shared" si="1"/>
        <v>0</v>
      </c>
      <c r="I20" s="72">
        <f t="shared" si="2"/>
        <v>0</v>
      </c>
      <c r="J20" s="69"/>
    </row>
    <row r="21" spans="1:10" x14ac:dyDescent="0.5">
      <c r="A21" s="66"/>
      <c r="B21" s="67" t="s">
        <v>352</v>
      </c>
      <c r="C21" s="66">
        <v>130</v>
      </c>
      <c r="D21" s="66" t="s">
        <v>341</v>
      </c>
      <c r="E21" s="66">
        <v>47</v>
      </c>
      <c r="F21" s="72">
        <f t="shared" si="0"/>
        <v>6110</v>
      </c>
      <c r="G21" s="68">
        <v>34</v>
      </c>
      <c r="H21" s="72">
        <f t="shared" si="1"/>
        <v>4420</v>
      </c>
      <c r="I21" s="72">
        <f t="shared" si="2"/>
        <v>10530</v>
      </c>
      <c r="J21" s="69"/>
    </row>
    <row r="22" spans="1:10" x14ac:dyDescent="0.5">
      <c r="A22" s="66"/>
      <c r="B22" s="67" t="s">
        <v>346</v>
      </c>
      <c r="C22" s="66"/>
      <c r="D22" s="66"/>
      <c r="E22" s="66"/>
      <c r="F22" s="72">
        <f t="shared" si="0"/>
        <v>0</v>
      </c>
      <c r="G22" s="68"/>
      <c r="H22" s="72">
        <f t="shared" si="1"/>
        <v>0</v>
      </c>
      <c r="I22" s="72">
        <f t="shared" si="2"/>
        <v>0</v>
      </c>
      <c r="J22" s="69"/>
    </row>
    <row r="23" spans="1:10" x14ac:dyDescent="0.5">
      <c r="A23" s="66"/>
      <c r="B23" s="67" t="s">
        <v>354</v>
      </c>
      <c r="C23" s="66"/>
      <c r="D23" s="66"/>
      <c r="E23" s="66"/>
      <c r="F23" s="72">
        <f t="shared" si="0"/>
        <v>0</v>
      </c>
      <c r="G23" s="68"/>
      <c r="H23" s="72">
        <f t="shared" si="1"/>
        <v>0</v>
      </c>
      <c r="I23" s="72">
        <f t="shared" si="2"/>
        <v>0</v>
      </c>
      <c r="J23" s="69"/>
    </row>
    <row r="24" spans="1:10" x14ac:dyDescent="0.5">
      <c r="A24" s="66"/>
      <c r="B24" s="67" t="s">
        <v>348</v>
      </c>
      <c r="C24" s="66">
        <v>123</v>
      </c>
      <c r="D24" s="66"/>
      <c r="E24" s="66">
        <v>14556</v>
      </c>
      <c r="F24" s="72">
        <f t="shared" si="0"/>
        <v>1790388</v>
      </c>
      <c r="G24" s="68"/>
      <c r="H24" s="72">
        <f t="shared" si="1"/>
        <v>0</v>
      </c>
      <c r="I24" s="72">
        <f t="shared" si="2"/>
        <v>1790388</v>
      </c>
      <c r="J24" s="69"/>
    </row>
    <row r="25" spans="1:10" x14ac:dyDescent="0.5">
      <c r="A25" s="66"/>
      <c r="B25" s="67"/>
      <c r="C25" s="66"/>
      <c r="D25" s="66"/>
      <c r="E25" s="66"/>
      <c r="F25" s="72">
        <f t="shared" si="0"/>
        <v>0</v>
      </c>
      <c r="G25" s="456"/>
      <c r="H25" s="72">
        <f t="shared" si="1"/>
        <v>0</v>
      </c>
      <c r="I25" s="72">
        <f t="shared" si="2"/>
        <v>0</v>
      </c>
      <c r="J25" s="69"/>
    </row>
    <row r="26" spans="1:10" x14ac:dyDescent="0.5">
      <c r="A26" s="66"/>
      <c r="B26" s="67"/>
      <c r="C26" s="66"/>
      <c r="D26" s="66"/>
      <c r="E26" s="66"/>
      <c r="F26" s="72">
        <f t="shared" si="0"/>
        <v>0</v>
      </c>
      <c r="G26" s="458"/>
      <c r="H26" s="72">
        <f t="shared" si="1"/>
        <v>0</v>
      </c>
      <c r="I26" s="72">
        <f t="shared" si="2"/>
        <v>0</v>
      </c>
      <c r="J26" s="69"/>
    </row>
    <row r="27" spans="1:10" x14ac:dyDescent="0.5">
      <c r="A27" s="66"/>
      <c r="B27" s="67"/>
      <c r="C27" s="66"/>
      <c r="D27" s="66"/>
      <c r="E27" s="66"/>
      <c r="F27" s="72">
        <f t="shared" si="0"/>
        <v>0</v>
      </c>
      <c r="G27" s="444"/>
      <c r="H27" s="72">
        <f t="shared" si="1"/>
        <v>0</v>
      </c>
      <c r="I27" s="72">
        <f t="shared" si="2"/>
        <v>0</v>
      </c>
      <c r="J27" s="69"/>
    </row>
    <row r="28" spans="1:10" x14ac:dyDescent="0.5">
      <c r="A28" s="66"/>
      <c r="B28" s="67"/>
      <c r="C28" s="66"/>
      <c r="D28" s="66"/>
      <c r="E28" s="66"/>
      <c r="F28" s="72">
        <f t="shared" si="0"/>
        <v>0</v>
      </c>
      <c r="G28" s="456"/>
      <c r="H28" s="72">
        <f t="shared" si="1"/>
        <v>0</v>
      </c>
      <c r="I28" s="72">
        <f t="shared" si="2"/>
        <v>0</v>
      </c>
      <c r="J28" s="69"/>
    </row>
    <row r="29" spans="1:10" x14ac:dyDescent="0.5">
      <c r="A29" s="66"/>
      <c r="B29" s="434"/>
      <c r="C29" s="442"/>
      <c r="D29" s="258"/>
      <c r="E29" s="443"/>
      <c r="F29" s="72">
        <f t="shared" si="0"/>
        <v>0</v>
      </c>
      <c r="G29" s="456"/>
      <c r="H29" s="72">
        <f t="shared" si="1"/>
        <v>0</v>
      </c>
      <c r="I29" s="72">
        <f t="shared" si="2"/>
        <v>0</v>
      </c>
      <c r="J29" s="69"/>
    </row>
    <row r="30" spans="1:10" x14ac:dyDescent="0.5">
      <c r="A30" s="66"/>
      <c r="B30" s="434"/>
      <c r="C30" s="442"/>
      <c r="D30" s="258"/>
      <c r="E30" s="443"/>
      <c r="F30" s="72">
        <f t="shared" si="0"/>
        <v>0</v>
      </c>
      <c r="G30" s="456"/>
      <c r="H30" s="72">
        <f t="shared" si="1"/>
        <v>0</v>
      </c>
      <c r="I30" s="72">
        <f t="shared" si="2"/>
        <v>0</v>
      </c>
      <c r="J30" s="69"/>
    </row>
    <row r="31" spans="1:10" x14ac:dyDescent="0.5">
      <c r="A31" s="66"/>
      <c r="B31" s="435"/>
      <c r="C31" s="445"/>
      <c r="D31" s="446"/>
      <c r="E31" s="447"/>
      <c r="F31" s="72">
        <f t="shared" si="0"/>
        <v>0</v>
      </c>
      <c r="G31" s="457"/>
      <c r="H31" s="72">
        <f t="shared" si="1"/>
        <v>0</v>
      </c>
      <c r="I31" s="72">
        <f t="shared" si="2"/>
        <v>0</v>
      </c>
      <c r="J31" s="69"/>
    </row>
    <row r="32" spans="1:10" x14ac:dyDescent="0.5">
      <c r="A32" s="66"/>
      <c r="B32" s="433"/>
      <c r="C32" s="439"/>
      <c r="D32" s="440"/>
      <c r="E32" s="441"/>
      <c r="F32" s="72">
        <f t="shared" si="0"/>
        <v>0</v>
      </c>
      <c r="G32" s="455"/>
      <c r="H32" s="72">
        <f t="shared" si="1"/>
        <v>0</v>
      </c>
      <c r="I32" s="72">
        <f t="shared" si="2"/>
        <v>0</v>
      </c>
      <c r="J32" s="69"/>
    </row>
    <row r="33" spans="1:10" x14ac:dyDescent="0.5">
      <c r="A33" s="66"/>
      <c r="B33" s="434"/>
      <c r="C33" s="442"/>
      <c r="D33" s="258"/>
      <c r="E33" s="443"/>
      <c r="F33" s="72">
        <f t="shared" si="0"/>
        <v>0</v>
      </c>
      <c r="G33" s="456"/>
      <c r="H33" s="72">
        <f t="shared" si="1"/>
        <v>0</v>
      </c>
      <c r="I33" s="72">
        <f t="shared" si="2"/>
        <v>0</v>
      </c>
      <c r="J33" s="69"/>
    </row>
    <row r="34" spans="1:10" x14ac:dyDescent="0.5">
      <c r="A34" s="66"/>
      <c r="B34" s="434"/>
      <c r="C34" s="442"/>
      <c r="D34" s="258"/>
      <c r="E34" s="448"/>
      <c r="F34" s="72">
        <f t="shared" si="0"/>
        <v>0</v>
      </c>
      <c r="G34" s="458"/>
      <c r="H34" s="72">
        <f t="shared" si="1"/>
        <v>0</v>
      </c>
      <c r="I34" s="72">
        <f t="shared" si="2"/>
        <v>0</v>
      </c>
      <c r="J34" s="69"/>
    </row>
    <row r="35" spans="1:10" x14ac:dyDescent="0.5">
      <c r="A35" s="66"/>
      <c r="B35" s="434"/>
      <c r="C35" s="442"/>
      <c r="D35" s="258"/>
      <c r="E35" s="444"/>
      <c r="F35" s="72">
        <f t="shared" si="0"/>
        <v>0</v>
      </c>
      <c r="G35" s="444"/>
      <c r="H35" s="72">
        <f t="shared" si="1"/>
        <v>0</v>
      </c>
      <c r="I35" s="72">
        <f t="shared" si="2"/>
        <v>0</v>
      </c>
      <c r="J35" s="69"/>
    </row>
    <row r="36" spans="1:10" x14ac:dyDescent="0.5">
      <c r="A36" s="66"/>
      <c r="B36" s="434"/>
      <c r="C36" s="442"/>
      <c r="D36" s="258"/>
      <c r="E36" s="443"/>
      <c r="F36" s="72">
        <f t="shared" si="0"/>
        <v>0</v>
      </c>
      <c r="G36" s="456"/>
      <c r="H36" s="72">
        <f t="shared" si="1"/>
        <v>0</v>
      </c>
      <c r="I36" s="72">
        <f t="shared" si="2"/>
        <v>0</v>
      </c>
      <c r="J36" s="69"/>
    </row>
    <row r="37" spans="1:10" x14ac:dyDescent="0.5">
      <c r="A37" s="66"/>
      <c r="B37" s="434"/>
      <c r="C37" s="442"/>
      <c r="D37" s="258"/>
      <c r="E37" s="443"/>
      <c r="F37" s="72">
        <f t="shared" si="0"/>
        <v>0</v>
      </c>
      <c r="G37" s="456"/>
      <c r="H37" s="72">
        <f t="shared" si="1"/>
        <v>0</v>
      </c>
      <c r="I37" s="72">
        <f t="shared" si="2"/>
        <v>0</v>
      </c>
      <c r="J37" s="69"/>
    </row>
    <row r="38" spans="1:10" x14ac:dyDescent="0.5">
      <c r="A38" s="66"/>
      <c r="B38" s="434"/>
      <c r="C38" s="442"/>
      <c r="D38" s="258"/>
      <c r="E38" s="443"/>
      <c r="F38" s="72">
        <f t="shared" si="0"/>
        <v>0</v>
      </c>
      <c r="G38" s="456"/>
      <c r="H38" s="72">
        <f t="shared" si="1"/>
        <v>0</v>
      </c>
      <c r="I38" s="72">
        <f t="shared" si="2"/>
        <v>0</v>
      </c>
      <c r="J38" s="69"/>
    </row>
    <row r="39" spans="1:10" x14ac:dyDescent="0.5">
      <c r="A39" s="66"/>
      <c r="B39" s="435"/>
      <c r="C39" s="445"/>
      <c r="D39" s="446"/>
      <c r="E39" s="447"/>
      <c r="F39" s="72">
        <f t="shared" si="0"/>
        <v>0</v>
      </c>
      <c r="G39" s="457"/>
      <c r="H39" s="72">
        <f t="shared" si="1"/>
        <v>0</v>
      </c>
      <c r="I39" s="72">
        <f t="shared" si="2"/>
        <v>0</v>
      </c>
      <c r="J39" s="69"/>
    </row>
    <row r="40" spans="1:10" x14ac:dyDescent="0.5">
      <c r="A40" s="66"/>
      <c r="B40" s="433"/>
      <c r="C40" s="439"/>
      <c r="D40" s="440"/>
      <c r="E40" s="441"/>
      <c r="F40" s="72">
        <f t="shared" si="0"/>
        <v>0</v>
      </c>
      <c r="G40" s="455"/>
      <c r="H40" s="72">
        <f t="shared" si="1"/>
        <v>0</v>
      </c>
      <c r="I40" s="72">
        <f t="shared" si="2"/>
        <v>0</v>
      </c>
      <c r="J40" s="69"/>
    </row>
    <row r="41" spans="1:10" x14ac:dyDescent="0.5">
      <c r="A41" s="66"/>
      <c r="B41" s="434"/>
      <c r="C41" s="442"/>
      <c r="D41" s="258"/>
      <c r="E41" s="443"/>
      <c r="F41" s="72">
        <f t="shared" si="0"/>
        <v>0</v>
      </c>
      <c r="G41" s="456"/>
      <c r="H41" s="72">
        <f t="shared" si="1"/>
        <v>0</v>
      </c>
      <c r="I41" s="72">
        <f t="shared" si="2"/>
        <v>0</v>
      </c>
      <c r="J41" s="69"/>
    </row>
    <row r="42" spans="1:10" x14ac:dyDescent="0.5">
      <c r="A42" s="66"/>
      <c r="B42" s="434"/>
      <c r="C42" s="442"/>
      <c r="D42" s="258"/>
      <c r="E42" s="448"/>
      <c r="F42" s="72">
        <f t="shared" si="0"/>
        <v>0</v>
      </c>
      <c r="G42" s="458"/>
      <c r="H42" s="72">
        <f t="shared" si="1"/>
        <v>0</v>
      </c>
      <c r="I42" s="72">
        <f t="shared" si="2"/>
        <v>0</v>
      </c>
      <c r="J42" s="69"/>
    </row>
    <row r="43" spans="1:10" x14ac:dyDescent="0.5">
      <c r="A43" s="66"/>
      <c r="B43" s="434"/>
      <c r="C43" s="442"/>
      <c r="D43" s="258"/>
      <c r="E43" s="444"/>
      <c r="F43" s="72">
        <f t="shared" si="0"/>
        <v>0</v>
      </c>
      <c r="G43" s="444"/>
      <c r="H43" s="72">
        <f t="shared" si="1"/>
        <v>0</v>
      </c>
      <c r="I43" s="72">
        <f t="shared" si="2"/>
        <v>0</v>
      </c>
      <c r="J43" s="69"/>
    </row>
    <row r="44" spans="1:10" x14ac:dyDescent="0.5">
      <c r="A44" s="66"/>
      <c r="B44" s="434"/>
      <c r="C44" s="442"/>
      <c r="D44" s="258"/>
      <c r="E44" s="443"/>
      <c r="F44" s="72">
        <f t="shared" si="0"/>
        <v>0</v>
      </c>
      <c r="G44" s="456"/>
      <c r="H44" s="72">
        <f t="shared" si="1"/>
        <v>0</v>
      </c>
      <c r="I44" s="72">
        <f t="shared" si="2"/>
        <v>0</v>
      </c>
      <c r="J44" s="69"/>
    </row>
    <row r="45" spans="1:10" x14ac:dyDescent="0.5">
      <c r="A45" s="66"/>
      <c r="B45" s="434"/>
      <c r="C45" s="442"/>
      <c r="D45" s="258"/>
      <c r="E45" s="443"/>
      <c r="F45" s="72">
        <f t="shared" si="0"/>
        <v>0</v>
      </c>
      <c r="G45" s="456"/>
      <c r="H45" s="72">
        <f t="shared" si="1"/>
        <v>0</v>
      </c>
      <c r="I45" s="72">
        <f t="shared" si="2"/>
        <v>0</v>
      </c>
      <c r="J45" s="69"/>
    </row>
    <row r="46" spans="1:10" x14ac:dyDescent="0.5">
      <c r="A46" s="66"/>
      <c r="B46" s="434"/>
      <c r="C46" s="442"/>
      <c r="D46" s="258"/>
      <c r="E46" s="443"/>
      <c r="F46" s="72">
        <f t="shared" si="0"/>
        <v>0</v>
      </c>
      <c r="G46" s="456"/>
      <c r="H46" s="72">
        <f t="shared" si="1"/>
        <v>0</v>
      </c>
      <c r="I46" s="72">
        <f t="shared" si="2"/>
        <v>0</v>
      </c>
      <c r="J46" s="69"/>
    </row>
    <row r="47" spans="1:10" x14ac:dyDescent="0.5">
      <c r="A47" s="66"/>
      <c r="B47" s="435"/>
      <c r="C47" s="445"/>
      <c r="D47" s="446"/>
      <c r="E47" s="447"/>
      <c r="F47" s="72">
        <f t="shared" si="0"/>
        <v>0</v>
      </c>
      <c r="G47" s="457"/>
      <c r="H47" s="72">
        <f t="shared" si="1"/>
        <v>0</v>
      </c>
      <c r="I47" s="72">
        <f t="shared" si="2"/>
        <v>0</v>
      </c>
      <c r="J47" s="69"/>
    </row>
    <row r="48" spans="1:10" x14ac:dyDescent="0.5">
      <c r="A48" s="66"/>
      <c r="B48" s="433"/>
      <c r="C48" s="439"/>
      <c r="D48" s="440"/>
      <c r="E48" s="441"/>
      <c r="F48" s="72">
        <f t="shared" si="0"/>
        <v>0</v>
      </c>
      <c r="G48" s="455"/>
      <c r="H48" s="72">
        <f t="shared" si="1"/>
        <v>0</v>
      </c>
      <c r="I48" s="72">
        <f t="shared" si="2"/>
        <v>0</v>
      </c>
      <c r="J48" s="69"/>
    </row>
    <row r="49" spans="1:10" x14ac:dyDescent="0.5">
      <c r="A49" s="66"/>
      <c r="B49" s="434"/>
      <c r="C49" s="442"/>
      <c r="D49" s="258"/>
      <c r="E49" s="443"/>
      <c r="F49" s="72">
        <f t="shared" si="0"/>
        <v>0</v>
      </c>
      <c r="G49" s="456"/>
      <c r="H49" s="72">
        <f t="shared" si="1"/>
        <v>0</v>
      </c>
      <c r="I49" s="72">
        <f t="shared" si="2"/>
        <v>0</v>
      </c>
      <c r="J49" s="69"/>
    </row>
    <row r="50" spans="1:10" x14ac:dyDescent="0.5">
      <c r="A50" s="66"/>
      <c r="B50" s="434"/>
      <c r="C50" s="442"/>
      <c r="D50" s="258"/>
      <c r="E50" s="448"/>
      <c r="F50" s="72">
        <f t="shared" si="0"/>
        <v>0</v>
      </c>
      <c r="G50" s="458"/>
      <c r="H50" s="72">
        <f t="shared" si="1"/>
        <v>0</v>
      </c>
      <c r="I50" s="72">
        <f t="shared" si="2"/>
        <v>0</v>
      </c>
      <c r="J50" s="69"/>
    </row>
    <row r="51" spans="1:10" x14ac:dyDescent="0.5">
      <c r="A51" s="66"/>
      <c r="B51" s="434"/>
      <c r="C51" s="442"/>
      <c r="D51" s="258"/>
      <c r="E51" s="444"/>
      <c r="F51" s="72">
        <f t="shared" si="0"/>
        <v>0</v>
      </c>
      <c r="G51" s="444"/>
      <c r="H51" s="72">
        <f t="shared" si="1"/>
        <v>0</v>
      </c>
      <c r="I51" s="72">
        <f t="shared" si="2"/>
        <v>0</v>
      </c>
      <c r="J51" s="69"/>
    </row>
    <row r="52" spans="1:10" x14ac:dyDescent="0.5">
      <c r="A52" s="66"/>
      <c r="B52" s="434"/>
      <c r="C52" s="442"/>
      <c r="D52" s="258"/>
      <c r="E52" s="443"/>
      <c r="F52" s="72">
        <f t="shared" si="0"/>
        <v>0</v>
      </c>
      <c r="G52" s="456"/>
      <c r="H52" s="72">
        <f t="shared" si="1"/>
        <v>0</v>
      </c>
      <c r="I52" s="72">
        <f t="shared" si="2"/>
        <v>0</v>
      </c>
      <c r="J52" s="69"/>
    </row>
    <row r="53" spans="1:10" x14ac:dyDescent="0.5">
      <c r="A53" s="66"/>
      <c r="B53" s="434"/>
      <c r="C53" s="442"/>
      <c r="D53" s="258"/>
      <c r="E53" s="443"/>
      <c r="F53" s="72">
        <f t="shared" si="0"/>
        <v>0</v>
      </c>
      <c r="G53" s="456"/>
      <c r="H53" s="72">
        <f t="shared" si="1"/>
        <v>0</v>
      </c>
      <c r="I53" s="72">
        <f t="shared" si="2"/>
        <v>0</v>
      </c>
      <c r="J53" s="69"/>
    </row>
    <row r="54" spans="1:10" x14ac:dyDescent="0.5">
      <c r="A54" s="66"/>
      <c r="B54" s="434"/>
      <c r="C54" s="442"/>
      <c r="D54" s="258"/>
      <c r="E54" s="443"/>
      <c r="F54" s="72">
        <f t="shared" si="0"/>
        <v>0</v>
      </c>
      <c r="G54" s="456"/>
      <c r="H54" s="72">
        <f t="shared" si="1"/>
        <v>0</v>
      </c>
      <c r="I54" s="72">
        <f t="shared" si="2"/>
        <v>0</v>
      </c>
      <c r="J54" s="69"/>
    </row>
    <row r="55" spans="1:10" x14ac:dyDescent="0.5">
      <c r="A55" s="66"/>
      <c r="B55" s="436"/>
      <c r="C55" s="449"/>
      <c r="D55" s="446"/>
      <c r="E55" s="447"/>
      <c r="F55" s="72">
        <f t="shared" si="0"/>
        <v>0</v>
      </c>
      <c r="G55" s="457"/>
      <c r="H55" s="72">
        <f t="shared" si="1"/>
        <v>0</v>
      </c>
      <c r="I55" s="72">
        <f t="shared" si="2"/>
        <v>0</v>
      </c>
      <c r="J55" s="69"/>
    </row>
    <row r="56" spans="1:10" x14ac:dyDescent="0.5">
      <c r="A56" s="66"/>
      <c r="B56" s="436"/>
      <c r="C56" s="450"/>
      <c r="D56" s="446"/>
      <c r="E56" s="447"/>
      <c r="F56" s="72">
        <f t="shared" si="0"/>
        <v>0</v>
      </c>
      <c r="G56" s="457"/>
      <c r="H56" s="72">
        <f t="shared" si="1"/>
        <v>0</v>
      </c>
      <c r="I56" s="72">
        <f t="shared" si="2"/>
        <v>0</v>
      </c>
      <c r="J56" s="69"/>
    </row>
    <row r="57" spans="1:10" ht="24" x14ac:dyDescent="0.55000000000000004">
      <c r="A57" s="66"/>
      <c r="B57" s="437"/>
      <c r="C57" s="451"/>
      <c r="D57" s="446"/>
      <c r="E57" s="447"/>
      <c r="F57" s="72">
        <f t="shared" si="0"/>
        <v>0</v>
      </c>
      <c r="G57" s="457"/>
      <c r="H57" s="72">
        <f t="shared" si="1"/>
        <v>0</v>
      </c>
      <c r="I57" s="72">
        <f t="shared" si="2"/>
        <v>0</v>
      </c>
      <c r="J57" s="69"/>
    </row>
    <row r="58" spans="1:10" ht="24" x14ac:dyDescent="0.55000000000000004">
      <c r="A58" s="66"/>
      <c r="B58" s="437"/>
      <c r="C58" s="452"/>
      <c r="D58" s="453"/>
      <c r="E58" s="454"/>
      <c r="F58" s="72">
        <f t="shared" si="0"/>
        <v>0</v>
      </c>
      <c r="G58" s="459"/>
      <c r="H58" s="72">
        <f t="shared" si="1"/>
        <v>0</v>
      </c>
      <c r="I58" s="72">
        <f t="shared" si="2"/>
        <v>0</v>
      </c>
      <c r="J58" s="69"/>
    </row>
    <row r="59" spans="1:10" ht="24" x14ac:dyDescent="0.55000000000000004">
      <c r="A59" s="66"/>
      <c r="B59" s="438"/>
      <c r="C59" s="451"/>
      <c r="D59" s="446"/>
      <c r="E59" s="447"/>
      <c r="F59" s="72">
        <f t="shared" si="0"/>
        <v>0</v>
      </c>
      <c r="G59" s="457"/>
      <c r="H59" s="72">
        <f t="shared" si="1"/>
        <v>0</v>
      </c>
      <c r="I59" s="72">
        <f t="shared" si="2"/>
        <v>0</v>
      </c>
      <c r="J59" s="69"/>
    </row>
    <row r="60" spans="1:10" ht="24" x14ac:dyDescent="0.55000000000000004">
      <c r="A60" s="66"/>
      <c r="B60" s="437"/>
      <c r="C60" s="451"/>
      <c r="D60" s="446"/>
      <c r="E60" s="447"/>
      <c r="F60" s="72">
        <f t="shared" si="0"/>
        <v>0</v>
      </c>
      <c r="G60" s="457"/>
      <c r="H60" s="72">
        <f t="shared" si="1"/>
        <v>0</v>
      </c>
      <c r="I60" s="72">
        <f t="shared" si="2"/>
        <v>0</v>
      </c>
      <c r="J60" s="69"/>
    </row>
    <row r="61" spans="1:10" x14ac:dyDescent="0.5">
      <c r="A61" s="66"/>
      <c r="B61" s="67"/>
      <c r="C61" s="66"/>
      <c r="D61" s="66"/>
      <c r="E61" s="66"/>
      <c r="F61" s="72">
        <f t="shared" si="0"/>
        <v>0</v>
      </c>
      <c r="G61" s="68"/>
      <c r="H61" s="72">
        <f t="shared" si="1"/>
        <v>0</v>
      </c>
      <c r="I61" s="72">
        <f t="shared" si="2"/>
        <v>0</v>
      </c>
      <c r="J61" s="69"/>
    </row>
    <row r="62" spans="1:10" x14ac:dyDescent="0.5">
      <c r="A62" s="66"/>
      <c r="B62" s="67"/>
      <c r="C62" s="66"/>
      <c r="D62" s="66"/>
      <c r="E62" s="66"/>
      <c r="F62" s="72">
        <f t="shared" si="0"/>
        <v>0</v>
      </c>
      <c r="G62" s="68"/>
      <c r="H62" s="72">
        <f t="shared" si="1"/>
        <v>0</v>
      </c>
      <c r="I62" s="72">
        <f t="shared" si="2"/>
        <v>0</v>
      </c>
      <c r="J62" s="69"/>
    </row>
    <row r="63" spans="1:10" x14ac:dyDescent="0.5">
      <c r="A63" s="66"/>
      <c r="B63" s="67"/>
      <c r="C63" s="66"/>
      <c r="D63" s="66"/>
      <c r="E63" s="66"/>
      <c r="F63" s="72">
        <f t="shared" si="0"/>
        <v>0</v>
      </c>
      <c r="G63" s="68"/>
      <c r="H63" s="72">
        <f t="shared" si="1"/>
        <v>0</v>
      </c>
      <c r="I63" s="72">
        <f t="shared" si="2"/>
        <v>0</v>
      </c>
      <c r="J63" s="69"/>
    </row>
    <row r="64" spans="1:10" x14ac:dyDescent="0.5">
      <c r="A64" s="66"/>
      <c r="B64" s="67"/>
      <c r="C64" s="66"/>
      <c r="D64" s="66"/>
      <c r="E64" s="66"/>
      <c r="F64" s="72">
        <f t="shared" si="0"/>
        <v>0</v>
      </c>
      <c r="G64" s="68"/>
      <c r="H64" s="72">
        <f t="shared" si="1"/>
        <v>0</v>
      </c>
      <c r="I64" s="72">
        <f t="shared" si="2"/>
        <v>0</v>
      </c>
      <c r="J64" s="69"/>
    </row>
    <row r="65" spans="1:10" x14ac:dyDescent="0.5">
      <c r="A65" s="66"/>
      <c r="B65" s="67"/>
      <c r="C65" s="66"/>
      <c r="D65" s="66"/>
      <c r="E65" s="66"/>
      <c r="F65" s="72">
        <f t="shared" si="0"/>
        <v>0</v>
      </c>
      <c r="G65" s="68"/>
      <c r="H65" s="72">
        <f t="shared" si="1"/>
        <v>0</v>
      </c>
      <c r="I65" s="72">
        <f t="shared" si="2"/>
        <v>0</v>
      </c>
      <c r="J65" s="69"/>
    </row>
    <row r="66" spans="1:10" x14ac:dyDescent="0.5">
      <c r="A66" s="66"/>
      <c r="B66" s="67"/>
      <c r="C66" s="66"/>
      <c r="D66" s="66"/>
      <c r="E66" s="66"/>
      <c r="F66" s="72">
        <f t="shared" si="0"/>
        <v>0</v>
      </c>
      <c r="G66" s="68"/>
      <c r="H66" s="72">
        <f t="shared" si="1"/>
        <v>0</v>
      </c>
      <c r="I66" s="72">
        <f t="shared" si="2"/>
        <v>0</v>
      </c>
      <c r="J66" s="69"/>
    </row>
    <row r="67" spans="1:10" x14ac:dyDescent="0.5">
      <c r="A67" s="66"/>
      <c r="B67" s="67"/>
      <c r="C67" s="66"/>
      <c r="D67" s="66"/>
      <c r="E67" s="66"/>
      <c r="F67" s="72">
        <f t="shared" si="0"/>
        <v>0</v>
      </c>
      <c r="G67" s="68"/>
      <c r="H67" s="72">
        <f t="shared" si="1"/>
        <v>0</v>
      </c>
      <c r="I67" s="72">
        <f t="shared" si="2"/>
        <v>0</v>
      </c>
      <c r="J67" s="69"/>
    </row>
    <row r="68" spans="1:10" x14ac:dyDescent="0.5">
      <c r="A68" s="66"/>
      <c r="B68" s="67"/>
      <c r="C68" s="66"/>
      <c r="D68" s="66"/>
      <c r="E68" s="66"/>
      <c r="F68" s="72">
        <f t="shared" si="0"/>
        <v>0</v>
      </c>
      <c r="G68" s="68"/>
      <c r="H68" s="72">
        <f t="shared" si="1"/>
        <v>0</v>
      </c>
      <c r="I68" s="72">
        <f t="shared" si="2"/>
        <v>0</v>
      </c>
      <c r="J68" s="69"/>
    </row>
    <row r="69" spans="1:10" x14ac:dyDescent="0.5">
      <c r="A69" s="66"/>
      <c r="B69" s="67"/>
      <c r="C69" s="66"/>
      <c r="D69" s="66"/>
      <c r="E69" s="66"/>
      <c r="F69" s="72">
        <f t="shared" si="0"/>
        <v>0</v>
      </c>
      <c r="G69" s="68"/>
      <c r="H69" s="72">
        <f t="shared" si="1"/>
        <v>0</v>
      </c>
      <c r="I69" s="72">
        <f t="shared" si="2"/>
        <v>0</v>
      </c>
      <c r="J69" s="69"/>
    </row>
    <row r="70" spans="1:10" x14ac:dyDescent="0.5">
      <c r="A70" s="66"/>
      <c r="B70" s="67"/>
      <c r="C70" s="66"/>
      <c r="D70" s="66"/>
      <c r="E70" s="66"/>
      <c r="F70" s="72">
        <f t="shared" si="0"/>
        <v>0</v>
      </c>
      <c r="G70" s="68"/>
      <c r="H70" s="72">
        <f t="shared" si="1"/>
        <v>0</v>
      </c>
      <c r="I70" s="72">
        <f t="shared" si="2"/>
        <v>0</v>
      </c>
      <c r="J70" s="69"/>
    </row>
    <row r="71" spans="1:10" x14ac:dyDescent="0.5">
      <c r="A71" s="66"/>
      <c r="B71" s="67"/>
      <c r="C71" s="66"/>
      <c r="D71" s="66"/>
      <c r="E71" s="66"/>
      <c r="F71" s="72">
        <f t="shared" si="0"/>
        <v>0</v>
      </c>
      <c r="G71" s="68"/>
      <c r="H71" s="72">
        <f t="shared" si="1"/>
        <v>0</v>
      </c>
      <c r="I71" s="72">
        <f t="shared" si="2"/>
        <v>0</v>
      </c>
      <c r="J71" s="69"/>
    </row>
    <row r="72" spans="1:10" x14ac:dyDescent="0.5">
      <c r="A72" s="66"/>
      <c r="B72" s="67"/>
      <c r="C72" s="66"/>
      <c r="D72" s="66"/>
      <c r="E72" s="66"/>
      <c r="F72" s="72">
        <f t="shared" ref="F72:F87" si="5">E72*$C72</f>
        <v>0</v>
      </c>
      <c r="G72" s="68"/>
      <c r="H72" s="72">
        <f t="shared" si="1"/>
        <v>0</v>
      </c>
      <c r="I72" s="72">
        <f t="shared" si="2"/>
        <v>0</v>
      </c>
      <c r="J72" s="69"/>
    </row>
    <row r="73" spans="1:10" x14ac:dyDescent="0.5">
      <c r="A73" s="66"/>
      <c r="B73" s="67"/>
      <c r="C73" s="66"/>
      <c r="D73" s="66"/>
      <c r="E73" s="66"/>
      <c r="F73" s="72">
        <f t="shared" si="5"/>
        <v>0</v>
      </c>
      <c r="G73" s="68"/>
      <c r="H73" s="72">
        <f t="shared" ref="H73:H87" si="6">G73*$C73</f>
        <v>0</v>
      </c>
      <c r="I73" s="72">
        <f t="shared" ref="I73:I87" si="7">F73+H73</f>
        <v>0</v>
      </c>
      <c r="J73" s="69"/>
    </row>
    <row r="74" spans="1:10" x14ac:dyDescent="0.5">
      <c r="A74" s="66"/>
      <c r="B74" s="67"/>
      <c r="C74" s="66"/>
      <c r="D74" s="66"/>
      <c r="E74" s="66"/>
      <c r="F74" s="72">
        <f t="shared" si="5"/>
        <v>0</v>
      </c>
      <c r="G74" s="68"/>
      <c r="H74" s="72">
        <f t="shared" si="6"/>
        <v>0</v>
      </c>
      <c r="I74" s="72">
        <f t="shared" si="7"/>
        <v>0</v>
      </c>
      <c r="J74" s="69"/>
    </row>
    <row r="75" spans="1:10" x14ac:dyDescent="0.5">
      <c r="A75" s="66"/>
      <c r="B75" s="67"/>
      <c r="C75" s="66"/>
      <c r="D75" s="66"/>
      <c r="E75" s="66"/>
      <c r="F75" s="72">
        <f t="shared" si="5"/>
        <v>0</v>
      </c>
      <c r="G75" s="68"/>
      <c r="H75" s="72">
        <f t="shared" si="6"/>
        <v>0</v>
      </c>
      <c r="I75" s="72">
        <f t="shared" si="7"/>
        <v>0</v>
      </c>
      <c r="J75" s="69"/>
    </row>
    <row r="76" spans="1:10" x14ac:dyDescent="0.5">
      <c r="A76" s="66"/>
      <c r="B76" s="67"/>
      <c r="C76" s="66"/>
      <c r="D76" s="66"/>
      <c r="E76" s="66"/>
      <c r="F76" s="72">
        <f t="shared" si="5"/>
        <v>0</v>
      </c>
      <c r="G76" s="68"/>
      <c r="H76" s="72">
        <f t="shared" si="6"/>
        <v>0</v>
      </c>
      <c r="I76" s="72">
        <f t="shared" si="7"/>
        <v>0</v>
      </c>
      <c r="J76" s="69"/>
    </row>
    <row r="77" spans="1:10" x14ac:dyDescent="0.5">
      <c r="A77" s="66"/>
      <c r="B77" s="67"/>
      <c r="C77" s="66"/>
      <c r="D77" s="66"/>
      <c r="E77" s="66"/>
      <c r="F77" s="72">
        <f t="shared" si="5"/>
        <v>0</v>
      </c>
      <c r="G77" s="68"/>
      <c r="H77" s="72">
        <f t="shared" si="6"/>
        <v>0</v>
      </c>
      <c r="I77" s="72">
        <f t="shared" si="7"/>
        <v>0</v>
      </c>
      <c r="J77" s="69"/>
    </row>
    <row r="78" spans="1:10" x14ac:dyDescent="0.5">
      <c r="A78" s="66"/>
      <c r="B78" s="67"/>
      <c r="C78" s="66"/>
      <c r="D78" s="66"/>
      <c r="E78" s="66"/>
      <c r="F78" s="72">
        <f t="shared" si="5"/>
        <v>0</v>
      </c>
      <c r="G78" s="68"/>
      <c r="H78" s="72">
        <f t="shared" si="6"/>
        <v>0</v>
      </c>
      <c r="I78" s="72">
        <f t="shared" si="7"/>
        <v>0</v>
      </c>
      <c r="J78" s="69"/>
    </row>
    <row r="79" spans="1:10" x14ac:dyDescent="0.5">
      <c r="A79" s="66"/>
      <c r="B79" s="67"/>
      <c r="C79" s="66"/>
      <c r="D79" s="66"/>
      <c r="E79" s="66"/>
      <c r="F79" s="72">
        <f t="shared" si="5"/>
        <v>0</v>
      </c>
      <c r="G79" s="68"/>
      <c r="H79" s="72">
        <f t="shared" si="6"/>
        <v>0</v>
      </c>
      <c r="I79" s="72">
        <f t="shared" si="7"/>
        <v>0</v>
      </c>
      <c r="J79" s="69"/>
    </row>
    <row r="80" spans="1:10" x14ac:dyDescent="0.5">
      <c r="A80" s="66"/>
      <c r="B80" s="67"/>
      <c r="C80" s="66"/>
      <c r="D80" s="66"/>
      <c r="E80" s="66"/>
      <c r="F80" s="72">
        <f t="shared" si="5"/>
        <v>0</v>
      </c>
      <c r="G80" s="68"/>
      <c r="H80" s="72">
        <f t="shared" si="6"/>
        <v>0</v>
      </c>
      <c r="I80" s="72">
        <f t="shared" si="7"/>
        <v>0</v>
      </c>
      <c r="J80" s="69"/>
    </row>
    <row r="81" spans="1:10" x14ac:dyDescent="0.5">
      <c r="A81" s="66"/>
      <c r="B81" s="67"/>
      <c r="C81" s="66"/>
      <c r="D81" s="66"/>
      <c r="E81" s="66"/>
      <c r="F81" s="72">
        <f t="shared" si="5"/>
        <v>0</v>
      </c>
      <c r="G81" s="68"/>
      <c r="H81" s="72">
        <f t="shared" si="6"/>
        <v>0</v>
      </c>
      <c r="I81" s="72">
        <f t="shared" si="7"/>
        <v>0</v>
      </c>
      <c r="J81" s="69"/>
    </row>
    <row r="82" spans="1:10" x14ac:dyDescent="0.5">
      <c r="A82" s="66"/>
      <c r="B82" s="67"/>
      <c r="C82" s="66"/>
      <c r="D82" s="66"/>
      <c r="E82" s="66"/>
      <c r="F82" s="72">
        <f t="shared" si="5"/>
        <v>0</v>
      </c>
      <c r="G82" s="68"/>
      <c r="H82" s="72">
        <f t="shared" si="6"/>
        <v>0</v>
      </c>
      <c r="I82" s="72">
        <f t="shared" si="7"/>
        <v>0</v>
      </c>
      <c r="J82" s="69"/>
    </row>
    <row r="83" spans="1:10" x14ac:dyDescent="0.5">
      <c r="A83" s="66"/>
      <c r="B83" s="67"/>
      <c r="C83" s="66"/>
      <c r="D83" s="66"/>
      <c r="E83" s="66"/>
      <c r="F83" s="72">
        <f t="shared" si="5"/>
        <v>0</v>
      </c>
      <c r="G83" s="68"/>
      <c r="H83" s="72">
        <f t="shared" si="6"/>
        <v>0</v>
      </c>
      <c r="I83" s="72">
        <f t="shared" si="7"/>
        <v>0</v>
      </c>
      <c r="J83" s="69"/>
    </row>
    <row r="84" spans="1:10" x14ac:dyDescent="0.5">
      <c r="A84" s="66"/>
      <c r="B84" s="67"/>
      <c r="C84" s="66"/>
      <c r="D84" s="66"/>
      <c r="E84" s="66"/>
      <c r="F84" s="72">
        <f t="shared" si="5"/>
        <v>0</v>
      </c>
      <c r="G84" s="68"/>
      <c r="H84" s="72">
        <f t="shared" si="6"/>
        <v>0</v>
      </c>
      <c r="I84" s="72">
        <f t="shared" si="7"/>
        <v>0</v>
      </c>
      <c r="J84" s="69"/>
    </row>
    <row r="85" spans="1:10" x14ac:dyDescent="0.5">
      <c r="A85" s="66"/>
      <c r="B85" s="67"/>
      <c r="C85" s="66"/>
      <c r="D85" s="66"/>
      <c r="E85" s="66"/>
      <c r="F85" s="72">
        <f t="shared" si="5"/>
        <v>0</v>
      </c>
      <c r="G85" s="68"/>
      <c r="H85" s="72">
        <f t="shared" si="6"/>
        <v>0</v>
      </c>
      <c r="I85" s="72">
        <f t="shared" si="7"/>
        <v>0</v>
      </c>
      <c r="J85" s="69"/>
    </row>
    <row r="86" spans="1:10" x14ac:dyDescent="0.5">
      <c r="A86" s="66"/>
      <c r="B86" s="67"/>
      <c r="C86" s="66"/>
      <c r="D86" s="66"/>
      <c r="E86" s="66"/>
      <c r="F86" s="72">
        <f t="shared" si="5"/>
        <v>0</v>
      </c>
      <c r="G86" s="68"/>
      <c r="H86" s="72">
        <f t="shared" si="6"/>
        <v>0</v>
      </c>
      <c r="I86" s="72">
        <f t="shared" si="7"/>
        <v>0</v>
      </c>
      <c r="J86" s="69"/>
    </row>
    <row r="87" spans="1:10" x14ac:dyDescent="0.5">
      <c r="A87" s="66"/>
      <c r="B87" s="67"/>
      <c r="C87" s="66"/>
      <c r="D87" s="66"/>
      <c r="E87" s="66"/>
      <c r="F87" s="72">
        <f t="shared" si="5"/>
        <v>0</v>
      </c>
      <c r="G87" s="68"/>
      <c r="H87" s="72">
        <f t="shared" si="6"/>
        <v>0</v>
      </c>
      <c r="I87" s="72">
        <f t="shared" si="7"/>
        <v>0</v>
      </c>
      <c r="J87" s="69"/>
    </row>
    <row r="88" spans="1:10" x14ac:dyDescent="0.5">
      <c r="A88" s="66"/>
      <c r="B88" s="67"/>
      <c r="C88" s="66"/>
      <c r="D88" s="66"/>
      <c r="E88" s="66"/>
      <c r="F88" s="72">
        <f t="shared" ref="F88:F104" si="8">E88*$C88</f>
        <v>0</v>
      </c>
      <c r="G88" s="68"/>
      <c r="H88" s="72">
        <f t="shared" ref="H88:H104" si="9">G88*$C88</f>
        <v>0</v>
      </c>
      <c r="I88" s="72">
        <f t="shared" ref="I88:I144" si="10">F88+H88</f>
        <v>0</v>
      </c>
      <c r="J88" s="69"/>
    </row>
    <row r="89" spans="1:10" x14ac:dyDescent="0.5">
      <c r="A89" s="66"/>
      <c r="B89" s="67"/>
      <c r="C89" s="66"/>
      <c r="D89" s="66"/>
      <c r="E89" s="66"/>
      <c r="F89" s="72">
        <f t="shared" si="8"/>
        <v>0</v>
      </c>
      <c r="G89" s="68"/>
      <c r="H89" s="72">
        <f t="shared" si="9"/>
        <v>0</v>
      </c>
      <c r="I89" s="72">
        <f t="shared" si="10"/>
        <v>0</v>
      </c>
      <c r="J89" s="69"/>
    </row>
    <row r="90" spans="1:10" x14ac:dyDescent="0.5">
      <c r="A90" s="66"/>
      <c r="B90" s="67"/>
      <c r="C90" s="66"/>
      <c r="D90" s="66"/>
      <c r="E90" s="66"/>
      <c r="F90" s="72">
        <f t="shared" si="8"/>
        <v>0</v>
      </c>
      <c r="G90" s="68"/>
      <c r="H90" s="72">
        <f t="shared" si="9"/>
        <v>0</v>
      </c>
      <c r="I90" s="72">
        <f t="shared" si="10"/>
        <v>0</v>
      </c>
      <c r="J90" s="69"/>
    </row>
    <row r="91" spans="1:10" x14ac:dyDescent="0.5">
      <c r="A91" s="66"/>
      <c r="B91" s="67"/>
      <c r="C91" s="66"/>
      <c r="D91" s="66"/>
      <c r="E91" s="66"/>
      <c r="F91" s="72">
        <f t="shared" si="8"/>
        <v>0</v>
      </c>
      <c r="G91" s="68"/>
      <c r="H91" s="72">
        <f t="shared" si="9"/>
        <v>0</v>
      </c>
      <c r="I91" s="72">
        <f t="shared" si="10"/>
        <v>0</v>
      </c>
      <c r="J91" s="69"/>
    </row>
    <row r="92" spans="1:10" x14ac:dyDescent="0.5">
      <c r="A92" s="66"/>
      <c r="B92" s="67"/>
      <c r="C92" s="66"/>
      <c r="D92" s="66"/>
      <c r="E92" s="66"/>
      <c r="F92" s="72">
        <f t="shared" si="8"/>
        <v>0</v>
      </c>
      <c r="G92" s="68"/>
      <c r="H92" s="72">
        <f t="shared" si="9"/>
        <v>0</v>
      </c>
      <c r="I92" s="72">
        <f t="shared" si="10"/>
        <v>0</v>
      </c>
      <c r="J92" s="69"/>
    </row>
    <row r="93" spans="1:10" x14ac:dyDescent="0.5">
      <c r="A93" s="66"/>
      <c r="B93" s="67"/>
      <c r="C93" s="66"/>
      <c r="D93" s="66"/>
      <c r="E93" s="66"/>
      <c r="F93" s="72">
        <f t="shared" si="8"/>
        <v>0</v>
      </c>
      <c r="G93" s="68"/>
      <c r="H93" s="72">
        <f t="shared" si="9"/>
        <v>0</v>
      </c>
      <c r="I93" s="72">
        <f t="shared" si="10"/>
        <v>0</v>
      </c>
      <c r="J93" s="69"/>
    </row>
    <row r="94" spans="1:10" x14ac:dyDescent="0.5">
      <c r="A94" s="66"/>
      <c r="B94" s="67"/>
      <c r="C94" s="66"/>
      <c r="D94" s="66"/>
      <c r="E94" s="66"/>
      <c r="F94" s="72">
        <f t="shared" si="8"/>
        <v>0</v>
      </c>
      <c r="G94" s="68"/>
      <c r="H94" s="72">
        <f t="shared" si="9"/>
        <v>0</v>
      </c>
      <c r="I94" s="72">
        <f t="shared" si="10"/>
        <v>0</v>
      </c>
      <c r="J94" s="69"/>
    </row>
    <row r="95" spans="1:10" x14ac:dyDescent="0.5">
      <c r="A95" s="66"/>
      <c r="B95" s="67"/>
      <c r="C95" s="66"/>
      <c r="D95" s="66"/>
      <c r="E95" s="66"/>
      <c r="F95" s="72">
        <f t="shared" si="8"/>
        <v>0</v>
      </c>
      <c r="G95" s="68"/>
      <c r="H95" s="72">
        <f t="shared" si="9"/>
        <v>0</v>
      </c>
      <c r="I95" s="72">
        <f t="shared" si="10"/>
        <v>0</v>
      </c>
      <c r="J95" s="69"/>
    </row>
    <row r="96" spans="1:10" x14ac:dyDescent="0.5">
      <c r="A96" s="66"/>
      <c r="B96" s="67"/>
      <c r="C96" s="66"/>
      <c r="D96" s="66"/>
      <c r="E96" s="66"/>
      <c r="F96" s="72">
        <f t="shared" si="8"/>
        <v>0</v>
      </c>
      <c r="G96" s="68"/>
      <c r="H96" s="72">
        <f t="shared" si="9"/>
        <v>0</v>
      </c>
      <c r="I96" s="72">
        <f t="shared" si="10"/>
        <v>0</v>
      </c>
      <c r="J96" s="69"/>
    </row>
    <row r="97" spans="1:10" x14ac:dyDescent="0.5">
      <c r="A97" s="66"/>
      <c r="B97" s="67"/>
      <c r="C97" s="66"/>
      <c r="D97" s="66"/>
      <c r="E97" s="66"/>
      <c r="F97" s="72">
        <f t="shared" si="8"/>
        <v>0</v>
      </c>
      <c r="G97" s="68"/>
      <c r="H97" s="72">
        <f t="shared" si="9"/>
        <v>0</v>
      </c>
      <c r="I97" s="72">
        <f t="shared" si="10"/>
        <v>0</v>
      </c>
      <c r="J97" s="69"/>
    </row>
    <row r="98" spans="1:10" x14ac:dyDescent="0.5">
      <c r="A98" s="66"/>
      <c r="B98" s="67"/>
      <c r="C98" s="66"/>
      <c r="D98" s="66"/>
      <c r="E98" s="66"/>
      <c r="F98" s="72">
        <f t="shared" si="8"/>
        <v>0</v>
      </c>
      <c r="G98" s="68"/>
      <c r="H98" s="72">
        <f t="shared" si="9"/>
        <v>0</v>
      </c>
      <c r="I98" s="72">
        <f t="shared" si="10"/>
        <v>0</v>
      </c>
      <c r="J98" s="69"/>
    </row>
    <row r="99" spans="1:10" x14ac:dyDescent="0.5">
      <c r="A99" s="66"/>
      <c r="B99" s="67"/>
      <c r="C99" s="66"/>
      <c r="D99" s="66"/>
      <c r="E99" s="66"/>
      <c r="F99" s="72">
        <f t="shared" si="8"/>
        <v>0</v>
      </c>
      <c r="G99" s="68"/>
      <c r="H99" s="72">
        <f t="shared" si="9"/>
        <v>0</v>
      </c>
      <c r="I99" s="72">
        <f t="shared" si="10"/>
        <v>0</v>
      </c>
      <c r="J99" s="69"/>
    </row>
    <row r="100" spans="1:10" x14ac:dyDescent="0.5">
      <c r="A100" s="66"/>
      <c r="B100" s="67"/>
      <c r="C100" s="66"/>
      <c r="D100" s="66"/>
      <c r="E100" s="66"/>
      <c r="F100" s="72">
        <f t="shared" si="8"/>
        <v>0</v>
      </c>
      <c r="G100" s="68"/>
      <c r="H100" s="72">
        <f t="shared" si="9"/>
        <v>0</v>
      </c>
      <c r="I100" s="72">
        <f t="shared" si="10"/>
        <v>0</v>
      </c>
      <c r="J100" s="69"/>
    </row>
    <row r="101" spans="1:10" x14ac:dyDescent="0.5">
      <c r="A101" s="66"/>
      <c r="B101" t="s">
        <v>344</v>
      </c>
      <c r="C101" s="66"/>
      <c r="D101" s="66"/>
      <c r="E101" s="66"/>
      <c r="F101" s="72">
        <f t="shared" si="8"/>
        <v>0</v>
      </c>
      <c r="G101" s="68"/>
      <c r="H101" s="72">
        <f t="shared" si="9"/>
        <v>0</v>
      </c>
      <c r="I101" s="72">
        <f t="shared" si="10"/>
        <v>0</v>
      </c>
      <c r="J101" s="69"/>
    </row>
    <row r="102" spans="1:10" x14ac:dyDescent="0.5">
      <c r="A102" s="66"/>
      <c r="B102" s="67"/>
      <c r="C102" s="66"/>
      <c r="D102" s="66"/>
      <c r="E102" s="66"/>
      <c r="F102" s="72">
        <f t="shared" si="8"/>
        <v>0</v>
      </c>
      <c r="G102" s="68"/>
      <c r="H102" s="72">
        <f t="shared" si="9"/>
        <v>0</v>
      </c>
      <c r="I102" s="72">
        <f t="shared" si="10"/>
        <v>0</v>
      </c>
      <c r="J102" s="69"/>
    </row>
    <row r="103" spans="1:10" x14ac:dyDescent="0.5">
      <c r="A103" s="66"/>
      <c r="B103" s="67"/>
      <c r="C103" s="66"/>
      <c r="D103" s="66"/>
      <c r="E103" s="66"/>
      <c r="F103" s="72">
        <f t="shared" si="8"/>
        <v>0</v>
      </c>
      <c r="G103" s="68"/>
      <c r="H103" s="72">
        <f t="shared" si="9"/>
        <v>0</v>
      </c>
      <c r="I103" s="72">
        <f t="shared" si="10"/>
        <v>0</v>
      </c>
      <c r="J103" s="69"/>
    </row>
    <row r="104" spans="1:10" x14ac:dyDescent="0.5">
      <c r="A104" s="66"/>
      <c r="B104" s="67"/>
      <c r="C104" s="66"/>
      <c r="D104" s="66"/>
      <c r="E104" s="66"/>
      <c r="F104" s="72">
        <f t="shared" si="8"/>
        <v>0</v>
      </c>
      <c r="G104" s="68"/>
      <c r="H104" s="72">
        <f t="shared" si="9"/>
        <v>0</v>
      </c>
      <c r="I104" s="72">
        <f t="shared" si="10"/>
        <v>0</v>
      </c>
      <c r="J104" s="69"/>
    </row>
    <row r="105" spans="1:10" x14ac:dyDescent="0.5">
      <c r="A105" s="66"/>
      <c r="E105" s="66"/>
      <c r="F105" s="72">
        <f>E105*Sheet2!$M39</f>
        <v>0</v>
      </c>
      <c r="G105" s="68"/>
      <c r="H105" s="72">
        <f>G105*Sheet2!$M39</f>
        <v>0</v>
      </c>
      <c r="I105" s="72">
        <f t="shared" si="10"/>
        <v>0</v>
      </c>
      <c r="J105" s="69"/>
    </row>
    <row r="106" spans="1:10" x14ac:dyDescent="0.5">
      <c r="A106" s="66"/>
      <c r="B106" s="67"/>
      <c r="C106" s="66"/>
      <c r="D106" s="66"/>
      <c r="E106" s="66"/>
      <c r="F106" s="72">
        <f>E106*Sheet2!$M40</f>
        <v>0</v>
      </c>
      <c r="G106" s="68"/>
      <c r="H106" s="72">
        <f>G106*Sheet2!$M40</f>
        <v>0</v>
      </c>
      <c r="I106" s="72">
        <f t="shared" si="10"/>
        <v>0</v>
      </c>
      <c r="J106" s="69"/>
    </row>
    <row r="107" spans="1:10" x14ac:dyDescent="0.5">
      <c r="A107" s="66"/>
      <c r="B107" s="67"/>
      <c r="C107" s="66"/>
      <c r="D107" s="66"/>
      <c r="E107" s="66"/>
      <c r="F107" s="72">
        <f>E107*Sheet2!$M41</f>
        <v>0</v>
      </c>
      <c r="G107" s="68"/>
      <c r="H107" s="72">
        <f>G107*Sheet2!$M41</f>
        <v>0</v>
      </c>
      <c r="I107" s="72">
        <f t="shared" si="10"/>
        <v>0</v>
      </c>
      <c r="J107" s="69"/>
    </row>
    <row r="108" spans="1:10" x14ac:dyDescent="0.5">
      <c r="A108" s="66"/>
      <c r="B108" s="67"/>
      <c r="C108" s="66"/>
      <c r="D108" s="66"/>
      <c r="E108" s="66"/>
      <c r="F108" s="72">
        <f>E108*Sheet2!$M42</f>
        <v>0</v>
      </c>
      <c r="G108" s="68"/>
      <c r="H108" s="72">
        <f>G108*Sheet2!$M42</f>
        <v>0</v>
      </c>
      <c r="I108" s="72">
        <f t="shared" si="10"/>
        <v>0</v>
      </c>
      <c r="J108" s="69"/>
    </row>
    <row r="109" spans="1:10" x14ac:dyDescent="0.5">
      <c r="A109" s="66"/>
      <c r="B109" s="67"/>
      <c r="C109" s="66"/>
      <c r="D109" s="66"/>
      <c r="E109" s="66"/>
      <c r="F109" s="72">
        <f>E109*Sheet2!$M43</f>
        <v>0</v>
      </c>
      <c r="G109" s="68"/>
      <c r="H109" s="72">
        <f>G109*Sheet2!$M43</f>
        <v>0</v>
      </c>
      <c r="I109" s="72">
        <f t="shared" si="10"/>
        <v>0</v>
      </c>
      <c r="J109" s="69"/>
    </row>
    <row r="110" spans="1:10" x14ac:dyDescent="0.5">
      <c r="A110" s="66"/>
      <c r="B110" s="67"/>
      <c r="C110" s="66"/>
      <c r="D110" s="66"/>
      <c r="E110" s="66"/>
      <c r="F110" s="72">
        <f t="shared" ref="F110:F144" si="11">E110*$C110</f>
        <v>0</v>
      </c>
      <c r="G110" s="68"/>
      <c r="H110" s="72">
        <f t="shared" ref="H110:H144" si="12">G110*$C110</f>
        <v>0</v>
      </c>
      <c r="I110" s="72">
        <f t="shared" si="10"/>
        <v>0</v>
      </c>
      <c r="J110" s="69"/>
    </row>
    <row r="111" spans="1:10" x14ac:dyDescent="0.5">
      <c r="A111" s="66"/>
      <c r="B111" s="67"/>
      <c r="C111" s="66"/>
      <c r="D111" s="66"/>
      <c r="E111" s="66"/>
      <c r="F111" s="72">
        <f t="shared" si="11"/>
        <v>0</v>
      </c>
      <c r="G111" s="68"/>
      <c r="H111" s="72">
        <f t="shared" si="12"/>
        <v>0</v>
      </c>
      <c r="I111" s="72">
        <f t="shared" si="10"/>
        <v>0</v>
      </c>
      <c r="J111" s="69"/>
    </row>
    <row r="112" spans="1:10" x14ac:dyDescent="0.5">
      <c r="A112" s="66"/>
      <c r="B112" s="67"/>
      <c r="C112" s="66"/>
      <c r="D112" s="66"/>
      <c r="E112" s="66"/>
      <c r="F112" s="72">
        <f t="shared" si="11"/>
        <v>0</v>
      </c>
      <c r="G112" s="68"/>
      <c r="H112" s="72">
        <f t="shared" si="12"/>
        <v>0</v>
      </c>
      <c r="I112" s="72">
        <f t="shared" si="10"/>
        <v>0</v>
      </c>
      <c r="J112" s="69"/>
    </row>
    <row r="113" spans="1:10" x14ac:dyDescent="0.5">
      <c r="A113" s="66"/>
      <c r="B113" s="67"/>
      <c r="C113" s="66"/>
      <c r="D113" s="66"/>
      <c r="E113" s="66"/>
      <c r="F113" s="72">
        <f t="shared" si="11"/>
        <v>0</v>
      </c>
      <c r="G113" s="68"/>
      <c r="H113" s="72">
        <f t="shared" si="12"/>
        <v>0</v>
      </c>
      <c r="I113" s="72">
        <f t="shared" si="10"/>
        <v>0</v>
      </c>
      <c r="J113" s="69"/>
    </row>
    <row r="114" spans="1:10" x14ac:dyDescent="0.5">
      <c r="A114" s="66"/>
      <c r="B114" s="67"/>
      <c r="C114" s="66"/>
      <c r="D114" s="66"/>
      <c r="E114" s="66"/>
      <c r="F114" s="72">
        <f t="shared" si="11"/>
        <v>0</v>
      </c>
      <c r="G114" s="68"/>
      <c r="H114" s="72">
        <f t="shared" si="12"/>
        <v>0</v>
      </c>
      <c r="I114" s="72">
        <f t="shared" si="10"/>
        <v>0</v>
      </c>
      <c r="J114" s="69"/>
    </row>
    <row r="115" spans="1:10" x14ac:dyDescent="0.5">
      <c r="A115" s="66"/>
      <c r="B115" s="67"/>
      <c r="C115" s="66"/>
      <c r="D115" s="66"/>
      <c r="E115" s="66"/>
      <c r="F115" s="72">
        <f t="shared" si="11"/>
        <v>0</v>
      </c>
      <c r="G115" s="68"/>
      <c r="H115" s="72">
        <f t="shared" si="12"/>
        <v>0</v>
      </c>
      <c r="I115" s="72">
        <f t="shared" si="10"/>
        <v>0</v>
      </c>
      <c r="J115" s="69"/>
    </row>
    <row r="116" spans="1:10" x14ac:dyDescent="0.5">
      <c r="A116" s="66"/>
      <c r="B116" s="67"/>
      <c r="C116" s="66"/>
      <c r="D116" s="66"/>
      <c r="E116" s="66"/>
      <c r="F116" s="72">
        <f t="shared" si="11"/>
        <v>0</v>
      </c>
      <c r="G116" s="68"/>
      <c r="H116" s="72">
        <f t="shared" si="12"/>
        <v>0</v>
      </c>
      <c r="I116" s="72">
        <f t="shared" si="10"/>
        <v>0</v>
      </c>
      <c r="J116" s="69"/>
    </row>
    <row r="117" spans="1:10" x14ac:dyDescent="0.5">
      <c r="A117" s="66"/>
      <c r="B117" s="67"/>
      <c r="C117" s="66"/>
      <c r="D117" s="66"/>
      <c r="E117" s="66"/>
      <c r="F117" s="72">
        <f t="shared" si="11"/>
        <v>0</v>
      </c>
      <c r="G117" s="68"/>
      <c r="H117" s="72">
        <f t="shared" si="12"/>
        <v>0</v>
      </c>
      <c r="I117" s="72">
        <f t="shared" si="10"/>
        <v>0</v>
      </c>
      <c r="J117" s="69"/>
    </row>
    <row r="118" spans="1:10" x14ac:dyDescent="0.5">
      <c r="A118" s="66"/>
      <c r="B118" s="67"/>
      <c r="C118" s="66"/>
      <c r="D118" s="66"/>
      <c r="E118" s="66"/>
      <c r="F118" s="72">
        <f t="shared" si="11"/>
        <v>0</v>
      </c>
      <c r="G118" s="68"/>
      <c r="H118" s="72">
        <f t="shared" si="12"/>
        <v>0</v>
      </c>
      <c r="I118" s="72">
        <f t="shared" si="10"/>
        <v>0</v>
      </c>
      <c r="J118" s="69"/>
    </row>
    <row r="119" spans="1:10" x14ac:dyDescent="0.5">
      <c r="A119" s="66"/>
      <c r="B119" s="67"/>
      <c r="C119" s="66"/>
      <c r="D119" s="66"/>
      <c r="E119" s="66"/>
      <c r="F119" s="72">
        <f t="shared" si="11"/>
        <v>0</v>
      </c>
      <c r="G119" s="68"/>
      <c r="H119" s="72">
        <f t="shared" si="12"/>
        <v>0</v>
      </c>
      <c r="I119" s="72">
        <f t="shared" si="10"/>
        <v>0</v>
      </c>
      <c r="J119" s="69"/>
    </row>
    <row r="120" spans="1:10" x14ac:dyDescent="0.5">
      <c r="A120" s="66"/>
      <c r="B120" s="67"/>
      <c r="C120" s="66"/>
      <c r="D120" s="66"/>
      <c r="E120" s="66"/>
      <c r="F120" s="72">
        <f t="shared" si="11"/>
        <v>0</v>
      </c>
      <c r="G120" s="68"/>
      <c r="H120" s="72">
        <f t="shared" si="12"/>
        <v>0</v>
      </c>
      <c r="I120" s="72">
        <f t="shared" si="10"/>
        <v>0</v>
      </c>
      <c r="J120" s="69"/>
    </row>
    <row r="121" spans="1:10" x14ac:dyDescent="0.5">
      <c r="A121" s="66"/>
      <c r="B121" s="67"/>
      <c r="C121" s="66"/>
      <c r="D121" s="66"/>
      <c r="E121" s="66"/>
      <c r="F121" s="72">
        <f t="shared" si="11"/>
        <v>0</v>
      </c>
      <c r="G121" s="68"/>
      <c r="H121" s="72">
        <f t="shared" si="12"/>
        <v>0</v>
      </c>
      <c r="I121" s="72">
        <f t="shared" si="10"/>
        <v>0</v>
      </c>
      <c r="J121" s="69"/>
    </row>
    <row r="122" spans="1:10" x14ac:dyDescent="0.5">
      <c r="A122" s="66"/>
      <c r="B122" s="67"/>
      <c r="C122" s="66"/>
      <c r="D122" s="66"/>
      <c r="E122" s="66"/>
      <c r="F122" s="72">
        <f t="shared" si="11"/>
        <v>0</v>
      </c>
      <c r="G122" s="68"/>
      <c r="H122" s="72">
        <f t="shared" si="12"/>
        <v>0</v>
      </c>
      <c r="I122" s="72">
        <f t="shared" si="10"/>
        <v>0</v>
      </c>
      <c r="J122" s="69"/>
    </row>
    <row r="123" spans="1:10" x14ac:dyDescent="0.5">
      <c r="A123" s="66"/>
      <c r="B123" s="67"/>
      <c r="C123" s="66"/>
      <c r="D123" s="66"/>
      <c r="E123" s="66"/>
      <c r="F123" s="72">
        <f t="shared" si="11"/>
        <v>0</v>
      </c>
      <c r="G123" s="68"/>
      <c r="H123" s="72">
        <f t="shared" si="12"/>
        <v>0</v>
      </c>
      <c r="I123" s="72">
        <f t="shared" si="10"/>
        <v>0</v>
      </c>
      <c r="J123" s="69"/>
    </row>
    <row r="124" spans="1:10" x14ac:dyDescent="0.5">
      <c r="A124" s="66"/>
      <c r="B124" s="67"/>
      <c r="C124" s="66"/>
      <c r="D124" s="66"/>
      <c r="E124" s="66"/>
      <c r="F124" s="72">
        <f t="shared" si="11"/>
        <v>0</v>
      </c>
      <c r="G124" s="68"/>
      <c r="H124" s="72">
        <f t="shared" si="12"/>
        <v>0</v>
      </c>
      <c r="I124" s="72">
        <f t="shared" si="10"/>
        <v>0</v>
      </c>
      <c r="J124" s="69"/>
    </row>
    <row r="125" spans="1:10" x14ac:dyDescent="0.5">
      <c r="A125" s="66"/>
      <c r="B125" s="67"/>
      <c r="C125" s="66"/>
      <c r="D125" s="66"/>
      <c r="E125" s="66"/>
      <c r="F125" s="72">
        <f t="shared" si="11"/>
        <v>0</v>
      </c>
      <c r="G125" s="68"/>
      <c r="H125" s="72">
        <f t="shared" si="12"/>
        <v>0</v>
      </c>
      <c r="I125" s="72">
        <f t="shared" si="10"/>
        <v>0</v>
      </c>
      <c r="J125" s="69"/>
    </row>
    <row r="126" spans="1:10" x14ac:dyDescent="0.5">
      <c r="A126" s="66"/>
      <c r="B126" s="67"/>
      <c r="C126" s="66"/>
      <c r="D126" s="66"/>
      <c r="E126" s="66"/>
      <c r="F126" s="72">
        <f t="shared" si="11"/>
        <v>0</v>
      </c>
      <c r="G126" s="68"/>
      <c r="H126" s="72">
        <f t="shared" si="12"/>
        <v>0</v>
      </c>
      <c r="I126" s="72">
        <f t="shared" si="10"/>
        <v>0</v>
      </c>
      <c r="J126" s="69"/>
    </row>
    <row r="127" spans="1:10" x14ac:dyDescent="0.5">
      <c r="A127" s="66"/>
      <c r="B127" s="67"/>
      <c r="C127" s="66"/>
      <c r="D127" s="66"/>
      <c r="E127" s="66"/>
      <c r="F127" s="72">
        <f t="shared" si="11"/>
        <v>0</v>
      </c>
      <c r="G127" s="68"/>
      <c r="H127" s="72">
        <f t="shared" si="12"/>
        <v>0</v>
      </c>
      <c r="I127" s="72">
        <f t="shared" si="10"/>
        <v>0</v>
      </c>
      <c r="J127" s="69"/>
    </row>
    <row r="128" spans="1:10" x14ac:dyDescent="0.5">
      <c r="A128" s="66"/>
      <c r="B128" s="67"/>
      <c r="C128" s="66"/>
      <c r="D128" s="66"/>
      <c r="E128" s="66"/>
      <c r="F128" s="72">
        <f t="shared" si="11"/>
        <v>0</v>
      </c>
      <c r="G128" s="68"/>
      <c r="H128" s="72">
        <f t="shared" si="12"/>
        <v>0</v>
      </c>
      <c r="I128" s="72">
        <f t="shared" si="10"/>
        <v>0</v>
      </c>
      <c r="J128" s="69"/>
    </row>
    <row r="129" spans="1:10" x14ac:dyDescent="0.5">
      <c r="A129" s="66"/>
      <c r="B129" s="67"/>
      <c r="C129" s="66"/>
      <c r="D129" s="66"/>
      <c r="E129" s="66"/>
      <c r="F129" s="72">
        <f t="shared" si="11"/>
        <v>0</v>
      </c>
      <c r="G129" s="68"/>
      <c r="H129" s="72">
        <f t="shared" si="12"/>
        <v>0</v>
      </c>
      <c r="I129" s="72">
        <f t="shared" si="10"/>
        <v>0</v>
      </c>
      <c r="J129" s="69"/>
    </row>
    <row r="130" spans="1:10" x14ac:dyDescent="0.5">
      <c r="A130" s="66"/>
      <c r="B130" s="67"/>
      <c r="C130" s="66"/>
      <c r="D130" s="66"/>
      <c r="E130" s="66"/>
      <c r="F130" s="72">
        <f t="shared" si="11"/>
        <v>0</v>
      </c>
      <c r="G130" s="68"/>
      <c r="H130" s="72">
        <f t="shared" si="12"/>
        <v>0</v>
      </c>
      <c r="I130" s="72">
        <f t="shared" si="10"/>
        <v>0</v>
      </c>
      <c r="J130" s="69"/>
    </row>
    <row r="131" spans="1:10" x14ac:dyDescent="0.5">
      <c r="A131" s="66"/>
      <c r="B131" s="67"/>
      <c r="C131" s="66"/>
      <c r="D131" s="66"/>
      <c r="E131" s="66"/>
      <c r="F131" s="72">
        <f t="shared" si="11"/>
        <v>0</v>
      </c>
      <c r="G131" s="68"/>
      <c r="H131" s="72">
        <f t="shared" si="12"/>
        <v>0</v>
      </c>
      <c r="I131" s="72">
        <f t="shared" si="10"/>
        <v>0</v>
      </c>
      <c r="J131" s="69"/>
    </row>
    <row r="132" spans="1:10" x14ac:dyDescent="0.5">
      <c r="A132" s="66"/>
      <c r="B132" s="67"/>
      <c r="C132" s="66"/>
      <c r="D132" s="66"/>
      <c r="E132" s="66"/>
      <c r="F132" s="72">
        <f t="shared" si="11"/>
        <v>0</v>
      </c>
      <c r="G132" s="68"/>
      <c r="H132" s="72">
        <f t="shared" si="12"/>
        <v>0</v>
      </c>
      <c r="I132" s="72">
        <f t="shared" si="10"/>
        <v>0</v>
      </c>
      <c r="J132" s="69"/>
    </row>
    <row r="133" spans="1:10" x14ac:dyDescent="0.5">
      <c r="A133" s="66"/>
      <c r="B133" s="67"/>
      <c r="C133" s="66"/>
      <c r="D133" s="66"/>
      <c r="E133" s="66"/>
      <c r="F133" s="72">
        <f t="shared" si="11"/>
        <v>0</v>
      </c>
      <c r="G133" s="68"/>
      <c r="H133" s="72">
        <f t="shared" si="12"/>
        <v>0</v>
      </c>
      <c r="I133" s="72">
        <f t="shared" si="10"/>
        <v>0</v>
      </c>
      <c r="J133" s="69"/>
    </row>
    <row r="134" spans="1:10" x14ac:dyDescent="0.5">
      <c r="A134" s="66"/>
      <c r="B134" s="67"/>
      <c r="C134" s="66"/>
      <c r="D134" s="66"/>
      <c r="E134" s="66"/>
      <c r="F134" s="72">
        <f t="shared" si="11"/>
        <v>0</v>
      </c>
      <c r="G134" s="68"/>
      <c r="H134" s="72">
        <f t="shared" si="12"/>
        <v>0</v>
      </c>
      <c r="I134" s="72">
        <f t="shared" si="10"/>
        <v>0</v>
      </c>
      <c r="J134" s="69"/>
    </row>
    <row r="135" spans="1:10" x14ac:dyDescent="0.5">
      <c r="A135" s="66"/>
      <c r="B135" s="67"/>
      <c r="C135" s="66"/>
      <c r="D135" s="66"/>
      <c r="E135" s="66"/>
      <c r="F135" s="72">
        <f t="shared" si="11"/>
        <v>0</v>
      </c>
      <c r="G135" s="68"/>
      <c r="H135" s="72">
        <f t="shared" si="12"/>
        <v>0</v>
      </c>
      <c r="I135" s="72">
        <f t="shared" si="10"/>
        <v>0</v>
      </c>
      <c r="J135" s="69"/>
    </row>
    <row r="136" spans="1:10" x14ac:dyDescent="0.5">
      <c r="A136" s="66"/>
      <c r="B136" s="67"/>
      <c r="C136" s="66"/>
      <c r="D136" s="66"/>
      <c r="E136" s="66"/>
      <c r="F136" s="72">
        <f t="shared" si="11"/>
        <v>0</v>
      </c>
      <c r="G136" s="68"/>
      <c r="H136" s="72">
        <f t="shared" si="12"/>
        <v>0</v>
      </c>
      <c r="I136" s="72">
        <f t="shared" si="10"/>
        <v>0</v>
      </c>
      <c r="J136" s="69"/>
    </row>
    <row r="137" spans="1:10" x14ac:dyDescent="0.5">
      <c r="A137" s="66"/>
      <c r="B137" s="67"/>
      <c r="C137" s="66"/>
      <c r="D137" s="66"/>
      <c r="E137" s="66"/>
      <c r="F137" s="72">
        <f t="shared" si="11"/>
        <v>0</v>
      </c>
      <c r="G137" s="68"/>
      <c r="H137" s="72">
        <f t="shared" si="12"/>
        <v>0</v>
      </c>
      <c r="I137" s="72">
        <f t="shared" si="10"/>
        <v>0</v>
      </c>
      <c r="J137" s="69"/>
    </row>
    <row r="138" spans="1:10" x14ac:dyDescent="0.5">
      <c r="A138" s="66"/>
      <c r="B138" s="67"/>
      <c r="C138" s="66"/>
      <c r="D138" s="66"/>
      <c r="E138" s="66"/>
      <c r="F138" s="72">
        <f t="shared" si="11"/>
        <v>0</v>
      </c>
      <c r="G138" s="68"/>
      <c r="H138" s="72">
        <f t="shared" si="12"/>
        <v>0</v>
      </c>
      <c r="I138" s="72">
        <f t="shared" si="10"/>
        <v>0</v>
      </c>
      <c r="J138" s="69"/>
    </row>
    <row r="139" spans="1:10" x14ac:dyDescent="0.5">
      <c r="A139" s="66"/>
      <c r="B139" s="67"/>
      <c r="C139" s="66"/>
      <c r="D139" s="66"/>
      <c r="E139" s="66"/>
      <c r="F139" s="72">
        <f t="shared" si="11"/>
        <v>0</v>
      </c>
      <c r="G139" s="68"/>
      <c r="H139" s="72">
        <f t="shared" si="12"/>
        <v>0</v>
      </c>
      <c r="I139" s="72">
        <f t="shared" si="10"/>
        <v>0</v>
      </c>
      <c r="J139" s="69"/>
    </row>
    <row r="140" spans="1:10" x14ac:dyDescent="0.5">
      <c r="A140" s="66"/>
      <c r="B140" s="67"/>
      <c r="C140" s="66"/>
      <c r="D140" s="66"/>
      <c r="E140" s="66"/>
      <c r="F140" s="72">
        <f t="shared" si="11"/>
        <v>0</v>
      </c>
      <c r="G140" s="68"/>
      <c r="H140" s="72">
        <f t="shared" si="12"/>
        <v>0</v>
      </c>
      <c r="I140" s="72">
        <f t="shared" si="10"/>
        <v>0</v>
      </c>
      <c r="J140" s="69"/>
    </row>
    <row r="141" spans="1:10" x14ac:dyDescent="0.5">
      <c r="A141" s="66"/>
      <c r="B141" s="67"/>
      <c r="C141" s="66"/>
      <c r="D141" s="66"/>
      <c r="E141" s="66"/>
      <c r="F141" s="72">
        <f t="shared" si="11"/>
        <v>0</v>
      </c>
      <c r="G141" s="68"/>
      <c r="H141" s="72">
        <f t="shared" si="12"/>
        <v>0</v>
      </c>
      <c r="I141" s="72">
        <f t="shared" si="10"/>
        <v>0</v>
      </c>
      <c r="J141" s="69"/>
    </row>
    <row r="142" spans="1:10" x14ac:dyDescent="0.5">
      <c r="A142" s="66"/>
      <c r="B142" s="67"/>
      <c r="C142" s="66"/>
      <c r="D142" s="66"/>
      <c r="E142" s="66"/>
      <c r="F142" s="72">
        <f t="shared" si="11"/>
        <v>0</v>
      </c>
      <c r="G142" s="68"/>
      <c r="H142" s="72">
        <f t="shared" si="12"/>
        <v>0</v>
      </c>
      <c r="I142" s="72">
        <f t="shared" si="10"/>
        <v>0</v>
      </c>
      <c r="J142" s="69"/>
    </row>
    <row r="143" spans="1:10" x14ac:dyDescent="0.5">
      <c r="A143" s="66"/>
      <c r="B143" s="67"/>
      <c r="C143" s="66"/>
      <c r="D143" s="66"/>
      <c r="E143" s="66"/>
      <c r="F143" s="72">
        <f t="shared" si="11"/>
        <v>0</v>
      </c>
      <c r="G143" s="68"/>
      <c r="H143" s="72">
        <f t="shared" si="12"/>
        <v>0</v>
      </c>
      <c r="I143" s="72">
        <f t="shared" si="10"/>
        <v>0</v>
      </c>
      <c r="J143" s="69"/>
    </row>
    <row r="144" spans="1:10" x14ac:dyDescent="0.5">
      <c r="A144" s="66"/>
      <c r="B144" s="67"/>
      <c r="C144" s="66"/>
      <c r="D144" s="66"/>
      <c r="E144" s="66"/>
      <c r="F144" s="72">
        <f t="shared" si="11"/>
        <v>0</v>
      </c>
      <c r="G144" s="68"/>
      <c r="H144" s="72">
        <f t="shared" si="12"/>
        <v>0</v>
      </c>
      <c r="I144" s="72">
        <f t="shared" si="10"/>
        <v>0</v>
      </c>
      <c r="J144" s="69"/>
    </row>
    <row r="145" spans="1:10" x14ac:dyDescent="0.5">
      <c r="A145" s="66"/>
      <c r="B145" s="67"/>
      <c r="C145" s="66"/>
      <c r="D145" s="66"/>
      <c r="E145" s="66"/>
      <c r="F145" s="72">
        <f t="shared" ref="F145:F208" si="13">E145*$C145</f>
        <v>0</v>
      </c>
      <c r="G145" s="68"/>
      <c r="H145" s="72">
        <f t="shared" ref="H145:H208" si="14">G145*$C145</f>
        <v>0</v>
      </c>
      <c r="I145" s="72">
        <f t="shared" ref="I145:I208" si="15">F145+H145</f>
        <v>0</v>
      </c>
      <c r="J145" s="69"/>
    </row>
    <row r="146" spans="1:10" x14ac:dyDescent="0.5">
      <c r="A146" s="66"/>
      <c r="B146" s="67"/>
      <c r="C146" s="66"/>
      <c r="D146" s="66"/>
      <c r="E146" s="66"/>
      <c r="F146" s="72">
        <f t="shared" si="13"/>
        <v>0</v>
      </c>
      <c r="G146" s="68"/>
      <c r="H146" s="72">
        <f t="shared" si="14"/>
        <v>0</v>
      </c>
      <c r="I146" s="72">
        <f t="shared" si="15"/>
        <v>0</v>
      </c>
      <c r="J146" s="69"/>
    </row>
    <row r="147" spans="1:10" x14ac:dyDescent="0.5">
      <c r="A147" s="66"/>
      <c r="B147" s="67"/>
      <c r="C147" s="66"/>
      <c r="D147" s="66"/>
      <c r="E147" s="66"/>
      <c r="F147" s="72">
        <f t="shared" si="13"/>
        <v>0</v>
      </c>
      <c r="G147" s="68"/>
      <c r="H147" s="72">
        <f t="shared" si="14"/>
        <v>0</v>
      </c>
      <c r="I147" s="72">
        <f t="shared" si="15"/>
        <v>0</v>
      </c>
      <c r="J147" s="69"/>
    </row>
    <row r="148" spans="1:10" x14ac:dyDescent="0.5">
      <c r="A148" s="66"/>
      <c r="B148" s="67"/>
      <c r="C148" s="66"/>
      <c r="D148" s="66"/>
      <c r="E148" s="66"/>
      <c r="F148" s="72">
        <f t="shared" si="13"/>
        <v>0</v>
      </c>
      <c r="G148" s="68"/>
      <c r="H148" s="72">
        <f t="shared" si="14"/>
        <v>0</v>
      </c>
      <c r="I148" s="72">
        <f t="shared" si="15"/>
        <v>0</v>
      </c>
      <c r="J148" s="69"/>
    </row>
    <row r="149" spans="1:10" x14ac:dyDescent="0.5">
      <c r="A149" s="66"/>
      <c r="B149" s="67"/>
      <c r="C149" s="66"/>
      <c r="D149" s="66"/>
      <c r="E149" s="66"/>
      <c r="F149" s="72">
        <f t="shared" si="13"/>
        <v>0</v>
      </c>
      <c r="G149" s="68"/>
      <c r="H149" s="72">
        <f t="shared" si="14"/>
        <v>0</v>
      </c>
      <c r="I149" s="72">
        <f t="shared" si="15"/>
        <v>0</v>
      </c>
      <c r="J149" s="69"/>
    </row>
    <row r="150" spans="1:10" x14ac:dyDescent="0.5">
      <c r="A150" s="66"/>
      <c r="B150" s="67"/>
      <c r="C150" s="66"/>
      <c r="D150" s="66"/>
      <c r="E150" s="66"/>
      <c r="F150" s="72">
        <f t="shared" si="13"/>
        <v>0</v>
      </c>
      <c r="G150" s="68"/>
      <c r="H150" s="72">
        <f t="shared" si="14"/>
        <v>0</v>
      </c>
      <c r="I150" s="72">
        <f t="shared" si="15"/>
        <v>0</v>
      </c>
      <c r="J150" s="69"/>
    </row>
    <row r="151" spans="1:10" x14ac:dyDescent="0.5">
      <c r="A151" s="66"/>
      <c r="B151" s="67"/>
      <c r="C151" s="66"/>
      <c r="D151" s="66"/>
      <c r="E151" s="66"/>
      <c r="F151" s="72">
        <f t="shared" si="13"/>
        <v>0</v>
      </c>
      <c r="G151" s="68"/>
      <c r="H151" s="72">
        <f t="shared" si="14"/>
        <v>0</v>
      </c>
      <c r="I151" s="72">
        <f t="shared" si="15"/>
        <v>0</v>
      </c>
      <c r="J151" s="69"/>
    </row>
    <row r="152" spans="1:10" x14ac:dyDescent="0.5">
      <c r="A152" s="66"/>
      <c r="B152" s="67"/>
      <c r="C152" s="66"/>
      <c r="D152" s="66"/>
      <c r="E152" s="66"/>
      <c r="F152" s="72">
        <f t="shared" si="13"/>
        <v>0</v>
      </c>
      <c r="G152" s="68"/>
      <c r="H152" s="72">
        <f t="shared" si="14"/>
        <v>0</v>
      </c>
      <c r="I152" s="72">
        <f t="shared" si="15"/>
        <v>0</v>
      </c>
      <c r="J152" s="69"/>
    </row>
    <row r="153" spans="1:10" x14ac:dyDescent="0.5">
      <c r="A153" s="66"/>
      <c r="B153" s="67"/>
      <c r="C153" s="66"/>
      <c r="D153" s="66"/>
      <c r="E153" s="66"/>
      <c r="F153" s="72">
        <f t="shared" si="13"/>
        <v>0</v>
      </c>
      <c r="G153" s="68"/>
      <c r="H153" s="72">
        <f t="shared" si="14"/>
        <v>0</v>
      </c>
      <c r="I153" s="72">
        <f t="shared" si="15"/>
        <v>0</v>
      </c>
      <c r="J153" s="69"/>
    </row>
    <row r="154" spans="1:10" x14ac:dyDescent="0.5">
      <c r="A154" s="66"/>
      <c r="B154" s="67"/>
      <c r="C154" s="66"/>
      <c r="D154" s="66"/>
      <c r="E154" s="66"/>
      <c r="F154" s="72">
        <f t="shared" si="13"/>
        <v>0</v>
      </c>
      <c r="G154" s="68"/>
      <c r="H154" s="72">
        <f t="shared" si="14"/>
        <v>0</v>
      </c>
      <c r="I154" s="72">
        <f t="shared" si="15"/>
        <v>0</v>
      </c>
      <c r="J154" s="69"/>
    </row>
    <row r="155" spans="1:10" x14ac:dyDescent="0.5">
      <c r="A155" s="66"/>
      <c r="B155" s="67"/>
      <c r="C155" s="66"/>
      <c r="D155" s="66"/>
      <c r="E155" s="66"/>
      <c r="F155" s="72">
        <f t="shared" si="13"/>
        <v>0</v>
      </c>
      <c r="G155" s="68"/>
      <c r="H155" s="72">
        <f t="shared" si="14"/>
        <v>0</v>
      </c>
      <c r="I155" s="72">
        <f t="shared" si="15"/>
        <v>0</v>
      </c>
      <c r="J155" s="69"/>
    </row>
    <row r="156" spans="1:10" x14ac:dyDescent="0.5">
      <c r="A156" s="66"/>
      <c r="B156" s="67"/>
      <c r="C156" s="66"/>
      <c r="D156" s="66"/>
      <c r="E156" s="66"/>
      <c r="F156" s="72">
        <f t="shared" si="13"/>
        <v>0</v>
      </c>
      <c r="G156" s="68"/>
      <c r="H156" s="72">
        <f t="shared" si="14"/>
        <v>0</v>
      </c>
      <c r="I156" s="72">
        <f t="shared" si="15"/>
        <v>0</v>
      </c>
      <c r="J156" s="69"/>
    </row>
    <row r="157" spans="1:10" x14ac:dyDescent="0.5">
      <c r="A157" s="66"/>
      <c r="B157" s="67"/>
      <c r="C157" s="66"/>
      <c r="D157" s="66"/>
      <c r="E157" s="66"/>
      <c r="F157" s="72">
        <f t="shared" si="13"/>
        <v>0</v>
      </c>
      <c r="G157" s="68"/>
      <c r="H157" s="72">
        <f t="shared" si="14"/>
        <v>0</v>
      </c>
      <c r="I157" s="72">
        <f t="shared" si="15"/>
        <v>0</v>
      </c>
      <c r="J157" s="69"/>
    </row>
    <row r="158" spans="1:10" x14ac:dyDescent="0.5">
      <c r="A158" s="66"/>
      <c r="B158" s="67"/>
      <c r="C158" s="66"/>
      <c r="D158" s="66"/>
      <c r="E158" s="66"/>
      <c r="F158" s="72">
        <f t="shared" si="13"/>
        <v>0</v>
      </c>
      <c r="G158" s="68"/>
      <c r="H158" s="72">
        <f t="shared" si="14"/>
        <v>0</v>
      </c>
      <c r="I158" s="72">
        <f t="shared" si="15"/>
        <v>0</v>
      </c>
      <c r="J158" s="69"/>
    </row>
    <row r="159" spans="1:10" x14ac:dyDescent="0.5">
      <c r="A159" s="66"/>
      <c r="B159" s="67"/>
      <c r="C159" s="66"/>
      <c r="D159" s="66"/>
      <c r="E159" s="66"/>
      <c r="F159" s="72">
        <f t="shared" si="13"/>
        <v>0</v>
      </c>
      <c r="G159" s="68"/>
      <c r="H159" s="72">
        <f t="shared" si="14"/>
        <v>0</v>
      </c>
      <c r="I159" s="72">
        <f t="shared" si="15"/>
        <v>0</v>
      </c>
      <c r="J159" s="69"/>
    </row>
    <row r="160" spans="1:10" x14ac:dyDescent="0.5">
      <c r="A160" s="66"/>
      <c r="B160" s="67"/>
      <c r="C160" s="66"/>
      <c r="D160" s="66"/>
      <c r="E160" s="66"/>
      <c r="F160" s="72">
        <f t="shared" si="13"/>
        <v>0</v>
      </c>
      <c r="G160" s="68"/>
      <c r="H160" s="72">
        <f t="shared" si="14"/>
        <v>0</v>
      </c>
      <c r="I160" s="72">
        <f t="shared" si="15"/>
        <v>0</v>
      </c>
      <c r="J160" s="69"/>
    </row>
    <row r="161" spans="1:10" x14ac:dyDescent="0.5">
      <c r="A161" s="66"/>
      <c r="B161" s="67"/>
      <c r="C161" s="66"/>
      <c r="D161" s="66"/>
      <c r="E161" s="66"/>
      <c r="F161" s="72">
        <f t="shared" si="13"/>
        <v>0</v>
      </c>
      <c r="G161" s="68"/>
      <c r="H161" s="72">
        <f t="shared" si="14"/>
        <v>0</v>
      </c>
      <c r="I161" s="72">
        <f t="shared" si="15"/>
        <v>0</v>
      </c>
      <c r="J161" s="69"/>
    </row>
    <row r="162" spans="1:10" x14ac:dyDescent="0.5">
      <c r="A162" s="66"/>
      <c r="B162" s="67"/>
      <c r="C162" s="66"/>
      <c r="D162" s="66"/>
      <c r="E162" s="66"/>
      <c r="F162" s="72">
        <f t="shared" si="13"/>
        <v>0</v>
      </c>
      <c r="G162" s="68"/>
      <c r="H162" s="72">
        <f t="shared" si="14"/>
        <v>0</v>
      </c>
      <c r="I162" s="72">
        <f t="shared" si="15"/>
        <v>0</v>
      </c>
      <c r="J162" s="69"/>
    </row>
    <row r="163" spans="1:10" x14ac:dyDescent="0.5">
      <c r="A163" s="66"/>
      <c r="B163" s="67"/>
      <c r="C163" s="66"/>
      <c r="D163" s="66"/>
      <c r="E163" s="66"/>
      <c r="F163" s="72">
        <f t="shared" si="13"/>
        <v>0</v>
      </c>
      <c r="G163" s="68"/>
      <c r="H163" s="72">
        <f t="shared" si="14"/>
        <v>0</v>
      </c>
      <c r="I163" s="72">
        <f t="shared" si="15"/>
        <v>0</v>
      </c>
      <c r="J163" s="69"/>
    </row>
    <row r="164" spans="1:10" x14ac:dyDescent="0.5">
      <c r="A164" s="66"/>
      <c r="B164" s="67"/>
      <c r="C164" s="66"/>
      <c r="D164" s="66"/>
      <c r="E164" s="66"/>
      <c r="F164" s="72">
        <f t="shared" si="13"/>
        <v>0</v>
      </c>
      <c r="G164" s="68"/>
      <c r="H164" s="72">
        <f t="shared" si="14"/>
        <v>0</v>
      </c>
      <c r="I164" s="72">
        <f t="shared" si="15"/>
        <v>0</v>
      </c>
      <c r="J164" s="69"/>
    </row>
    <row r="165" spans="1:10" x14ac:dyDescent="0.5">
      <c r="A165" s="66"/>
      <c r="B165" s="67"/>
      <c r="C165" s="66"/>
      <c r="D165" s="66"/>
      <c r="E165" s="66"/>
      <c r="F165" s="72">
        <f t="shared" si="13"/>
        <v>0</v>
      </c>
      <c r="G165" s="68"/>
      <c r="H165" s="72">
        <f t="shared" si="14"/>
        <v>0</v>
      </c>
      <c r="I165" s="72">
        <f t="shared" si="15"/>
        <v>0</v>
      </c>
      <c r="J165" s="69"/>
    </row>
    <row r="166" spans="1:10" x14ac:dyDescent="0.5">
      <c r="A166" s="66"/>
      <c r="B166" s="67"/>
      <c r="C166" s="66"/>
      <c r="D166" s="66"/>
      <c r="E166" s="66"/>
      <c r="F166" s="72">
        <f t="shared" si="13"/>
        <v>0</v>
      </c>
      <c r="G166" s="68"/>
      <c r="H166" s="72">
        <f t="shared" si="14"/>
        <v>0</v>
      </c>
      <c r="I166" s="72">
        <f t="shared" si="15"/>
        <v>0</v>
      </c>
      <c r="J166" s="69"/>
    </row>
    <row r="167" spans="1:10" x14ac:dyDescent="0.5">
      <c r="A167" s="66"/>
      <c r="B167" s="67"/>
      <c r="C167" s="66"/>
      <c r="D167" s="66"/>
      <c r="E167" s="66"/>
      <c r="F167" s="72">
        <f t="shared" si="13"/>
        <v>0</v>
      </c>
      <c r="G167" s="68"/>
      <c r="H167" s="72">
        <f t="shared" si="14"/>
        <v>0</v>
      </c>
      <c r="I167" s="72">
        <f t="shared" si="15"/>
        <v>0</v>
      </c>
      <c r="J167" s="69"/>
    </row>
    <row r="168" spans="1:10" x14ac:dyDescent="0.5">
      <c r="A168" s="66"/>
      <c r="B168" s="67"/>
      <c r="C168" s="66"/>
      <c r="D168" s="66"/>
      <c r="E168" s="66"/>
      <c r="F168" s="72">
        <f t="shared" si="13"/>
        <v>0</v>
      </c>
      <c r="G168" s="68"/>
      <c r="H168" s="72">
        <f t="shared" si="14"/>
        <v>0</v>
      </c>
      <c r="I168" s="72">
        <f t="shared" si="15"/>
        <v>0</v>
      </c>
      <c r="J168" s="69"/>
    </row>
    <row r="169" spans="1:10" x14ac:dyDescent="0.5">
      <c r="A169" s="66"/>
      <c r="B169" s="67"/>
      <c r="C169" s="66"/>
      <c r="D169" s="66"/>
      <c r="E169" s="66"/>
      <c r="F169" s="72">
        <f t="shared" si="13"/>
        <v>0</v>
      </c>
      <c r="G169" s="68"/>
      <c r="H169" s="72">
        <f t="shared" si="14"/>
        <v>0</v>
      </c>
      <c r="I169" s="72">
        <f t="shared" si="15"/>
        <v>0</v>
      </c>
      <c r="J169" s="69"/>
    </row>
    <row r="170" spans="1:10" x14ac:dyDescent="0.5">
      <c r="A170" s="66"/>
      <c r="B170" s="67"/>
      <c r="C170" s="66"/>
      <c r="D170" s="66"/>
      <c r="E170" s="66"/>
      <c r="F170" s="72">
        <f t="shared" si="13"/>
        <v>0</v>
      </c>
      <c r="G170" s="68"/>
      <c r="H170" s="72">
        <f t="shared" si="14"/>
        <v>0</v>
      </c>
      <c r="I170" s="72">
        <f t="shared" si="15"/>
        <v>0</v>
      </c>
      <c r="J170" s="69"/>
    </row>
    <row r="171" spans="1:10" x14ac:dyDescent="0.5">
      <c r="A171" s="66"/>
      <c r="B171" s="67"/>
      <c r="C171" s="66"/>
      <c r="D171" s="66"/>
      <c r="E171" s="66"/>
      <c r="F171" s="72">
        <f t="shared" si="13"/>
        <v>0</v>
      </c>
      <c r="G171" s="68"/>
      <c r="H171" s="72">
        <f t="shared" si="14"/>
        <v>0</v>
      </c>
      <c r="I171" s="72">
        <f t="shared" si="15"/>
        <v>0</v>
      </c>
      <c r="J171" s="69"/>
    </row>
    <row r="172" spans="1:10" x14ac:dyDescent="0.5">
      <c r="A172" s="66"/>
      <c r="B172" s="67"/>
      <c r="C172" s="66"/>
      <c r="D172" s="66"/>
      <c r="E172" s="66"/>
      <c r="F172" s="72">
        <f t="shared" si="13"/>
        <v>0</v>
      </c>
      <c r="G172" s="68"/>
      <c r="H172" s="72">
        <f t="shared" si="14"/>
        <v>0</v>
      </c>
      <c r="I172" s="72">
        <f t="shared" si="15"/>
        <v>0</v>
      </c>
      <c r="J172" s="69"/>
    </row>
    <row r="173" spans="1:10" x14ac:dyDescent="0.5">
      <c r="A173" s="66"/>
      <c r="B173" s="67"/>
      <c r="C173" s="66"/>
      <c r="D173" s="66"/>
      <c r="E173" s="66"/>
      <c r="F173" s="72">
        <f t="shared" si="13"/>
        <v>0</v>
      </c>
      <c r="G173" s="68"/>
      <c r="H173" s="72">
        <f t="shared" si="14"/>
        <v>0</v>
      </c>
      <c r="I173" s="72">
        <f t="shared" si="15"/>
        <v>0</v>
      </c>
      <c r="J173" s="69"/>
    </row>
    <row r="174" spans="1:10" x14ac:dyDescent="0.5">
      <c r="A174" s="66"/>
      <c r="B174" s="67"/>
      <c r="C174" s="66"/>
      <c r="D174" s="66"/>
      <c r="E174" s="66"/>
      <c r="F174" s="72">
        <f t="shared" si="13"/>
        <v>0</v>
      </c>
      <c r="G174" s="68"/>
      <c r="H174" s="72">
        <f t="shared" si="14"/>
        <v>0</v>
      </c>
      <c r="I174" s="72">
        <f t="shared" si="15"/>
        <v>0</v>
      </c>
      <c r="J174" s="69"/>
    </row>
    <row r="175" spans="1:10" x14ac:dyDescent="0.5">
      <c r="A175" s="66"/>
      <c r="B175" s="67"/>
      <c r="C175" s="66"/>
      <c r="D175" s="66"/>
      <c r="E175" s="66"/>
      <c r="F175" s="72">
        <f t="shared" si="13"/>
        <v>0</v>
      </c>
      <c r="G175" s="68"/>
      <c r="H175" s="72">
        <f t="shared" si="14"/>
        <v>0</v>
      </c>
      <c r="I175" s="72">
        <f t="shared" si="15"/>
        <v>0</v>
      </c>
      <c r="J175" s="69"/>
    </row>
    <row r="176" spans="1:10" x14ac:dyDescent="0.5">
      <c r="A176" s="66"/>
      <c r="B176" s="67"/>
      <c r="C176" s="66"/>
      <c r="D176" s="66"/>
      <c r="E176" s="66"/>
      <c r="F176" s="72">
        <f t="shared" si="13"/>
        <v>0</v>
      </c>
      <c r="G176" s="68"/>
      <c r="H176" s="72">
        <f t="shared" si="14"/>
        <v>0</v>
      </c>
      <c r="I176" s="72">
        <f t="shared" si="15"/>
        <v>0</v>
      </c>
      <c r="J176" s="69"/>
    </row>
    <row r="177" spans="1:10" x14ac:dyDescent="0.5">
      <c r="A177" s="66"/>
      <c r="B177" s="67"/>
      <c r="C177" s="66"/>
      <c r="D177" s="66"/>
      <c r="E177" s="66"/>
      <c r="F177" s="72">
        <f t="shared" si="13"/>
        <v>0</v>
      </c>
      <c r="G177" s="68"/>
      <c r="H177" s="72">
        <f t="shared" si="14"/>
        <v>0</v>
      </c>
      <c r="I177" s="72">
        <f t="shared" si="15"/>
        <v>0</v>
      </c>
      <c r="J177" s="69"/>
    </row>
    <row r="178" spans="1:10" x14ac:dyDescent="0.5">
      <c r="A178" s="66"/>
      <c r="B178" s="67"/>
      <c r="C178" s="66"/>
      <c r="D178" s="66"/>
      <c r="E178" s="66"/>
      <c r="F178" s="72">
        <f t="shared" si="13"/>
        <v>0</v>
      </c>
      <c r="G178" s="68"/>
      <c r="H178" s="72">
        <f t="shared" si="14"/>
        <v>0</v>
      </c>
      <c r="I178" s="72">
        <f t="shared" si="15"/>
        <v>0</v>
      </c>
      <c r="J178" s="69"/>
    </row>
    <row r="179" spans="1:10" x14ac:dyDescent="0.5">
      <c r="A179" s="66"/>
      <c r="B179" s="67"/>
      <c r="C179" s="66"/>
      <c r="D179" s="66"/>
      <c r="E179" s="66"/>
      <c r="F179" s="72">
        <f t="shared" si="13"/>
        <v>0</v>
      </c>
      <c r="G179" s="68"/>
      <c r="H179" s="72">
        <f t="shared" si="14"/>
        <v>0</v>
      </c>
      <c r="I179" s="72">
        <f t="shared" si="15"/>
        <v>0</v>
      </c>
      <c r="J179" s="69"/>
    </row>
    <row r="180" spans="1:10" x14ac:dyDescent="0.5">
      <c r="A180" s="66"/>
      <c r="B180" s="67"/>
      <c r="C180" s="66"/>
      <c r="D180" s="66"/>
      <c r="E180" s="66"/>
      <c r="F180" s="72">
        <f t="shared" si="13"/>
        <v>0</v>
      </c>
      <c r="G180" s="68"/>
      <c r="H180" s="72">
        <f t="shared" si="14"/>
        <v>0</v>
      </c>
      <c r="I180" s="72">
        <f t="shared" si="15"/>
        <v>0</v>
      </c>
      <c r="J180" s="69"/>
    </row>
    <row r="181" spans="1:10" x14ac:dyDescent="0.5">
      <c r="A181" s="66"/>
      <c r="B181" s="67"/>
      <c r="C181" s="66"/>
      <c r="D181" s="66"/>
      <c r="E181" s="66"/>
      <c r="F181" s="72">
        <f t="shared" si="13"/>
        <v>0</v>
      </c>
      <c r="G181" s="68"/>
      <c r="H181" s="72">
        <f t="shared" si="14"/>
        <v>0</v>
      </c>
      <c r="I181" s="72">
        <f t="shared" si="15"/>
        <v>0</v>
      </c>
      <c r="J181" s="69"/>
    </row>
    <row r="182" spans="1:10" x14ac:dyDescent="0.5">
      <c r="A182" s="66"/>
      <c r="B182" s="67"/>
      <c r="C182" s="66"/>
      <c r="D182" s="66"/>
      <c r="E182" s="66"/>
      <c r="F182" s="72">
        <f t="shared" si="13"/>
        <v>0</v>
      </c>
      <c r="G182" s="68"/>
      <c r="H182" s="72">
        <f t="shared" si="14"/>
        <v>0</v>
      </c>
      <c r="I182" s="72">
        <f t="shared" si="15"/>
        <v>0</v>
      </c>
      <c r="J182" s="69"/>
    </row>
    <row r="183" spans="1:10" x14ac:dyDescent="0.5">
      <c r="A183" s="66"/>
      <c r="B183" s="67"/>
      <c r="C183" s="66"/>
      <c r="D183" s="66"/>
      <c r="E183" s="66"/>
      <c r="F183" s="72">
        <f t="shared" si="13"/>
        <v>0</v>
      </c>
      <c r="G183" s="68"/>
      <c r="H183" s="72">
        <f t="shared" si="14"/>
        <v>0</v>
      </c>
      <c r="I183" s="72">
        <f t="shared" si="15"/>
        <v>0</v>
      </c>
      <c r="J183" s="69"/>
    </row>
    <row r="184" spans="1:10" x14ac:dyDescent="0.5">
      <c r="A184" s="66"/>
      <c r="B184" s="67"/>
      <c r="C184" s="66"/>
      <c r="D184" s="66"/>
      <c r="E184" s="66"/>
      <c r="F184" s="72">
        <f t="shared" si="13"/>
        <v>0</v>
      </c>
      <c r="G184" s="68"/>
      <c r="H184" s="72">
        <f t="shared" si="14"/>
        <v>0</v>
      </c>
      <c r="I184" s="72">
        <f t="shared" si="15"/>
        <v>0</v>
      </c>
      <c r="J184" s="69"/>
    </row>
    <row r="185" spans="1:10" x14ac:dyDescent="0.5">
      <c r="A185" s="66"/>
      <c r="B185" s="67"/>
      <c r="C185" s="66"/>
      <c r="D185" s="66"/>
      <c r="E185" s="66"/>
      <c r="F185" s="72">
        <f t="shared" si="13"/>
        <v>0</v>
      </c>
      <c r="G185" s="68"/>
      <c r="H185" s="72">
        <f t="shared" si="14"/>
        <v>0</v>
      </c>
      <c r="I185" s="72">
        <f t="shared" si="15"/>
        <v>0</v>
      </c>
      <c r="J185" s="69"/>
    </row>
    <row r="186" spans="1:10" x14ac:dyDescent="0.5">
      <c r="A186" s="66"/>
      <c r="B186" s="67"/>
      <c r="C186" s="66"/>
      <c r="D186" s="66"/>
      <c r="E186" s="66"/>
      <c r="F186" s="72">
        <f t="shared" si="13"/>
        <v>0</v>
      </c>
      <c r="G186" s="68"/>
      <c r="H186" s="72">
        <f t="shared" si="14"/>
        <v>0</v>
      </c>
      <c r="I186" s="72">
        <f t="shared" si="15"/>
        <v>0</v>
      </c>
      <c r="J186" s="69"/>
    </row>
    <row r="187" spans="1:10" x14ac:dyDescent="0.5">
      <c r="A187" s="66"/>
      <c r="B187" s="67"/>
      <c r="C187" s="66"/>
      <c r="D187" s="66"/>
      <c r="E187" s="66"/>
      <c r="F187" s="72">
        <f t="shared" si="13"/>
        <v>0</v>
      </c>
      <c r="G187" s="68"/>
      <c r="H187" s="72">
        <f t="shared" si="14"/>
        <v>0</v>
      </c>
      <c r="I187" s="72">
        <f t="shared" si="15"/>
        <v>0</v>
      </c>
      <c r="J187" s="69"/>
    </row>
    <row r="188" spans="1:10" x14ac:dyDescent="0.5">
      <c r="A188" s="66"/>
      <c r="B188" s="67"/>
      <c r="C188" s="66"/>
      <c r="D188" s="66"/>
      <c r="E188" s="66"/>
      <c r="F188" s="72">
        <f t="shared" si="13"/>
        <v>0</v>
      </c>
      <c r="G188" s="68"/>
      <c r="H188" s="72">
        <f t="shared" si="14"/>
        <v>0</v>
      </c>
      <c r="I188" s="72">
        <f t="shared" si="15"/>
        <v>0</v>
      </c>
      <c r="J188" s="69"/>
    </row>
    <row r="189" spans="1:10" x14ac:dyDescent="0.5">
      <c r="A189" s="66"/>
      <c r="B189" s="67"/>
      <c r="C189" s="66"/>
      <c r="D189" s="66"/>
      <c r="E189" s="66"/>
      <c r="F189" s="72">
        <f t="shared" si="13"/>
        <v>0</v>
      </c>
      <c r="G189" s="68"/>
      <c r="H189" s="72">
        <f t="shared" si="14"/>
        <v>0</v>
      </c>
      <c r="I189" s="72">
        <f t="shared" si="15"/>
        <v>0</v>
      </c>
      <c r="J189" s="69"/>
    </row>
    <row r="190" spans="1:10" x14ac:dyDescent="0.5">
      <c r="A190" s="66"/>
      <c r="B190" s="67"/>
      <c r="C190" s="66"/>
      <c r="D190" s="66"/>
      <c r="E190" s="66"/>
      <c r="F190" s="72">
        <f t="shared" si="13"/>
        <v>0</v>
      </c>
      <c r="G190" s="68"/>
      <c r="H190" s="72">
        <f t="shared" si="14"/>
        <v>0</v>
      </c>
      <c r="I190" s="72">
        <f t="shared" si="15"/>
        <v>0</v>
      </c>
      <c r="J190" s="69"/>
    </row>
    <row r="191" spans="1:10" x14ac:dyDescent="0.5">
      <c r="A191" s="66"/>
      <c r="B191" s="67"/>
      <c r="C191" s="66"/>
      <c r="D191" s="66"/>
      <c r="E191" s="66"/>
      <c r="F191" s="72">
        <f t="shared" si="13"/>
        <v>0</v>
      </c>
      <c r="G191" s="68"/>
      <c r="H191" s="72">
        <f t="shared" si="14"/>
        <v>0</v>
      </c>
      <c r="I191" s="72">
        <f t="shared" si="15"/>
        <v>0</v>
      </c>
      <c r="J191" s="69"/>
    </row>
    <row r="192" spans="1:10" x14ac:dyDescent="0.5">
      <c r="A192" s="66"/>
      <c r="B192" s="67"/>
      <c r="C192" s="66"/>
      <c r="D192" s="66"/>
      <c r="E192" s="66"/>
      <c r="F192" s="72">
        <f t="shared" si="13"/>
        <v>0</v>
      </c>
      <c r="G192" s="68"/>
      <c r="H192" s="72">
        <f t="shared" si="14"/>
        <v>0</v>
      </c>
      <c r="I192" s="72">
        <f t="shared" si="15"/>
        <v>0</v>
      </c>
      <c r="J192" s="69"/>
    </row>
    <row r="193" spans="1:10" x14ac:dyDescent="0.5">
      <c r="A193" s="66"/>
      <c r="B193" s="67"/>
      <c r="C193" s="66"/>
      <c r="D193" s="66"/>
      <c r="E193" s="66"/>
      <c r="F193" s="72">
        <f t="shared" si="13"/>
        <v>0</v>
      </c>
      <c r="G193" s="68"/>
      <c r="H193" s="72">
        <f t="shared" si="14"/>
        <v>0</v>
      </c>
      <c r="I193" s="72">
        <f t="shared" si="15"/>
        <v>0</v>
      </c>
      <c r="J193" s="69"/>
    </row>
    <row r="194" spans="1:10" x14ac:dyDescent="0.5">
      <c r="A194" s="66"/>
      <c r="B194" s="67"/>
      <c r="C194" s="66"/>
      <c r="D194" s="66"/>
      <c r="E194" s="66"/>
      <c r="F194" s="72">
        <f t="shared" si="13"/>
        <v>0</v>
      </c>
      <c r="G194" s="68"/>
      <c r="H194" s="72">
        <f t="shared" si="14"/>
        <v>0</v>
      </c>
      <c r="I194" s="72">
        <f t="shared" si="15"/>
        <v>0</v>
      </c>
      <c r="J194" s="69"/>
    </row>
    <row r="195" spans="1:10" x14ac:dyDescent="0.5">
      <c r="A195" s="66"/>
      <c r="B195" s="67"/>
      <c r="C195" s="66"/>
      <c r="D195" s="66"/>
      <c r="E195" s="66"/>
      <c r="F195" s="72">
        <f t="shared" si="13"/>
        <v>0</v>
      </c>
      <c r="G195" s="68"/>
      <c r="H195" s="72">
        <f t="shared" si="14"/>
        <v>0</v>
      </c>
      <c r="I195" s="72">
        <f t="shared" si="15"/>
        <v>0</v>
      </c>
      <c r="J195" s="69"/>
    </row>
    <row r="196" spans="1:10" x14ac:dyDescent="0.5">
      <c r="A196" s="66"/>
      <c r="B196" s="67"/>
      <c r="C196" s="66"/>
      <c r="D196" s="66"/>
      <c r="E196" s="66"/>
      <c r="F196" s="72">
        <f t="shared" si="13"/>
        <v>0</v>
      </c>
      <c r="G196" s="68"/>
      <c r="H196" s="72">
        <f t="shared" si="14"/>
        <v>0</v>
      </c>
      <c r="I196" s="72">
        <f t="shared" si="15"/>
        <v>0</v>
      </c>
      <c r="J196" s="69"/>
    </row>
    <row r="197" spans="1:10" x14ac:dyDescent="0.5">
      <c r="A197" s="66"/>
      <c r="B197" s="67"/>
      <c r="C197" s="66"/>
      <c r="D197" s="66"/>
      <c r="E197" s="66"/>
      <c r="F197" s="72">
        <f t="shared" si="13"/>
        <v>0</v>
      </c>
      <c r="G197" s="68"/>
      <c r="H197" s="72">
        <f t="shared" si="14"/>
        <v>0</v>
      </c>
      <c r="I197" s="72">
        <f t="shared" si="15"/>
        <v>0</v>
      </c>
      <c r="J197" s="69"/>
    </row>
    <row r="198" spans="1:10" x14ac:dyDescent="0.5">
      <c r="A198" s="66"/>
      <c r="B198" s="67"/>
      <c r="C198" s="66"/>
      <c r="D198" s="66"/>
      <c r="E198" s="66"/>
      <c r="F198" s="72">
        <f t="shared" si="13"/>
        <v>0</v>
      </c>
      <c r="G198" s="68"/>
      <c r="H198" s="72">
        <f t="shared" si="14"/>
        <v>0</v>
      </c>
      <c r="I198" s="72">
        <f t="shared" si="15"/>
        <v>0</v>
      </c>
      <c r="J198" s="69"/>
    </row>
    <row r="199" spans="1:10" x14ac:dyDescent="0.5">
      <c r="A199" s="66"/>
      <c r="B199" s="67"/>
      <c r="C199" s="66"/>
      <c r="D199" s="66"/>
      <c r="E199" s="66"/>
      <c r="F199" s="72">
        <f t="shared" si="13"/>
        <v>0</v>
      </c>
      <c r="G199" s="68"/>
      <c r="H199" s="72">
        <f t="shared" si="14"/>
        <v>0</v>
      </c>
      <c r="I199" s="72">
        <f t="shared" si="15"/>
        <v>0</v>
      </c>
      <c r="J199" s="69"/>
    </row>
    <row r="200" spans="1:10" x14ac:dyDescent="0.5">
      <c r="A200" s="66"/>
      <c r="B200" s="67"/>
      <c r="C200" s="66"/>
      <c r="D200" s="66"/>
      <c r="E200" s="66"/>
      <c r="F200" s="72">
        <f t="shared" si="13"/>
        <v>0</v>
      </c>
      <c r="G200" s="68"/>
      <c r="H200" s="72">
        <f t="shared" si="14"/>
        <v>0</v>
      </c>
      <c r="I200" s="72">
        <f t="shared" si="15"/>
        <v>0</v>
      </c>
      <c r="J200" s="69"/>
    </row>
    <row r="201" spans="1:10" x14ac:dyDescent="0.5">
      <c r="A201" s="66"/>
      <c r="B201" s="67"/>
      <c r="C201" s="66"/>
      <c r="D201" s="66"/>
      <c r="E201" s="66"/>
      <c r="F201" s="72">
        <f t="shared" si="13"/>
        <v>0</v>
      </c>
      <c r="G201" s="68"/>
      <c r="H201" s="72">
        <f t="shared" si="14"/>
        <v>0</v>
      </c>
      <c r="I201" s="72">
        <f t="shared" si="15"/>
        <v>0</v>
      </c>
      <c r="J201" s="69"/>
    </row>
    <row r="202" spans="1:10" x14ac:dyDescent="0.5">
      <c r="A202" s="66"/>
      <c r="B202" s="67"/>
      <c r="C202" s="66"/>
      <c r="D202" s="66"/>
      <c r="E202" s="66"/>
      <c r="F202" s="72">
        <f t="shared" si="13"/>
        <v>0</v>
      </c>
      <c r="G202" s="68"/>
      <c r="H202" s="72">
        <f t="shared" si="14"/>
        <v>0</v>
      </c>
      <c r="I202" s="72">
        <f t="shared" si="15"/>
        <v>0</v>
      </c>
      <c r="J202" s="69"/>
    </row>
    <row r="203" spans="1:10" x14ac:dyDescent="0.5">
      <c r="A203" s="66"/>
      <c r="B203" s="67"/>
      <c r="C203" s="66"/>
      <c r="D203" s="66"/>
      <c r="E203" s="66"/>
      <c r="F203" s="72">
        <f t="shared" si="13"/>
        <v>0</v>
      </c>
      <c r="G203" s="68"/>
      <c r="H203" s="72">
        <f t="shared" si="14"/>
        <v>0</v>
      </c>
      <c r="I203" s="72">
        <f t="shared" si="15"/>
        <v>0</v>
      </c>
      <c r="J203" s="69"/>
    </row>
    <row r="204" spans="1:10" x14ac:dyDescent="0.5">
      <c r="A204" s="66"/>
      <c r="B204" s="67"/>
      <c r="C204" s="66"/>
      <c r="D204" s="66"/>
      <c r="E204" s="66"/>
      <c r="F204" s="72">
        <f t="shared" si="13"/>
        <v>0</v>
      </c>
      <c r="G204" s="68"/>
      <c r="H204" s="72">
        <f t="shared" si="14"/>
        <v>0</v>
      </c>
      <c r="I204" s="72">
        <f t="shared" si="15"/>
        <v>0</v>
      </c>
      <c r="J204" s="69"/>
    </row>
    <row r="205" spans="1:10" x14ac:dyDescent="0.5">
      <c r="A205" s="66"/>
      <c r="B205" s="67"/>
      <c r="C205" s="66"/>
      <c r="D205" s="66"/>
      <c r="E205" s="66"/>
      <c r="F205" s="72">
        <f t="shared" si="13"/>
        <v>0</v>
      </c>
      <c r="G205" s="68"/>
      <c r="H205" s="72">
        <f t="shared" si="14"/>
        <v>0</v>
      </c>
      <c r="I205" s="72">
        <f t="shared" si="15"/>
        <v>0</v>
      </c>
      <c r="J205" s="69"/>
    </row>
    <row r="206" spans="1:10" x14ac:dyDescent="0.5">
      <c r="A206" s="66"/>
      <c r="B206" s="67"/>
      <c r="C206" s="66"/>
      <c r="D206" s="66"/>
      <c r="E206" s="66"/>
      <c r="F206" s="72">
        <f t="shared" si="13"/>
        <v>0</v>
      </c>
      <c r="G206" s="68"/>
      <c r="H206" s="72">
        <f t="shared" si="14"/>
        <v>0</v>
      </c>
      <c r="I206" s="72">
        <f t="shared" si="15"/>
        <v>0</v>
      </c>
      <c r="J206" s="69"/>
    </row>
    <row r="207" spans="1:10" x14ac:dyDescent="0.5">
      <c r="A207" s="66"/>
      <c r="B207" s="67"/>
      <c r="C207" s="66"/>
      <c r="D207" s="66"/>
      <c r="E207" s="66"/>
      <c r="F207" s="72">
        <f t="shared" si="13"/>
        <v>0</v>
      </c>
      <c r="G207" s="68"/>
      <c r="H207" s="72">
        <f t="shared" si="14"/>
        <v>0</v>
      </c>
      <c r="I207" s="72">
        <f t="shared" si="15"/>
        <v>0</v>
      </c>
      <c r="J207" s="69"/>
    </row>
    <row r="208" spans="1:10" x14ac:dyDescent="0.5">
      <c r="A208" s="66"/>
      <c r="B208" s="67"/>
      <c r="C208" s="66"/>
      <c r="D208" s="66"/>
      <c r="E208" s="66"/>
      <c r="F208" s="72">
        <f t="shared" si="13"/>
        <v>0</v>
      </c>
      <c r="G208" s="68"/>
      <c r="H208" s="72">
        <f t="shared" si="14"/>
        <v>0</v>
      </c>
      <c r="I208" s="72">
        <f t="shared" si="15"/>
        <v>0</v>
      </c>
      <c r="J208" s="69"/>
    </row>
    <row r="209" spans="1:10" x14ac:dyDescent="0.5">
      <c r="A209" s="66"/>
      <c r="B209" s="67"/>
      <c r="C209" s="66"/>
      <c r="D209" s="66"/>
      <c r="E209" s="66"/>
      <c r="F209" s="72">
        <f t="shared" ref="F209:F229" si="16">E209*$C209</f>
        <v>0</v>
      </c>
      <c r="G209" s="68"/>
      <c r="H209" s="72">
        <f t="shared" ref="H209:H229" si="17">G209*$C209</f>
        <v>0</v>
      </c>
      <c r="I209" s="72">
        <f t="shared" ref="I209:I229" si="18">F209+H209</f>
        <v>0</v>
      </c>
      <c r="J209" s="69"/>
    </row>
    <row r="210" spans="1:10" x14ac:dyDescent="0.5">
      <c r="A210" s="66"/>
      <c r="B210" s="67"/>
      <c r="C210" s="66"/>
      <c r="D210" s="66"/>
      <c r="E210" s="66"/>
      <c r="F210" s="72">
        <f t="shared" si="16"/>
        <v>0</v>
      </c>
      <c r="G210" s="68"/>
      <c r="H210" s="72">
        <f t="shared" si="17"/>
        <v>0</v>
      </c>
      <c r="I210" s="72">
        <f t="shared" si="18"/>
        <v>0</v>
      </c>
      <c r="J210" s="69"/>
    </row>
    <row r="211" spans="1:10" x14ac:dyDescent="0.5">
      <c r="A211" s="66"/>
      <c r="B211" s="67"/>
      <c r="C211" s="66"/>
      <c r="D211" s="66"/>
      <c r="E211" s="66"/>
      <c r="F211" s="72">
        <f t="shared" si="16"/>
        <v>0</v>
      </c>
      <c r="G211" s="68"/>
      <c r="H211" s="72">
        <f t="shared" si="17"/>
        <v>0</v>
      </c>
      <c r="I211" s="72">
        <f t="shared" si="18"/>
        <v>0</v>
      </c>
      <c r="J211" s="69"/>
    </row>
    <row r="212" spans="1:10" x14ac:dyDescent="0.5">
      <c r="A212" s="66"/>
      <c r="B212" s="67"/>
      <c r="C212" s="66"/>
      <c r="D212" s="66"/>
      <c r="E212" s="66"/>
      <c r="F212" s="72">
        <f t="shared" si="16"/>
        <v>0</v>
      </c>
      <c r="G212" s="68"/>
      <c r="H212" s="72">
        <f t="shared" si="17"/>
        <v>0</v>
      </c>
      <c r="I212" s="72">
        <f t="shared" si="18"/>
        <v>0</v>
      </c>
      <c r="J212" s="69"/>
    </row>
    <row r="213" spans="1:10" x14ac:dyDescent="0.5">
      <c r="A213" s="66"/>
      <c r="B213" s="67"/>
      <c r="C213" s="66"/>
      <c r="D213" s="66"/>
      <c r="E213" s="66"/>
      <c r="F213" s="72">
        <f t="shared" si="16"/>
        <v>0</v>
      </c>
      <c r="G213" s="68"/>
      <c r="H213" s="72">
        <f t="shared" si="17"/>
        <v>0</v>
      </c>
      <c r="I213" s="72">
        <f t="shared" si="18"/>
        <v>0</v>
      </c>
      <c r="J213" s="69"/>
    </row>
    <row r="214" spans="1:10" x14ac:dyDescent="0.5">
      <c r="A214" s="66"/>
      <c r="B214" s="67"/>
      <c r="C214" s="66"/>
      <c r="D214" s="66"/>
      <c r="E214" s="66"/>
      <c r="F214" s="72">
        <f t="shared" si="16"/>
        <v>0</v>
      </c>
      <c r="G214" s="68"/>
      <c r="H214" s="72">
        <f t="shared" si="17"/>
        <v>0</v>
      </c>
      <c r="I214" s="72">
        <f t="shared" si="18"/>
        <v>0</v>
      </c>
      <c r="J214" s="69"/>
    </row>
    <row r="215" spans="1:10" x14ac:dyDescent="0.5">
      <c r="A215" s="66"/>
      <c r="B215" s="67"/>
      <c r="C215" s="66"/>
      <c r="D215" s="66"/>
      <c r="E215" s="66"/>
      <c r="F215" s="72">
        <f t="shared" si="16"/>
        <v>0</v>
      </c>
      <c r="G215" s="68"/>
      <c r="H215" s="72">
        <f t="shared" si="17"/>
        <v>0</v>
      </c>
      <c r="I215" s="72">
        <f t="shared" si="18"/>
        <v>0</v>
      </c>
      <c r="J215" s="69"/>
    </row>
    <row r="216" spans="1:10" x14ac:dyDescent="0.5">
      <c r="A216" s="66"/>
      <c r="B216" s="67"/>
      <c r="C216" s="66"/>
      <c r="D216" s="66"/>
      <c r="E216" s="66"/>
      <c r="F216" s="72">
        <f t="shared" si="16"/>
        <v>0</v>
      </c>
      <c r="G216" s="68"/>
      <c r="H216" s="72">
        <f t="shared" si="17"/>
        <v>0</v>
      </c>
      <c r="I216" s="72">
        <f t="shared" si="18"/>
        <v>0</v>
      </c>
      <c r="J216" s="69"/>
    </row>
    <row r="217" spans="1:10" x14ac:dyDescent="0.5">
      <c r="A217" s="66"/>
      <c r="B217" s="67"/>
      <c r="C217" s="66"/>
      <c r="D217" s="66"/>
      <c r="E217" s="66"/>
      <c r="F217" s="72">
        <f t="shared" si="16"/>
        <v>0</v>
      </c>
      <c r="G217" s="68"/>
      <c r="H217" s="72">
        <f t="shared" si="17"/>
        <v>0</v>
      </c>
      <c r="I217" s="72">
        <f t="shared" si="18"/>
        <v>0</v>
      </c>
      <c r="J217" s="69"/>
    </row>
    <row r="218" spans="1:10" x14ac:dyDescent="0.5">
      <c r="A218" s="66"/>
      <c r="B218" s="67"/>
      <c r="C218" s="66"/>
      <c r="D218" s="66"/>
      <c r="E218" s="66"/>
      <c r="F218" s="72">
        <f t="shared" si="16"/>
        <v>0</v>
      </c>
      <c r="G218" s="68"/>
      <c r="H218" s="72">
        <f t="shared" si="17"/>
        <v>0</v>
      </c>
      <c r="I218" s="72">
        <f t="shared" si="18"/>
        <v>0</v>
      </c>
      <c r="J218" s="69"/>
    </row>
    <row r="219" spans="1:10" x14ac:dyDescent="0.5">
      <c r="A219" s="66"/>
      <c r="B219" s="67"/>
      <c r="C219" s="66"/>
      <c r="D219" s="66"/>
      <c r="E219" s="66"/>
      <c r="F219" s="72">
        <f t="shared" si="16"/>
        <v>0</v>
      </c>
      <c r="G219" s="68"/>
      <c r="H219" s="72">
        <f t="shared" si="17"/>
        <v>0</v>
      </c>
      <c r="I219" s="72">
        <f t="shared" si="18"/>
        <v>0</v>
      </c>
      <c r="J219" s="69"/>
    </row>
    <row r="220" spans="1:10" x14ac:dyDescent="0.5">
      <c r="A220" s="66"/>
      <c r="B220" s="67"/>
      <c r="C220" s="66"/>
      <c r="D220" s="66"/>
      <c r="E220" s="66"/>
      <c r="F220" s="72">
        <f t="shared" si="16"/>
        <v>0</v>
      </c>
      <c r="G220" s="68"/>
      <c r="H220" s="72">
        <f t="shared" si="17"/>
        <v>0</v>
      </c>
      <c r="I220" s="72">
        <f t="shared" si="18"/>
        <v>0</v>
      </c>
      <c r="J220" s="69"/>
    </row>
    <row r="221" spans="1:10" x14ac:dyDescent="0.5">
      <c r="A221" s="66"/>
      <c r="B221" s="67"/>
      <c r="C221" s="66"/>
      <c r="D221" s="66"/>
      <c r="E221" s="66"/>
      <c r="F221" s="72">
        <f t="shared" si="16"/>
        <v>0</v>
      </c>
      <c r="G221" s="68"/>
      <c r="H221" s="72">
        <f t="shared" si="17"/>
        <v>0</v>
      </c>
      <c r="I221" s="72">
        <f t="shared" si="18"/>
        <v>0</v>
      </c>
      <c r="J221" s="69"/>
    </row>
    <row r="222" spans="1:10" x14ac:dyDescent="0.5">
      <c r="A222" s="66"/>
      <c r="B222" s="67"/>
      <c r="C222" s="66"/>
      <c r="D222" s="66"/>
      <c r="E222" s="66"/>
      <c r="F222" s="72">
        <f t="shared" si="16"/>
        <v>0</v>
      </c>
      <c r="G222" s="68"/>
      <c r="H222" s="72">
        <f t="shared" si="17"/>
        <v>0</v>
      </c>
      <c r="I222" s="72">
        <f t="shared" si="18"/>
        <v>0</v>
      </c>
      <c r="J222" s="69"/>
    </row>
    <row r="223" spans="1:10" x14ac:dyDescent="0.5">
      <c r="A223" s="66"/>
      <c r="B223" s="67"/>
      <c r="C223" s="66"/>
      <c r="D223" s="66"/>
      <c r="E223" s="66"/>
      <c r="F223" s="72">
        <f t="shared" si="16"/>
        <v>0</v>
      </c>
      <c r="G223" s="68"/>
      <c r="H223" s="72">
        <f t="shared" si="17"/>
        <v>0</v>
      </c>
      <c r="I223" s="72">
        <f t="shared" si="18"/>
        <v>0</v>
      </c>
      <c r="J223" s="69"/>
    </row>
    <row r="224" spans="1:10" x14ac:dyDescent="0.5">
      <c r="A224" s="66"/>
      <c r="B224" s="67"/>
      <c r="C224" s="66"/>
      <c r="D224" s="66"/>
      <c r="E224" s="66"/>
      <c r="F224" s="72">
        <f t="shared" si="16"/>
        <v>0</v>
      </c>
      <c r="G224" s="68"/>
      <c r="H224" s="72">
        <f t="shared" si="17"/>
        <v>0</v>
      </c>
      <c r="I224" s="72">
        <f t="shared" si="18"/>
        <v>0</v>
      </c>
      <c r="J224" s="69"/>
    </row>
    <row r="225" spans="1:10" x14ac:dyDescent="0.5">
      <c r="A225" s="66"/>
      <c r="B225" s="67"/>
      <c r="C225" s="66"/>
      <c r="D225" s="66"/>
      <c r="E225" s="66"/>
      <c r="F225" s="72">
        <f t="shared" si="16"/>
        <v>0</v>
      </c>
      <c r="G225" s="68"/>
      <c r="H225" s="72">
        <f t="shared" si="17"/>
        <v>0</v>
      </c>
      <c r="I225" s="72">
        <f t="shared" si="18"/>
        <v>0</v>
      </c>
      <c r="J225" s="69"/>
    </row>
    <row r="226" spans="1:10" x14ac:dyDescent="0.5">
      <c r="A226" s="66"/>
      <c r="B226" s="67"/>
      <c r="C226" s="66"/>
      <c r="D226" s="66"/>
      <c r="E226" s="66"/>
      <c r="F226" s="72">
        <f t="shared" si="16"/>
        <v>0</v>
      </c>
      <c r="G226" s="68"/>
      <c r="H226" s="72">
        <f t="shared" si="17"/>
        <v>0</v>
      </c>
      <c r="I226" s="72">
        <f t="shared" si="18"/>
        <v>0</v>
      </c>
      <c r="J226" s="69"/>
    </row>
    <row r="227" spans="1:10" x14ac:dyDescent="0.5">
      <c r="A227" s="66"/>
      <c r="B227" s="67"/>
      <c r="C227" s="66"/>
      <c r="D227" s="66"/>
      <c r="E227" s="66"/>
      <c r="F227" s="72">
        <f t="shared" si="16"/>
        <v>0</v>
      </c>
      <c r="G227" s="68"/>
      <c r="H227" s="72">
        <f t="shared" si="17"/>
        <v>0</v>
      </c>
      <c r="I227" s="72">
        <f t="shared" si="18"/>
        <v>0</v>
      </c>
      <c r="J227" s="69"/>
    </row>
    <row r="228" spans="1:10" x14ac:dyDescent="0.5">
      <c r="A228" s="66"/>
      <c r="B228" s="67"/>
      <c r="C228" s="66"/>
      <c r="D228" s="66"/>
      <c r="E228" s="66"/>
      <c r="F228" s="72">
        <f t="shared" si="16"/>
        <v>0</v>
      </c>
      <c r="G228" s="68"/>
      <c r="H228" s="72">
        <f t="shared" si="17"/>
        <v>0</v>
      </c>
      <c r="I228" s="72">
        <f t="shared" si="18"/>
        <v>0</v>
      </c>
      <c r="J228" s="69"/>
    </row>
    <row r="229" spans="1:10" x14ac:dyDescent="0.5">
      <c r="A229" s="66"/>
      <c r="B229" s="67"/>
      <c r="C229" s="66"/>
      <c r="D229" s="66"/>
      <c r="E229" s="66"/>
      <c r="F229" s="159">
        <f t="shared" si="16"/>
        <v>0</v>
      </c>
      <c r="G229" s="66"/>
      <c r="H229" s="159">
        <f t="shared" si="17"/>
        <v>0</v>
      </c>
      <c r="I229" s="72">
        <f t="shared" si="18"/>
        <v>0</v>
      </c>
      <c r="J229" s="69"/>
    </row>
    <row r="230" spans="1:10" x14ac:dyDescent="0.5">
      <c r="F230" s="143"/>
      <c r="H230" s="73"/>
      <c r="I230" s="73">
        <f>SUM(I8:I229)</f>
        <v>2067568</v>
      </c>
    </row>
    <row r="231" spans="1:10" x14ac:dyDescent="0.5">
      <c r="F231" s="143"/>
    </row>
  </sheetData>
  <sheetProtection algorithmName="SHA-512" hashValue="KEd+iNz2UP8XszMNZcmyu/d0WQLai3tiafXupPprHR1MOqBZpst1GVK9T1SBe7culAEb8vvc2kbaq3F2X3V1ZQ==" saltValue="mwauHRoQp92Sb37P0SG30Q==" spinCount="100000" sheet="1" objects="1" scenarios="1"/>
  <customSheetViews>
    <customSheetView guid="{797F402C-D807-4A5C-9055-8329E2DAA52F}">
      <pane xSplit="1" ySplit="7" topLeftCell="B8" activePane="bottomRight" state="frozen"/>
      <selection pane="bottomRight" sqref="A1:XFD1048576"/>
      <pageMargins left="0.7" right="0.7" top="0.75" bottom="0.75" header="0.3" footer="0.3"/>
      <pageSetup paperSize="9" orientation="portrait" horizontalDpi="0" verticalDpi="0" r:id="rId1"/>
    </customSheetView>
  </customSheetViews>
  <mergeCells count="20">
    <mergeCell ref="A4:B4"/>
    <mergeCell ref="D4:E4"/>
    <mergeCell ref="A3:B3"/>
    <mergeCell ref="A1:B1"/>
    <mergeCell ref="I1:J1"/>
    <mergeCell ref="I2:J2"/>
    <mergeCell ref="F1:G1"/>
    <mergeCell ref="F3:J3"/>
    <mergeCell ref="C1:E1"/>
    <mergeCell ref="C3:E3"/>
    <mergeCell ref="A2:B2"/>
    <mergeCell ref="D2:G2"/>
    <mergeCell ref="E6:F6"/>
    <mergeCell ref="G6:H6"/>
    <mergeCell ref="A6:A7"/>
    <mergeCell ref="B6:B7"/>
    <mergeCell ref="J6:J7"/>
    <mergeCell ref="I6:I7"/>
    <mergeCell ref="D6:D7"/>
    <mergeCell ref="C6:C7"/>
  </mergeCells>
  <pageMargins left="0.7" right="0.7" top="0.75" bottom="0.75" header="0.3" footer="0.3"/>
  <pageSetup paperSize="9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1"/>
  <sheetViews>
    <sheetView topLeftCell="A11" workbookViewId="0">
      <selection activeCell="H9" sqref="H9"/>
    </sheetView>
  </sheetViews>
  <sheetFormatPr defaultColWidth="9" defaultRowHeight="23.25" x14ac:dyDescent="0.5"/>
  <cols>
    <col min="1" max="1" width="13.75" style="65" customWidth="1"/>
    <col min="2" max="2" width="47.125" style="70" customWidth="1"/>
    <col min="3" max="3" width="17.375" style="65" customWidth="1"/>
    <col min="4" max="7" width="9" style="65"/>
    <col min="8" max="8" width="18.125" style="65" customWidth="1"/>
    <col min="9" max="9" width="11.625" style="65" customWidth="1"/>
    <col min="10" max="16384" width="9" style="65"/>
  </cols>
  <sheetData>
    <row r="1" spans="1:10" s="64" customFormat="1" ht="35.25" thickBot="1" x14ac:dyDescent="0.75">
      <c r="A1" s="504" t="s">
        <v>107</v>
      </c>
      <c r="B1" s="505"/>
      <c r="C1" s="512">
        <f>I230</f>
        <v>1538424</v>
      </c>
      <c r="D1" s="512"/>
      <c r="E1" s="513"/>
      <c r="F1" s="510" t="s">
        <v>39</v>
      </c>
      <c r="G1" s="510"/>
      <c r="H1" s="146">
        <f>C2</f>
        <v>7</v>
      </c>
      <c r="I1" s="506"/>
      <c r="J1" s="507"/>
    </row>
    <row r="2" spans="1:10" s="64" customFormat="1" ht="32.25" thickBot="1" x14ac:dyDescent="0.7">
      <c r="A2" s="529" t="s">
        <v>297</v>
      </c>
      <c r="B2" s="530"/>
      <c r="C2" s="418">
        <v>7</v>
      </c>
      <c r="D2" s="516" t="s">
        <v>40</v>
      </c>
      <c r="E2" s="517"/>
      <c r="F2" s="517"/>
      <c r="G2" s="518"/>
      <c r="H2" s="399">
        <f>C1</f>
        <v>1538424</v>
      </c>
      <c r="I2" s="508"/>
      <c r="J2" s="509"/>
    </row>
    <row r="3" spans="1:10" s="64" customFormat="1" ht="28.5" customHeight="1" thickBot="1" x14ac:dyDescent="0.7">
      <c r="A3" s="519" t="s">
        <v>106</v>
      </c>
      <c r="B3" s="520"/>
      <c r="C3" s="521">
        <f>'ปร 5 ข'!E25</f>
        <v>1646113.68</v>
      </c>
      <c r="D3" s="522"/>
      <c r="E3" s="522"/>
      <c r="F3" s="523" t="str">
        <f>"("&amp;BAHTTEXT(C3)&amp;")"</f>
        <v>(หนึ่งล้านหกแสนสี่หมื่นหกพันหนึ่งร้อยสิบสามบาทหกสิบแปดสตางค์)</v>
      </c>
      <c r="G3" s="523"/>
      <c r="H3" s="523"/>
      <c r="I3" s="523"/>
      <c r="J3" s="523"/>
    </row>
    <row r="4" spans="1:10" ht="43.5" hidden="1" customHeight="1" x14ac:dyDescent="0.7">
      <c r="A4" s="524" t="s">
        <v>270</v>
      </c>
      <c r="B4" s="524"/>
      <c r="C4" s="431">
        <f>'กรอกรายการ วัสดุ'!C4</f>
        <v>2</v>
      </c>
      <c r="D4" s="525" t="s">
        <v>271</v>
      </c>
      <c r="E4" s="525"/>
      <c r="F4" s="357"/>
      <c r="G4" s="357"/>
      <c r="H4" s="357"/>
      <c r="I4" s="355"/>
      <c r="J4" s="357"/>
    </row>
    <row r="5" spans="1:10" ht="27.75" customHeight="1" x14ac:dyDescent="0.7">
      <c r="A5" s="528" t="s">
        <v>323</v>
      </c>
      <c r="B5" s="528"/>
      <c r="C5" s="526">
        <f>'ปร 5 ข'!E26</f>
        <v>1646100</v>
      </c>
      <c r="D5" s="526"/>
      <c r="E5" s="526"/>
      <c r="F5" s="527" t="str">
        <f>"("&amp;BAHTTEXT(C5)&amp;")"</f>
        <v>(หนึ่งล้านหกแสนสี่หมื่นหกพันหนึ่งร้อยบาทถ้วน)</v>
      </c>
      <c r="G5" s="527"/>
      <c r="H5" s="527"/>
      <c r="I5" s="527"/>
      <c r="J5" s="527"/>
    </row>
    <row r="6" spans="1:10" x14ac:dyDescent="0.5">
      <c r="A6" s="490" t="s">
        <v>2</v>
      </c>
      <c r="B6" s="492" t="s">
        <v>3</v>
      </c>
      <c r="C6" s="498" t="s">
        <v>4</v>
      </c>
      <c r="D6" s="498" t="s">
        <v>5</v>
      </c>
      <c r="E6" s="488" t="s">
        <v>6</v>
      </c>
      <c r="F6" s="489"/>
      <c r="G6" s="488" t="s">
        <v>7</v>
      </c>
      <c r="H6" s="489"/>
      <c r="I6" s="496" t="s">
        <v>8</v>
      </c>
      <c r="J6" s="494" t="s">
        <v>9</v>
      </c>
    </row>
    <row r="7" spans="1:10" ht="41.25" customHeight="1" x14ac:dyDescent="0.5">
      <c r="A7" s="491"/>
      <c r="B7" s="493"/>
      <c r="C7" s="499"/>
      <c r="D7" s="499"/>
      <c r="E7" s="71" t="s">
        <v>10</v>
      </c>
      <c r="F7" s="71" t="s">
        <v>11</v>
      </c>
      <c r="G7" s="71" t="s">
        <v>10</v>
      </c>
      <c r="H7" s="71" t="s">
        <v>11</v>
      </c>
      <c r="I7" s="497"/>
      <c r="J7" s="495"/>
    </row>
    <row r="8" spans="1:10" x14ac:dyDescent="0.5">
      <c r="A8" s="66"/>
      <c r="B8" s="67" t="s">
        <v>355</v>
      </c>
      <c r="C8" s="66">
        <v>12</v>
      </c>
      <c r="D8" s="66"/>
      <c r="E8" s="66">
        <v>1456</v>
      </c>
      <c r="F8" s="72">
        <f>E8*$C8</f>
        <v>17472</v>
      </c>
      <c r="G8" s="68">
        <v>111</v>
      </c>
      <c r="H8" s="72">
        <f>G8*$C8</f>
        <v>1332</v>
      </c>
      <c r="I8" s="72">
        <f>F8+H8</f>
        <v>18804</v>
      </c>
      <c r="J8" s="68"/>
    </row>
    <row r="9" spans="1:10" x14ac:dyDescent="0.5">
      <c r="A9" s="66"/>
      <c r="B9" s="67" t="s">
        <v>356</v>
      </c>
      <c r="C9" s="66">
        <v>124</v>
      </c>
      <c r="D9" s="66"/>
      <c r="E9" s="66">
        <v>11144</v>
      </c>
      <c r="F9" s="72">
        <f t="shared" ref="F9:F72" si="0">E9*$C9</f>
        <v>1381856</v>
      </c>
      <c r="G9" s="68">
        <v>1111</v>
      </c>
      <c r="H9" s="72">
        <f t="shared" ref="H9:H72" si="1">G9*$C9</f>
        <v>137764</v>
      </c>
      <c r="I9" s="72">
        <f t="shared" ref="I9:I72" si="2">F9+H9</f>
        <v>1519620</v>
      </c>
      <c r="J9" s="69"/>
    </row>
    <row r="10" spans="1:10" x14ac:dyDescent="0.5">
      <c r="A10" s="66"/>
      <c r="B10" s="67"/>
      <c r="C10" s="66"/>
      <c r="D10" s="66"/>
      <c r="E10" s="66"/>
      <c r="F10" s="72">
        <f t="shared" si="0"/>
        <v>0</v>
      </c>
      <c r="G10" s="68"/>
      <c r="H10" s="72">
        <f t="shared" si="1"/>
        <v>0</v>
      </c>
      <c r="I10" s="72">
        <f t="shared" si="2"/>
        <v>0</v>
      </c>
      <c r="J10" s="69"/>
    </row>
    <row r="11" spans="1:10" x14ac:dyDescent="0.5">
      <c r="A11" s="66"/>
      <c r="B11" s="67"/>
      <c r="C11" s="66"/>
      <c r="D11" s="66"/>
      <c r="E11" s="66"/>
      <c r="F11" s="72">
        <f t="shared" si="0"/>
        <v>0</v>
      </c>
      <c r="G11" s="68"/>
      <c r="H11" s="72">
        <f t="shared" si="1"/>
        <v>0</v>
      </c>
      <c r="I11" s="72">
        <f t="shared" si="2"/>
        <v>0</v>
      </c>
      <c r="J11" s="69"/>
    </row>
    <row r="12" spans="1:10" x14ac:dyDescent="0.5">
      <c r="A12" s="66"/>
      <c r="B12" s="67"/>
      <c r="C12" s="66"/>
      <c r="D12" s="66"/>
      <c r="E12" s="66"/>
      <c r="F12" s="72">
        <f t="shared" si="0"/>
        <v>0</v>
      </c>
      <c r="G12" s="68"/>
      <c r="H12" s="72">
        <f t="shared" si="1"/>
        <v>0</v>
      </c>
      <c r="I12" s="72">
        <f t="shared" si="2"/>
        <v>0</v>
      </c>
      <c r="J12" s="69"/>
    </row>
    <row r="13" spans="1:10" x14ac:dyDescent="0.5">
      <c r="A13" s="66"/>
      <c r="B13" s="67"/>
      <c r="C13" s="66"/>
      <c r="D13" s="66"/>
      <c r="E13" s="66"/>
      <c r="F13" s="72">
        <f t="shared" si="0"/>
        <v>0</v>
      </c>
      <c r="G13" s="68"/>
      <c r="H13" s="72">
        <f t="shared" si="1"/>
        <v>0</v>
      </c>
      <c r="I13" s="72">
        <f t="shared" si="2"/>
        <v>0</v>
      </c>
      <c r="J13" s="69"/>
    </row>
    <row r="14" spans="1:10" x14ac:dyDescent="0.5">
      <c r="A14" s="66"/>
      <c r="B14" s="67"/>
      <c r="C14" s="66"/>
      <c r="D14" s="66"/>
      <c r="E14" s="66"/>
      <c r="F14" s="72">
        <f t="shared" si="0"/>
        <v>0</v>
      </c>
      <c r="G14" s="68"/>
      <c r="H14" s="72">
        <f t="shared" si="1"/>
        <v>0</v>
      </c>
      <c r="I14" s="72">
        <f t="shared" si="2"/>
        <v>0</v>
      </c>
      <c r="J14" s="69"/>
    </row>
    <row r="15" spans="1:10" x14ac:dyDescent="0.5">
      <c r="A15" s="66"/>
      <c r="B15" s="67"/>
      <c r="C15" s="66"/>
      <c r="D15" s="66"/>
      <c r="E15" s="66"/>
      <c r="F15" s="72">
        <f t="shared" si="0"/>
        <v>0</v>
      </c>
      <c r="G15" s="68"/>
      <c r="H15" s="72">
        <f t="shared" si="1"/>
        <v>0</v>
      </c>
      <c r="I15" s="72">
        <f t="shared" si="2"/>
        <v>0</v>
      </c>
      <c r="J15" s="69"/>
    </row>
    <row r="16" spans="1:10" x14ac:dyDescent="0.5">
      <c r="A16" s="66"/>
      <c r="B16" s="67"/>
      <c r="C16" s="66"/>
      <c r="D16" s="66"/>
      <c r="E16" s="66"/>
      <c r="F16" s="72">
        <f t="shared" si="0"/>
        <v>0</v>
      </c>
      <c r="G16" s="68"/>
      <c r="H16" s="72">
        <f t="shared" si="1"/>
        <v>0</v>
      </c>
      <c r="I16" s="72">
        <f t="shared" si="2"/>
        <v>0</v>
      </c>
      <c r="J16" s="69"/>
    </row>
    <row r="17" spans="1:10" x14ac:dyDescent="0.5">
      <c r="A17" s="66"/>
      <c r="B17" s="67"/>
      <c r="C17" s="66"/>
      <c r="D17" s="66"/>
      <c r="E17" s="66"/>
      <c r="F17" s="72">
        <f t="shared" si="0"/>
        <v>0</v>
      </c>
      <c r="G17" s="68"/>
      <c r="H17" s="72">
        <f t="shared" si="1"/>
        <v>0</v>
      </c>
      <c r="I17" s="72">
        <f t="shared" si="2"/>
        <v>0</v>
      </c>
      <c r="J17" s="69"/>
    </row>
    <row r="18" spans="1:10" x14ac:dyDescent="0.5">
      <c r="A18" s="66"/>
      <c r="B18" s="67"/>
      <c r="C18" s="66"/>
      <c r="D18" s="66"/>
      <c r="E18" s="66"/>
      <c r="F18" s="72">
        <f t="shared" si="0"/>
        <v>0</v>
      </c>
      <c r="G18" s="68"/>
      <c r="H18" s="72">
        <f t="shared" si="1"/>
        <v>0</v>
      </c>
      <c r="I18" s="72">
        <f t="shared" si="2"/>
        <v>0</v>
      </c>
      <c r="J18" s="69"/>
    </row>
    <row r="19" spans="1:10" x14ac:dyDescent="0.5">
      <c r="A19" s="66"/>
      <c r="B19" s="67"/>
      <c r="C19" s="66"/>
      <c r="D19" s="66"/>
      <c r="E19" s="66"/>
      <c r="F19" s="72">
        <f t="shared" si="0"/>
        <v>0</v>
      </c>
      <c r="G19" s="68"/>
      <c r="H19" s="72">
        <f t="shared" si="1"/>
        <v>0</v>
      </c>
      <c r="I19" s="72">
        <f t="shared" si="2"/>
        <v>0</v>
      </c>
      <c r="J19" s="69"/>
    </row>
    <row r="20" spans="1:10" x14ac:dyDescent="0.5">
      <c r="A20" s="66"/>
      <c r="B20" s="67"/>
      <c r="C20" s="66"/>
      <c r="D20" s="66"/>
      <c r="E20" s="66"/>
      <c r="F20" s="72">
        <f t="shared" si="0"/>
        <v>0</v>
      </c>
      <c r="G20" s="68"/>
      <c r="H20" s="72">
        <f t="shared" si="1"/>
        <v>0</v>
      </c>
      <c r="I20" s="72">
        <f t="shared" si="2"/>
        <v>0</v>
      </c>
      <c r="J20" s="69"/>
    </row>
    <row r="21" spans="1:10" x14ac:dyDescent="0.5">
      <c r="A21" s="66"/>
      <c r="B21" s="67"/>
      <c r="C21" s="66"/>
      <c r="D21" s="66"/>
      <c r="E21" s="66"/>
      <c r="F21" s="72">
        <f t="shared" si="0"/>
        <v>0</v>
      </c>
      <c r="G21" s="68"/>
      <c r="H21" s="72">
        <f t="shared" si="1"/>
        <v>0</v>
      </c>
      <c r="I21" s="72">
        <f t="shared" si="2"/>
        <v>0</v>
      </c>
      <c r="J21" s="69"/>
    </row>
    <row r="22" spans="1:10" x14ac:dyDescent="0.5">
      <c r="A22" s="66"/>
      <c r="B22" s="67"/>
      <c r="C22" s="66"/>
      <c r="D22" s="66"/>
      <c r="E22" s="66"/>
      <c r="F22" s="72">
        <f t="shared" si="0"/>
        <v>0</v>
      </c>
      <c r="G22" s="68"/>
      <c r="H22" s="72">
        <f t="shared" si="1"/>
        <v>0</v>
      </c>
      <c r="I22" s="72">
        <f t="shared" si="2"/>
        <v>0</v>
      </c>
      <c r="J22" s="69"/>
    </row>
    <row r="23" spans="1:10" x14ac:dyDescent="0.5">
      <c r="A23" s="66"/>
      <c r="B23" s="67"/>
      <c r="C23" s="66"/>
      <c r="D23" s="66"/>
      <c r="E23" s="66"/>
      <c r="F23" s="72">
        <f t="shared" si="0"/>
        <v>0</v>
      </c>
      <c r="G23" s="68"/>
      <c r="H23" s="72">
        <f t="shared" si="1"/>
        <v>0</v>
      </c>
      <c r="I23" s="72">
        <f t="shared" si="2"/>
        <v>0</v>
      </c>
      <c r="J23" s="69"/>
    </row>
    <row r="24" spans="1:10" x14ac:dyDescent="0.5">
      <c r="A24" s="66"/>
      <c r="B24" s="67"/>
      <c r="C24" s="66"/>
      <c r="D24" s="66"/>
      <c r="E24" s="66"/>
      <c r="F24" s="72">
        <f t="shared" si="0"/>
        <v>0</v>
      </c>
      <c r="G24" s="68"/>
      <c r="H24" s="72">
        <f t="shared" si="1"/>
        <v>0</v>
      </c>
      <c r="I24" s="72">
        <f t="shared" si="2"/>
        <v>0</v>
      </c>
      <c r="J24" s="69"/>
    </row>
    <row r="25" spans="1:10" x14ac:dyDescent="0.5">
      <c r="A25" s="66"/>
      <c r="B25" s="67"/>
      <c r="C25" s="66"/>
      <c r="D25" s="66"/>
      <c r="E25" s="66"/>
      <c r="F25" s="72">
        <f t="shared" si="0"/>
        <v>0</v>
      </c>
      <c r="G25" s="68"/>
      <c r="H25" s="72">
        <f t="shared" si="1"/>
        <v>0</v>
      </c>
      <c r="I25" s="72">
        <f t="shared" si="2"/>
        <v>0</v>
      </c>
      <c r="J25" s="69"/>
    </row>
    <row r="26" spans="1:10" x14ac:dyDescent="0.5">
      <c r="A26" s="66"/>
      <c r="B26" s="67"/>
      <c r="C26" s="66"/>
      <c r="D26" s="66"/>
      <c r="E26" s="66"/>
      <c r="F26" s="72">
        <f t="shared" si="0"/>
        <v>0</v>
      </c>
      <c r="G26" s="68"/>
      <c r="H26" s="72">
        <f t="shared" si="1"/>
        <v>0</v>
      </c>
      <c r="I26" s="72">
        <f t="shared" si="2"/>
        <v>0</v>
      </c>
      <c r="J26" s="69"/>
    </row>
    <row r="27" spans="1:10" x14ac:dyDescent="0.5">
      <c r="A27" s="66"/>
      <c r="B27" s="67"/>
      <c r="C27" s="66"/>
      <c r="D27" s="66"/>
      <c r="E27" s="66"/>
      <c r="F27" s="72">
        <f t="shared" si="0"/>
        <v>0</v>
      </c>
      <c r="G27" s="68"/>
      <c r="H27" s="72">
        <f t="shared" si="1"/>
        <v>0</v>
      </c>
      <c r="I27" s="72">
        <f t="shared" si="2"/>
        <v>0</v>
      </c>
      <c r="J27" s="69"/>
    </row>
    <row r="28" spans="1:10" x14ac:dyDescent="0.5">
      <c r="A28" s="66"/>
      <c r="B28" s="67"/>
      <c r="C28" s="66"/>
      <c r="D28" s="66"/>
      <c r="E28" s="66"/>
      <c r="F28" s="72">
        <f t="shared" si="0"/>
        <v>0</v>
      </c>
      <c r="G28" s="68"/>
      <c r="H28" s="72">
        <f t="shared" si="1"/>
        <v>0</v>
      </c>
      <c r="I28" s="72">
        <f t="shared" si="2"/>
        <v>0</v>
      </c>
      <c r="J28" s="69"/>
    </row>
    <row r="29" spans="1:10" x14ac:dyDescent="0.5">
      <c r="A29" s="66"/>
      <c r="B29" s="67"/>
      <c r="C29" s="66"/>
      <c r="D29" s="66"/>
      <c r="E29" s="66"/>
      <c r="F29" s="72">
        <f t="shared" si="0"/>
        <v>0</v>
      </c>
      <c r="G29" s="68"/>
      <c r="H29" s="72">
        <f t="shared" si="1"/>
        <v>0</v>
      </c>
      <c r="I29" s="72">
        <f t="shared" si="2"/>
        <v>0</v>
      </c>
      <c r="J29" s="69"/>
    </row>
    <row r="30" spans="1:10" x14ac:dyDescent="0.5">
      <c r="A30" s="66"/>
      <c r="B30" s="67"/>
      <c r="C30" s="66"/>
      <c r="D30" s="66"/>
      <c r="E30" s="66"/>
      <c r="F30" s="72">
        <f t="shared" si="0"/>
        <v>0</v>
      </c>
      <c r="G30" s="68"/>
      <c r="H30" s="72">
        <f t="shared" si="1"/>
        <v>0</v>
      </c>
      <c r="I30" s="72">
        <f t="shared" si="2"/>
        <v>0</v>
      </c>
      <c r="J30" s="69"/>
    </row>
    <row r="31" spans="1:10" x14ac:dyDescent="0.5">
      <c r="A31" s="66"/>
      <c r="B31" s="67"/>
      <c r="C31" s="66"/>
      <c r="D31" s="66"/>
      <c r="E31" s="66"/>
      <c r="F31" s="72">
        <f t="shared" si="0"/>
        <v>0</v>
      </c>
      <c r="G31" s="68"/>
      <c r="H31" s="72">
        <f t="shared" si="1"/>
        <v>0</v>
      </c>
      <c r="I31" s="72">
        <f t="shared" si="2"/>
        <v>0</v>
      </c>
      <c r="J31" s="69"/>
    </row>
    <row r="32" spans="1:10" x14ac:dyDescent="0.5">
      <c r="A32" s="66"/>
      <c r="B32" s="67"/>
      <c r="C32" s="66"/>
      <c r="D32" s="66"/>
      <c r="E32" s="66"/>
      <c r="F32" s="72">
        <f t="shared" si="0"/>
        <v>0</v>
      </c>
      <c r="G32" s="68"/>
      <c r="H32" s="72">
        <f t="shared" si="1"/>
        <v>0</v>
      </c>
      <c r="I32" s="72">
        <f t="shared" si="2"/>
        <v>0</v>
      </c>
      <c r="J32" s="69"/>
    </row>
    <row r="33" spans="1:10" x14ac:dyDescent="0.5">
      <c r="A33" s="66"/>
      <c r="B33" s="67"/>
      <c r="C33" s="66"/>
      <c r="D33" s="66"/>
      <c r="E33" s="66"/>
      <c r="F33" s="72">
        <f t="shared" si="0"/>
        <v>0</v>
      </c>
      <c r="G33" s="68"/>
      <c r="H33" s="72">
        <f t="shared" si="1"/>
        <v>0</v>
      </c>
      <c r="I33" s="72">
        <f t="shared" si="2"/>
        <v>0</v>
      </c>
      <c r="J33" s="69"/>
    </row>
    <row r="34" spans="1:10" x14ac:dyDescent="0.5">
      <c r="A34" s="66"/>
      <c r="B34" s="67"/>
      <c r="C34" s="66"/>
      <c r="D34" s="66"/>
      <c r="E34" s="66"/>
      <c r="F34" s="72">
        <f t="shared" si="0"/>
        <v>0</v>
      </c>
      <c r="G34" s="68"/>
      <c r="H34" s="72">
        <f t="shared" si="1"/>
        <v>0</v>
      </c>
      <c r="I34" s="72">
        <f t="shared" si="2"/>
        <v>0</v>
      </c>
      <c r="J34" s="69"/>
    </row>
    <row r="35" spans="1:10" x14ac:dyDescent="0.5">
      <c r="A35" s="66"/>
      <c r="B35" s="67"/>
      <c r="C35" s="66"/>
      <c r="D35" s="66"/>
      <c r="E35" s="66"/>
      <c r="F35" s="72">
        <f t="shared" si="0"/>
        <v>0</v>
      </c>
      <c r="G35" s="68"/>
      <c r="H35" s="72">
        <f t="shared" si="1"/>
        <v>0</v>
      </c>
      <c r="I35" s="72">
        <f t="shared" si="2"/>
        <v>0</v>
      </c>
      <c r="J35" s="69"/>
    </row>
    <row r="36" spans="1:10" x14ac:dyDescent="0.5">
      <c r="A36" s="66"/>
      <c r="B36" s="67"/>
      <c r="C36" s="66"/>
      <c r="D36" s="66"/>
      <c r="E36" s="66"/>
      <c r="F36" s="72">
        <f t="shared" si="0"/>
        <v>0</v>
      </c>
      <c r="G36" s="68"/>
      <c r="H36" s="72">
        <f t="shared" si="1"/>
        <v>0</v>
      </c>
      <c r="I36" s="72">
        <f t="shared" si="2"/>
        <v>0</v>
      </c>
      <c r="J36" s="69"/>
    </row>
    <row r="37" spans="1:10" x14ac:dyDescent="0.5">
      <c r="A37" s="66"/>
      <c r="B37" s="67"/>
      <c r="C37" s="66"/>
      <c r="D37" s="66"/>
      <c r="E37" s="66"/>
      <c r="F37" s="72">
        <f t="shared" si="0"/>
        <v>0</v>
      </c>
      <c r="G37" s="68"/>
      <c r="H37" s="72">
        <f t="shared" si="1"/>
        <v>0</v>
      </c>
      <c r="I37" s="72">
        <f t="shared" si="2"/>
        <v>0</v>
      </c>
      <c r="J37" s="69"/>
    </row>
    <row r="38" spans="1:10" x14ac:dyDescent="0.5">
      <c r="A38" s="66"/>
      <c r="B38" s="67"/>
      <c r="C38" s="66"/>
      <c r="D38" s="66"/>
      <c r="E38" s="66"/>
      <c r="F38" s="72">
        <f t="shared" si="0"/>
        <v>0</v>
      </c>
      <c r="G38" s="68"/>
      <c r="H38" s="72">
        <f t="shared" si="1"/>
        <v>0</v>
      </c>
      <c r="I38" s="72">
        <f t="shared" si="2"/>
        <v>0</v>
      </c>
      <c r="J38" s="69"/>
    </row>
    <row r="39" spans="1:10" x14ac:dyDescent="0.5">
      <c r="A39" s="66"/>
      <c r="B39" s="67"/>
      <c r="C39" s="66"/>
      <c r="D39" s="66"/>
      <c r="E39" s="66"/>
      <c r="F39" s="72">
        <f t="shared" si="0"/>
        <v>0</v>
      </c>
      <c r="G39" s="68"/>
      <c r="H39" s="72">
        <f t="shared" si="1"/>
        <v>0</v>
      </c>
      <c r="I39" s="72">
        <f t="shared" si="2"/>
        <v>0</v>
      </c>
      <c r="J39" s="69"/>
    </row>
    <row r="40" spans="1:10" x14ac:dyDescent="0.5">
      <c r="A40" s="66"/>
      <c r="B40" s="67"/>
      <c r="C40" s="66"/>
      <c r="D40" s="66"/>
      <c r="E40" s="66"/>
      <c r="F40" s="72">
        <f t="shared" si="0"/>
        <v>0</v>
      </c>
      <c r="G40" s="68"/>
      <c r="H40" s="72">
        <f t="shared" si="1"/>
        <v>0</v>
      </c>
      <c r="I40" s="72">
        <f t="shared" si="2"/>
        <v>0</v>
      </c>
      <c r="J40" s="69"/>
    </row>
    <row r="41" spans="1:10" x14ac:dyDescent="0.5">
      <c r="A41" s="66"/>
      <c r="B41" s="67"/>
      <c r="C41" s="66"/>
      <c r="D41" s="66"/>
      <c r="E41" s="66"/>
      <c r="F41" s="72">
        <f t="shared" si="0"/>
        <v>0</v>
      </c>
      <c r="G41" s="68"/>
      <c r="H41" s="72">
        <f t="shared" si="1"/>
        <v>0</v>
      </c>
      <c r="I41" s="72">
        <f t="shared" si="2"/>
        <v>0</v>
      </c>
      <c r="J41" s="69"/>
    </row>
    <row r="42" spans="1:10" x14ac:dyDescent="0.5">
      <c r="A42" s="66"/>
      <c r="B42" s="67"/>
      <c r="C42" s="66"/>
      <c r="D42" s="66"/>
      <c r="E42" s="66"/>
      <c r="F42" s="72">
        <f t="shared" si="0"/>
        <v>0</v>
      </c>
      <c r="G42" s="68"/>
      <c r="H42" s="72">
        <f t="shared" si="1"/>
        <v>0</v>
      </c>
      <c r="I42" s="72">
        <f t="shared" si="2"/>
        <v>0</v>
      </c>
      <c r="J42" s="69"/>
    </row>
    <row r="43" spans="1:10" x14ac:dyDescent="0.5">
      <c r="A43" s="66"/>
      <c r="B43" s="67"/>
      <c r="C43" s="66"/>
      <c r="D43" s="66"/>
      <c r="E43" s="66"/>
      <c r="F43" s="72">
        <f t="shared" si="0"/>
        <v>0</v>
      </c>
      <c r="G43" s="68"/>
      <c r="H43" s="72">
        <f t="shared" si="1"/>
        <v>0</v>
      </c>
      <c r="I43" s="72">
        <f t="shared" si="2"/>
        <v>0</v>
      </c>
      <c r="J43" s="69"/>
    </row>
    <row r="44" spans="1:10" x14ac:dyDescent="0.5">
      <c r="A44" s="66"/>
      <c r="B44" s="67"/>
      <c r="C44" s="66"/>
      <c r="D44" s="66"/>
      <c r="E44" s="66"/>
      <c r="F44" s="72">
        <f t="shared" si="0"/>
        <v>0</v>
      </c>
      <c r="G44" s="68"/>
      <c r="H44" s="72">
        <f t="shared" si="1"/>
        <v>0</v>
      </c>
      <c r="I44" s="72">
        <f t="shared" si="2"/>
        <v>0</v>
      </c>
      <c r="J44" s="69"/>
    </row>
    <row r="45" spans="1:10" x14ac:dyDescent="0.5">
      <c r="A45" s="66"/>
      <c r="B45" s="67"/>
      <c r="C45" s="66"/>
      <c r="D45" s="66"/>
      <c r="E45" s="66"/>
      <c r="F45" s="72">
        <f t="shared" si="0"/>
        <v>0</v>
      </c>
      <c r="G45" s="68"/>
      <c r="H45" s="72">
        <f t="shared" si="1"/>
        <v>0</v>
      </c>
      <c r="I45" s="72">
        <f t="shared" si="2"/>
        <v>0</v>
      </c>
      <c r="J45" s="69"/>
    </row>
    <row r="46" spans="1:10" x14ac:dyDescent="0.5">
      <c r="A46" s="66"/>
      <c r="B46" s="67"/>
      <c r="C46" s="66"/>
      <c r="D46" s="66"/>
      <c r="E46" s="66"/>
      <c r="F46" s="72">
        <f t="shared" si="0"/>
        <v>0</v>
      </c>
      <c r="G46" s="68"/>
      <c r="H46" s="72">
        <f t="shared" si="1"/>
        <v>0</v>
      </c>
      <c r="I46" s="72">
        <f t="shared" si="2"/>
        <v>0</v>
      </c>
      <c r="J46" s="69"/>
    </row>
    <row r="47" spans="1:10" x14ac:dyDescent="0.5">
      <c r="A47" s="66"/>
      <c r="B47" s="67"/>
      <c r="C47" s="66"/>
      <c r="D47" s="66"/>
      <c r="E47" s="66"/>
      <c r="F47" s="72">
        <f t="shared" si="0"/>
        <v>0</v>
      </c>
      <c r="G47" s="68"/>
      <c r="H47" s="72">
        <f t="shared" si="1"/>
        <v>0</v>
      </c>
      <c r="I47" s="72">
        <f t="shared" si="2"/>
        <v>0</v>
      </c>
      <c r="J47" s="69"/>
    </row>
    <row r="48" spans="1:10" x14ac:dyDescent="0.5">
      <c r="A48" s="66"/>
      <c r="B48" s="67"/>
      <c r="C48" s="66"/>
      <c r="D48" s="66"/>
      <c r="E48" s="66"/>
      <c r="F48" s="72">
        <f t="shared" si="0"/>
        <v>0</v>
      </c>
      <c r="G48" s="68"/>
      <c r="H48" s="72">
        <f t="shared" si="1"/>
        <v>0</v>
      </c>
      <c r="I48" s="72">
        <f t="shared" si="2"/>
        <v>0</v>
      </c>
      <c r="J48" s="69"/>
    </row>
    <row r="49" spans="1:10" x14ac:dyDescent="0.5">
      <c r="A49" s="66"/>
      <c r="B49" s="67"/>
      <c r="C49" s="66"/>
      <c r="D49" s="66"/>
      <c r="E49" s="66"/>
      <c r="F49" s="72">
        <f t="shared" si="0"/>
        <v>0</v>
      </c>
      <c r="G49" s="68"/>
      <c r="H49" s="72">
        <f t="shared" si="1"/>
        <v>0</v>
      </c>
      <c r="I49" s="72">
        <f t="shared" si="2"/>
        <v>0</v>
      </c>
      <c r="J49" s="69"/>
    </row>
    <row r="50" spans="1:10" x14ac:dyDescent="0.5">
      <c r="A50" s="66"/>
      <c r="B50" s="67"/>
      <c r="C50" s="66"/>
      <c r="D50" s="66"/>
      <c r="E50" s="66"/>
      <c r="F50" s="72">
        <f t="shared" si="0"/>
        <v>0</v>
      </c>
      <c r="G50" s="68"/>
      <c r="H50" s="72">
        <f t="shared" si="1"/>
        <v>0</v>
      </c>
      <c r="I50" s="72">
        <f t="shared" si="2"/>
        <v>0</v>
      </c>
      <c r="J50" s="69"/>
    </row>
    <row r="51" spans="1:10" x14ac:dyDescent="0.5">
      <c r="A51" s="66"/>
      <c r="B51" s="67"/>
      <c r="C51" s="66"/>
      <c r="D51" s="66"/>
      <c r="E51" s="66"/>
      <c r="F51" s="72">
        <f t="shared" si="0"/>
        <v>0</v>
      </c>
      <c r="G51" s="68"/>
      <c r="H51" s="72">
        <f t="shared" si="1"/>
        <v>0</v>
      </c>
      <c r="I51" s="72">
        <f t="shared" si="2"/>
        <v>0</v>
      </c>
      <c r="J51" s="69"/>
    </row>
    <row r="52" spans="1:10" x14ac:dyDescent="0.5">
      <c r="A52" s="66"/>
      <c r="B52" s="67"/>
      <c r="C52" s="66"/>
      <c r="D52" s="66"/>
      <c r="E52" s="66"/>
      <c r="F52" s="72">
        <f t="shared" si="0"/>
        <v>0</v>
      </c>
      <c r="G52" s="68"/>
      <c r="H52" s="72">
        <f t="shared" si="1"/>
        <v>0</v>
      </c>
      <c r="I52" s="72">
        <f t="shared" si="2"/>
        <v>0</v>
      </c>
      <c r="J52" s="69"/>
    </row>
    <row r="53" spans="1:10" x14ac:dyDescent="0.5">
      <c r="A53" s="66"/>
      <c r="B53" s="67"/>
      <c r="C53" s="66"/>
      <c r="D53" s="66"/>
      <c r="E53" s="66"/>
      <c r="F53" s="72">
        <f t="shared" si="0"/>
        <v>0</v>
      </c>
      <c r="G53" s="68"/>
      <c r="H53" s="72">
        <f t="shared" si="1"/>
        <v>0</v>
      </c>
      <c r="I53" s="72">
        <f t="shared" si="2"/>
        <v>0</v>
      </c>
      <c r="J53" s="69"/>
    </row>
    <row r="54" spans="1:10" x14ac:dyDescent="0.5">
      <c r="A54" s="66"/>
      <c r="B54" s="67"/>
      <c r="C54" s="66"/>
      <c r="D54" s="66"/>
      <c r="E54" s="66"/>
      <c r="F54" s="72">
        <f t="shared" si="0"/>
        <v>0</v>
      </c>
      <c r="G54" s="68"/>
      <c r="H54" s="72">
        <f t="shared" si="1"/>
        <v>0</v>
      </c>
      <c r="I54" s="72">
        <f t="shared" si="2"/>
        <v>0</v>
      </c>
      <c r="J54" s="69"/>
    </row>
    <row r="55" spans="1:10" x14ac:dyDescent="0.5">
      <c r="A55" s="66"/>
      <c r="B55" s="67"/>
      <c r="C55" s="66"/>
      <c r="D55" s="66"/>
      <c r="E55" s="66"/>
      <c r="F55" s="72">
        <f t="shared" si="0"/>
        <v>0</v>
      </c>
      <c r="G55" s="68"/>
      <c r="H55" s="72">
        <f t="shared" si="1"/>
        <v>0</v>
      </c>
      <c r="I55" s="72">
        <f t="shared" si="2"/>
        <v>0</v>
      </c>
      <c r="J55" s="69"/>
    </row>
    <row r="56" spans="1:10" x14ac:dyDescent="0.5">
      <c r="A56" s="66"/>
      <c r="B56" s="67"/>
      <c r="C56" s="66"/>
      <c r="D56" s="66"/>
      <c r="E56" s="66"/>
      <c r="F56" s="72">
        <f t="shared" si="0"/>
        <v>0</v>
      </c>
      <c r="G56" s="68"/>
      <c r="H56" s="72">
        <f t="shared" si="1"/>
        <v>0</v>
      </c>
      <c r="I56" s="72">
        <f t="shared" si="2"/>
        <v>0</v>
      </c>
      <c r="J56" s="69"/>
    </row>
    <row r="57" spans="1:10" x14ac:dyDescent="0.5">
      <c r="A57" s="66"/>
      <c r="B57" s="67"/>
      <c r="C57" s="66"/>
      <c r="D57" s="66"/>
      <c r="E57" s="66"/>
      <c r="F57" s="72">
        <f t="shared" si="0"/>
        <v>0</v>
      </c>
      <c r="G57" s="68"/>
      <c r="H57" s="72">
        <f t="shared" si="1"/>
        <v>0</v>
      </c>
      <c r="I57" s="72">
        <f t="shared" si="2"/>
        <v>0</v>
      </c>
      <c r="J57" s="69"/>
    </row>
    <row r="58" spans="1:10" x14ac:dyDescent="0.5">
      <c r="A58" s="66"/>
      <c r="B58" s="67"/>
      <c r="C58" s="66"/>
      <c r="D58" s="66"/>
      <c r="E58" s="66"/>
      <c r="F58" s="72">
        <f t="shared" si="0"/>
        <v>0</v>
      </c>
      <c r="G58" s="68"/>
      <c r="H58" s="72">
        <f t="shared" si="1"/>
        <v>0</v>
      </c>
      <c r="I58" s="72">
        <f t="shared" si="2"/>
        <v>0</v>
      </c>
      <c r="J58" s="69"/>
    </row>
    <row r="59" spans="1:10" x14ac:dyDescent="0.5">
      <c r="A59" s="66"/>
      <c r="B59" s="67"/>
      <c r="C59" s="66"/>
      <c r="D59" s="66"/>
      <c r="E59" s="66"/>
      <c r="F59" s="72">
        <f t="shared" si="0"/>
        <v>0</v>
      </c>
      <c r="G59" s="68"/>
      <c r="H59" s="72">
        <f t="shared" si="1"/>
        <v>0</v>
      </c>
      <c r="I59" s="72">
        <f t="shared" si="2"/>
        <v>0</v>
      </c>
      <c r="J59" s="69"/>
    </row>
    <row r="60" spans="1:10" x14ac:dyDescent="0.5">
      <c r="A60" s="66"/>
      <c r="B60" s="67"/>
      <c r="C60" s="66"/>
      <c r="D60" s="66"/>
      <c r="E60" s="66"/>
      <c r="F60" s="72">
        <f t="shared" si="0"/>
        <v>0</v>
      </c>
      <c r="G60" s="68"/>
      <c r="H60" s="72">
        <f t="shared" si="1"/>
        <v>0</v>
      </c>
      <c r="I60" s="72">
        <f t="shared" si="2"/>
        <v>0</v>
      </c>
      <c r="J60" s="69"/>
    </row>
    <row r="61" spans="1:10" x14ac:dyDescent="0.5">
      <c r="A61" s="66"/>
      <c r="B61" s="67"/>
      <c r="C61" s="66"/>
      <c r="D61" s="66"/>
      <c r="E61" s="66"/>
      <c r="F61" s="72">
        <f t="shared" si="0"/>
        <v>0</v>
      </c>
      <c r="G61" s="68"/>
      <c r="H61" s="72">
        <f t="shared" si="1"/>
        <v>0</v>
      </c>
      <c r="I61" s="72">
        <f t="shared" si="2"/>
        <v>0</v>
      </c>
      <c r="J61" s="69"/>
    </row>
    <row r="62" spans="1:10" x14ac:dyDescent="0.5">
      <c r="A62" s="66"/>
      <c r="B62" s="67"/>
      <c r="C62" s="66"/>
      <c r="D62" s="66"/>
      <c r="E62" s="66"/>
      <c r="F62" s="72">
        <f t="shared" si="0"/>
        <v>0</v>
      </c>
      <c r="G62" s="68"/>
      <c r="H62" s="72">
        <f t="shared" si="1"/>
        <v>0</v>
      </c>
      <c r="I62" s="72">
        <f t="shared" si="2"/>
        <v>0</v>
      </c>
      <c r="J62" s="69"/>
    </row>
    <row r="63" spans="1:10" x14ac:dyDescent="0.5">
      <c r="A63" s="66"/>
      <c r="B63" s="67"/>
      <c r="C63" s="66"/>
      <c r="D63" s="66"/>
      <c r="E63" s="66"/>
      <c r="F63" s="72">
        <f t="shared" si="0"/>
        <v>0</v>
      </c>
      <c r="G63" s="68"/>
      <c r="H63" s="72">
        <f t="shared" si="1"/>
        <v>0</v>
      </c>
      <c r="I63" s="72">
        <f t="shared" si="2"/>
        <v>0</v>
      </c>
      <c r="J63" s="69"/>
    </row>
    <row r="64" spans="1:10" x14ac:dyDescent="0.5">
      <c r="A64" s="66"/>
      <c r="B64" s="67"/>
      <c r="C64" s="66"/>
      <c r="D64" s="66"/>
      <c r="E64" s="66"/>
      <c r="F64" s="72">
        <f t="shared" si="0"/>
        <v>0</v>
      </c>
      <c r="G64" s="68"/>
      <c r="H64" s="72">
        <f t="shared" si="1"/>
        <v>0</v>
      </c>
      <c r="I64" s="72">
        <f t="shared" si="2"/>
        <v>0</v>
      </c>
      <c r="J64" s="69"/>
    </row>
    <row r="65" spans="1:10" x14ac:dyDescent="0.5">
      <c r="A65" s="66"/>
      <c r="B65" s="67"/>
      <c r="C65" s="66"/>
      <c r="D65" s="66"/>
      <c r="E65" s="66"/>
      <c r="F65" s="72">
        <f t="shared" si="0"/>
        <v>0</v>
      </c>
      <c r="G65" s="68"/>
      <c r="H65" s="72">
        <f t="shared" si="1"/>
        <v>0</v>
      </c>
      <c r="I65" s="72">
        <f t="shared" si="2"/>
        <v>0</v>
      </c>
      <c r="J65" s="69"/>
    </row>
    <row r="66" spans="1:10" x14ac:dyDescent="0.5">
      <c r="A66" s="66"/>
      <c r="B66" s="67"/>
      <c r="C66" s="66"/>
      <c r="D66" s="66"/>
      <c r="E66" s="66"/>
      <c r="F66" s="72">
        <f t="shared" si="0"/>
        <v>0</v>
      </c>
      <c r="G66" s="68"/>
      <c r="H66" s="72">
        <f t="shared" si="1"/>
        <v>0</v>
      </c>
      <c r="I66" s="72">
        <f t="shared" si="2"/>
        <v>0</v>
      </c>
      <c r="J66" s="69"/>
    </row>
    <row r="67" spans="1:10" x14ac:dyDescent="0.5">
      <c r="A67" s="66"/>
      <c r="B67" s="67"/>
      <c r="C67" s="66"/>
      <c r="D67" s="66"/>
      <c r="E67" s="66"/>
      <c r="F67" s="72">
        <f t="shared" si="0"/>
        <v>0</v>
      </c>
      <c r="G67" s="68"/>
      <c r="H67" s="72">
        <f t="shared" si="1"/>
        <v>0</v>
      </c>
      <c r="I67" s="72">
        <f t="shared" si="2"/>
        <v>0</v>
      </c>
      <c r="J67" s="69"/>
    </row>
    <row r="68" spans="1:10" x14ac:dyDescent="0.5">
      <c r="A68" s="66"/>
      <c r="B68" s="67"/>
      <c r="C68" s="66"/>
      <c r="D68" s="66"/>
      <c r="E68" s="66"/>
      <c r="F68" s="72">
        <f t="shared" si="0"/>
        <v>0</v>
      </c>
      <c r="G68" s="68"/>
      <c r="H68" s="72">
        <f t="shared" si="1"/>
        <v>0</v>
      </c>
      <c r="I68" s="72">
        <f t="shared" si="2"/>
        <v>0</v>
      </c>
      <c r="J68" s="69"/>
    </row>
    <row r="69" spans="1:10" x14ac:dyDescent="0.5">
      <c r="A69" s="66"/>
      <c r="B69" s="67"/>
      <c r="C69" s="66"/>
      <c r="D69" s="66"/>
      <c r="E69" s="66"/>
      <c r="F69" s="72">
        <f t="shared" si="0"/>
        <v>0</v>
      </c>
      <c r="G69" s="68"/>
      <c r="H69" s="72">
        <f t="shared" si="1"/>
        <v>0</v>
      </c>
      <c r="I69" s="72">
        <f t="shared" si="2"/>
        <v>0</v>
      </c>
      <c r="J69" s="69"/>
    </row>
    <row r="70" spans="1:10" x14ac:dyDescent="0.5">
      <c r="A70" s="66"/>
      <c r="B70" s="67"/>
      <c r="C70" s="66"/>
      <c r="D70" s="66"/>
      <c r="E70" s="66"/>
      <c r="F70" s="72">
        <f t="shared" si="0"/>
        <v>0</v>
      </c>
      <c r="G70" s="68"/>
      <c r="H70" s="72">
        <f t="shared" si="1"/>
        <v>0</v>
      </c>
      <c r="I70" s="72">
        <f t="shared" si="2"/>
        <v>0</v>
      </c>
      <c r="J70" s="69"/>
    </row>
    <row r="71" spans="1:10" x14ac:dyDescent="0.5">
      <c r="A71" s="66"/>
      <c r="B71" s="67"/>
      <c r="C71" s="66"/>
      <c r="D71" s="66"/>
      <c r="E71" s="66"/>
      <c r="F71" s="72">
        <f t="shared" si="0"/>
        <v>0</v>
      </c>
      <c r="G71" s="68"/>
      <c r="H71" s="72">
        <f t="shared" si="1"/>
        <v>0</v>
      </c>
      <c r="I71" s="72">
        <f t="shared" si="2"/>
        <v>0</v>
      </c>
      <c r="J71" s="69"/>
    </row>
    <row r="72" spans="1:10" x14ac:dyDescent="0.5">
      <c r="A72" s="66"/>
      <c r="B72" s="67"/>
      <c r="C72" s="66"/>
      <c r="D72" s="66"/>
      <c r="E72" s="66"/>
      <c r="F72" s="72">
        <f t="shared" si="0"/>
        <v>0</v>
      </c>
      <c r="G72" s="68"/>
      <c r="H72" s="72">
        <f t="shared" si="1"/>
        <v>0</v>
      </c>
      <c r="I72" s="72">
        <f t="shared" si="2"/>
        <v>0</v>
      </c>
      <c r="J72" s="69"/>
    </row>
    <row r="73" spans="1:10" x14ac:dyDescent="0.5">
      <c r="A73" s="66"/>
      <c r="B73" s="67"/>
      <c r="C73" s="66"/>
      <c r="D73" s="66"/>
      <c r="E73" s="66"/>
      <c r="F73" s="72">
        <f t="shared" ref="F73:F136" si="3">E73*$C73</f>
        <v>0</v>
      </c>
      <c r="G73" s="68"/>
      <c r="H73" s="72">
        <f t="shared" ref="H73:H136" si="4">G73*$C73</f>
        <v>0</v>
      </c>
      <c r="I73" s="72">
        <f t="shared" ref="I73:I136" si="5">F73+H73</f>
        <v>0</v>
      </c>
      <c r="J73" s="69"/>
    </row>
    <row r="74" spans="1:10" x14ac:dyDescent="0.5">
      <c r="A74" s="66"/>
      <c r="B74" s="67"/>
      <c r="C74" s="66"/>
      <c r="D74" s="66"/>
      <c r="E74" s="66"/>
      <c r="F74" s="72">
        <f t="shared" si="3"/>
        <v>0</v>
      </c>
      <c r="G74" s="68"/>
      <c r="H74" s="72">
        <f t="shared" si="4"/>
        <v>0</v>
      </c>
      <c r="I74" s="72">
        <f t="shared" si="5"/>
        <v>0</v>
      </c>
      <c r="J74" s="69"/>
    </row>
    <row r="75" spans="1:10" x14ac:dyDescent="0.5">
      <c r="A75" s="66"/>
      <c r="B75" s="67"/>
      <c r="C75" s="66"/>
      <c r="D75" s="66"/>
      <c r="E75" s="66"/>
      <c r="F75" s="72">
        <f t="shared" si="3"/>
        <v>0</v>
      </c>
      <c r="G75" s="68"/>
      <c r="H75" s="72">
        <f t="shared" si="4"/>
        <v>0</v>
      </c>
      <c r="I75" s="72">
        <f t="shared" si="5"/>
        <v>0</v>
      </c>
      <c r="J75" s="69"/>
    </row>
    <row r="76" spans="1:10" x14ac:dyDescent="0.5">
      <c r="A76" s="66"/>
      <c r="B76" s="67"/>
      <c r="C76" s="66"/>
      <c r="D76" s="66"/>
      <c r="E76" s="66"/>
      <c r="F76" s="72">
        <f t="shared" si="3"/>
        <v>0</v>
      </c>
      <c r="G76" s="68"/>
      <c r="H76" s="72">
        <f t="shared" si="4"/>
        <v>0</v>
      </c>
      <c r="I76" s="72">
        <f t="shared" si="5"/>
        <v>0</v>
      </c>
      <c r="J76" s="69"/>
    </row>
    <row r="77" spans="1:10" x14ac:dyDescent="0.5">
      <c r="A77" s="66"/>
      <c r="B77" s="67"/>
      <c r="C77" s="66"/>
      <c r="D77" s="66"/>
      <c r="E77" s="66"/>
      <c r="F77" s="72">
        <f t="shared" si="3"/>
        <v>0</v>
      </c>
      <c r="G77" s="68"/>
      <c r="H77" s="72">
        <f t="shared" si="4"/>
        <v>0</v>
      </c>
      <c r="I77" s="72">
        <f t="shared" si="5"/>
        <v>0</v>
      </c>
      <c r="J77" s="69"/>
    </row>
    <row r="78" spans="1:10" x14ac:dyDescent="0.5">
      <c r="A78" s="66"/>
      <c r="B78" s="67"/>
      <c r="C78" s="66"/>
      <c r="D78" s="66"/>
      <c r="E78" s="66"/>
      <c r="F78" s="72">
        <f t="shared" si="3"/>
        <v>0</v>
      </c>
      <c r="G78" s="68"/>
      <c r="H78" s="72">
        <f t="shared" si="4"/>
        <v>0</v>
      </c>
      <c r="I78" s="72">
        <f t="shared" si="5"/>
        <v>0</v>
      </c>
      <c r="J78" s="69"/>
    </row>
    <row r="79" spans="1:10" x14ac:dyDescent="0.5">
      <c r="A79" s="66"/>
      <c r="B79" s="67"/>
      <c r="C79" s="66"/>
      <c r="D79" s="66"/>
      <c r="E79" s="66"/>
      <c r="F79" s="72">
        <f t="shared" si="3"/>
        <v>0</v>
      </c>
      <c r="G79" s="68"/>
      <c r="H79" s="72">
        <f t="shared" si="4"/>
        <v>0</v>
      </c>
      <c r="I79" s="72">
        <f t="shared" si="5"/>
        <v>0</v>
      </c>
      <c r="J79" s="69"/>
    </row>
    <row r="80" spans="1:10" x14ac:dyDescent="0.5">
      <c r="A80" s="66"/>
      <c r="B80" s="67"/>
      <c r="C80" s="66"/>
      <c r="D80" s="66"/>
      <c r="E80" s="66"/>
      <c r="F80" s="72">
        <f t="shared" si="3"/>
        <v>0</v>
      </c>
      <c r="G80" s="68"/>
      <c r="H80" s="72">
        <f t="shared" si="4"/>
        <v>0</v>
      </c>
      <c r="I80" s="72">
        <f t="shared" si="5"/>
        <v>0</v>
      </c>
      <c r="J80" s="69"/>
    </row>
    <row r="81" spans="1:10" x14ac:dyDescent="0.5">
      <c r="A81" s="66"/>
      <c r="B81" s="67"/>
      <c r="C81" s="66"/>
      <c r="D81" s="66"/>
      <c r="E81" s="66"/>
      <c r="F81" s="72">
        <f t="shared" si="3"/>
        <v>0</v>
      </c>
      <c r="G81" s="68"/>
      <c r="H81" s="72">
        <f t="shared" si="4"/>
        <v>0</v>
      </c>
      <c r="I81" s="72">
        <f t="shared" si="5"/>
        <v>0</v>
      </c>
      <c r="J81" s="69"/>
    </row>
    <row r="82" spans="1:10" x14ac:dyDescent="0.5">
      <c r="A82" s="66"/>
      <c r="B82" s="67"/>
      <c r="C82" s="66"/>
      <c r="D82" s="66"/>
      <c r="E82" s="66"/>
      <c r="F82" s="72">
        <f t="shared" si="3"/>
        <v>0</v>
      </c>
      <c r="G82" s="68"/>
      <c r="H82" s="72">
        <f t="shared" si="4"/>
        <v>0</v>
      </c>
      <c r="I82" s="72">
        <f t="shared" si="5"/>
        <v>0</v>
      </c>
      <c r="J82" s="69"/>
    </row>
    <row r="83" spans="1:10" x14ac:dyDescent="0.5">
      <c r="A83" s="66"/>
      <c r="B83" s="67"/>
      <c r="C83" s="66"/>
      <c r="D83" s="66"/>
      <c r="E83" s="66"/>
      <c r="F83" s="72">
        <f t="shared" si="3"/>
        <v>0</v>
      </c>
      <c r="G83" s="68"/>
      <c r="H83" s="72">
        <f t="shared" si="4"/>
        <v>0</v>
      </c>
      <c r="I83" s="72">
        <f t="shared" si="5"/>
        <v>0</v>
      </c>
      <c r="J83" s="69"/>
    </row>
    <row r="84" spans="1:10" x14ac:dyDescent="0.5">
      <c r="A84" s="66"/>
      <c r="B84" s="67"/>
      <c r="C84" s="66"/>
      <c r="D84" s="66"/>
      <c r="E84" s="66"/>
      <c r="F84" s="72">
        <f t="shared" si="3"/>
        <v>0</v>
      </c>
      <c r="G84" s="68"/>
      <c r="H84" s="72">
        <f t="shared" si="4"/>
        <v>0</v>
      </c>
      <c r="I84" s="72">
        <f t="shared" si="5"/>
        <v>0</v>
      </c>
      <c r="J84" s="69"/>
    </row>
    <row r="85" spans="1:10" x14ac:dyDescent="0.5">
      <c r="A85" s="66"/>
      <c r="B85" s="67"/>
      <c r="C85" s="66"/>
      <c r="D85" s="66"/>
      <c r="E85" s="66"/>
      <c r="F85" s="72">
        <f t="shared" si="3"/>
        <v>0</v>
      </c>
      <c r="G85" s="68"/>
      <c r="H85" s="72">
        <f t="shared" si="4"/>
        <v>0</v>
      </c>
      <c r="I85" s="72">
        <f t="shared" si="5"/>
        <v>0</v>
      </c>
      <c r="J85" s="69"/>
    </row>
    <row r="86" spans="1:10" x14ac:dyDescent="0.5">
      <c r="A86" s="66"/>
      <c r="B86" s="67"/>
      <c r="C86" s="66"/>
      <c r="D86" s="66"/>
      <c r="E86" s="66"/>
      <c r="F86" s="72">
        <f t="shared" si="3"/>
        <v>0</v>
      </c>
      <c r="G86" s="68"/>
      <c r="H86" s="72">
        <f t="shared" si="4"/>
        <v>0</v>
      </c>
      <c r="I86" s="72">
        <f t="shared" si="5"/>
        <v>0</v>
      </c>
      <c r="J86" s="69"/>
    </row>
    <row r="87" spans="1:10" x14ac:dyDescent="0.5">
      <c r="A87" s="66"/>
      <c r="B87" s="67"/>
      <c r="C87" s="66"/>
      <c r="D87" s="66"/>
      <c r="E87" s="66"/>
      <c r="F87" s="72">
        <f t="shared" si="3"/>
        <v>0</v>
      </c>
      <c r="G87" s="68"/>
      <c r="H87" s="72">
        <f t="shared" si="4"/>
        <v>0</v>
      </c>
      <c r="I87" s="72">
        <f t="shared" si="5"/>
        <v>0</v>
      </c>
      <c r="J87" s="69"/>
    </row>
    <row r="88" spans="1:10" x14ac:dyDescent="0.5">
      <c r="A88" s="66"/>
      <c r="B88" s="67"/>
      <c r="C88" s="66"/>
      <c r="D88" s="66"/>
      <c r="E88" s="66"/>
      <c r="F88" s="72">
        <f t="shared" si="3"/>
        <v>0</v>
      </c>
      <c r="G88" s="68"/>
      <c r="H88" s="72">
        <f t="shared" si="4"/>
        <v>0</v>
      </c>
      <c r="I88" s="72">
        <f t="shared" si="5"/>
        <v>0</v>
      </c>
      <c r="J88" s="69"/>
    </row>
    <row r="89" spans="1:10" x14ac:dyDescent="0.5">
      <c r="A89" s="66"/>
      <c r="B89" s="67"/>
      <c r="C89" s="66"/>
      <c r="D89" s="66"/>
      <c r="E89" s="66"/>
      <c r="F89" s="72">
        <f t="shared" si="3"/>
        <v>0</v>
      </c>
      <c r="G89" s="68"/>
      <c r="H89" s="72">
        <f t="shared" si="4"/>
        <v>0</v>
      </c>
      <c r="I89" s="72">
        <f t="shared" si="5"/>
        <v>0</v>
      </c>
      <c r="J89" s="69"/>
    </row>
    <row r="90" spans="1:10" x14ac:dyDescent="0.5">
      <c r="A90" s="66"/>
      <c r="B90" s="67"/>
      <c r="C90" s="66"/>
      <c r="D90" s="66"/>
      <c r="E90" s="66"/>
      <c r="F90" s="72">
        <f t="shared" si="3"/>
        <v>0</v>
      </c>
      <c r="G90" s="68"/>
      <c r="H90" s="72">
        <f t="shared" si="4"/>
        <v>0</v>
      </c>
      <c r="I90" s="72">
        <f t="shared" si="5"/>
        <v>0</v>
      </c>
      <c r="J90" s="69"/>
    </row>
    <row r="91" spans="1:10" x14ac:dyDescent="0.5">
      <c r="A91" s="66"/>
      <c r="B91" s="67"/>
      <c r="C91" s="66"/>
      <c r="D91" s="66"/>
      <c r="E91" s="66"/>
      <c r="F91" s="72">
        <f t="shared" si="3"/>
        <v>0</v>
      </c>
      <c r="G91" s="68"/>
      <c r="H91" s="72">
        <f t="shared" si="4"/>
        <v>0</v>
      </c>
      <c r="I91" s="72">
        <f t="shared" si="5"/>
        <v>0</v>
      </c>
      <c r="J91" s="69"/>
    </row>
    <row r="92" spans="1:10" x14ac:dyDescent="0.5">
      <c r="A92" s="66"/>
      <c r="B92" s="67"/>
      <c r="C92" s="66"/>
      <c r="D92" s="66"/>
      <c r="E92" s="66"/>
      <c r="F92" s="72">
        <f t="shared" si="3"/>
        <v>0</v>
      </c>
      <c r="G92" s="68"/>
      <c r="H92" s="72">
        <f t="shared" si="4"/>
        <v>0</v>
      </c>
      <c r="I92" s="72">
        <f t="shared" si="5"/>
        <v>0</v>
      </c>
      <c r="J92" s="69"/>
    </row>
    <row r="93" spans="1:10" x14ac:dyDescent="0.5">
      <c r="A93" s="66"/>
      <c r="B93" s="67"/>
      <c r="C93" s="66"/>
      <c r="D93" s="66"/>
      <c r="E93" s="66"/>
      <c r="F93" s="72">
        <f t="shared" si="3"/>
        <v>0</v>
      </c>
      <c r="G93" s="68"/>
      <c r="H93" s="72">
        <f t="shared" si="4"/>
        <v>0</v>
      </c>
      <c r="I93" s="72">
        <f t="shared" si="5"/>
        <v>0</v>
      </c>
      <c r="J93" s="69"/>
    </row>
    <row r="94" spans="1:10" x14ac:dyDescent="0.5">
      <c r="A94" s="66"/>
      <c r="B94" s="67"/>
      <c r="C94" s="66"/>
      <c r="D94" s="66"/>
      <c r="E94" s="66"/>
      <c r="F94" s="72">
        <f t="shared" si="3"/>
        <v>0</v>
      </c>
      <c r="G94" s="68"/>
      <c r="H94" s="72">
        <f t="shared" si="4"/>
        <v>0</v>
      </c>
      <c r="I94" s="72">
        <f t="shared" si="5"/>
        <v>0</v>
      </c>
      <c r="J94" s="69"/>
    </row>
    <row r="95" spans="1:10" x14ac:dyDescent="0.5">
      <c r="A95" s="66"/>
      <c r="B95" s="67"/>
      <c r="C95" s="66"/>
      <c r="D95" s="66"/>
      <c r="E95" s="66"/>
      <c r="F95" s="72">
        <f t="shared" si="3"/>
        <v>0</v>
      </c>
      <c r="G95" s="68"/>
      <c r="H95" s="72">
        <f t="shared" si="4"/>
        <v>0</v>
      </c>
      <c r="I95" s="72">
        <f t="shared" si="5"/>
        <v>0</v>
      </c>
      <c r="J95" s="69"/>
    </row>
    <row r="96" spans="1:10" x14ac:dyDescent="0.5">
      <c r="A96" s="66"/>
      <c r="B96" s="67"/>
      <c r="C96" s="66"/>
      <c r="D96" s="66"/>
      <c r="E96" s="66"/>
      <c r="F96" s="72">
        <f t="shared" si="3"/>
        <v>0</v>
      </c>
      <c r="G96" s="68"/>
      <c r="H96" s="72">
        <f t="shared" si="4"/>
        <v>0</v>
      </c>
      <c r="I96" s="72">
        <f t="shared" si="5"/>
        <v>0</v>
      </c>
      <c r="J96" s="69"/>
    </row>
    <row r="97" spans="1:10" x14ac:dyDescent="0.5">
      <c r="A97" s="66"/>
      <c r="B97" s="67"/>
      <c r="C97" s="66"/>
      <c r="D97" s="66"/>
      <c r="E97" s="66"/>
      <c r="F97" s="72">
        <f t="shared" si="3"/>
        <v>0</v>
      </c>
      <c r="G97" s="68"/>
      <c r="H97" s="72">
        <f t="shared" si="4"/>
        <v>0</v>
      </c>
      <c r="I97" s="72">
        <f t="shared" si="5"/>
        <v>0</v>
      </c>
      <c r="J97" s="69"/>
    </row>
    <row r="98" spans="1:10" x14ac:dyDescent="0.5">
      <c r="A98" s="66"/>
      <c r="B98" s="67"/>
      <c r="C98" s="66"/>
      <c r="D98" s="66"/>
      <c r="E98" s="66"/>
      <c r="F98" s="72">
        <f t="shared" si="3"/>
        <v>0</v>
      </c>
      <c r="G98" s="68"/>
      <c r="H98" s="72">
        <f t="shared" si="4"/>
        <v>0</v>
      </c>
      <c r="I98" s="72">
        <f t="shared" si="5"/>
        <v>0</v>
      </c>
      <c r="J98" s="69"/>
    </row>
    <row r="99" spans="1:10" x14ac:dyDescent="0.5">
      <c r="A99" s="66"/>
      <c r="B99" s="67"/>
      <c r="C99" s="66"/>
      <c r="D99" s="66"/>
      <c r="E99" s="66"/>
      <c r="F99" s="72">
        <f t="shared" si="3"/>
        <v>0</v>
      </c>
      <c r="G99" s="68"/>
      <c r="H99" s="72">
        <f t="shared" si="4"/>
        <v>0</v>
      </c>
      <c r="I99" s="72">
        <f t="shared" si="5"/>
        <v>0</v>
      </c>
      <c r="J99" s="69"/>
    </row>
    <row r="100" spans="1:10" x14ac:dyDescent="0.5">
      <c r="A100" s="66"/>
      <c r="B100" s="67"/>
      <c r="C100" s="66"/>
      <c r="D100" s="66"/>
      <c r="E100" s="66"/>
      <c r="F100" s="72">
        <f t="shared" si="3"/>
        <v>0</v>
      </c>
      <c r="G100" s="68"/>
      <c r="H100" s="72">
        <f t="shared" si="4"/>
        <v>0</v>
      </c>
      <c r="I100" s="72">
        <f t="shared" si="5"/>
        <v>0</v>
      </c>
      <c r="J100" s="69"/>
    </row>
    <row r="101" spans="1:10" x14ac:dyDescent="0.5">
      <c r="A101" s="66"/>
      <c r="B101" s="67"/>
      <c r="C101" s="66"/>
      <c r="D101" s="66"/>
      <c r="E101" s="66"/>
      <c r="F101" s="72">
        <f t="shared" si="3"/>
        <v>0</v>
      </c>
      <c r="G101" s="68"/>
      <c r="H101" s="72">
        <f t="shared" si="4"/>
        <v>0</v>
      </c>
      <c r="I101" s="72">
        <f t="shared" si="5"/>
        <v>0</v>
      </c>
      <c r="J101" s="69"/>
    </row>
    <row r="102" spans="1:10" x14ac:dyDescent="0.5">
      <c r="A102" s="66"/>
      <c r="B102" s="67"/>
      <c r="C102" s="66"/>
      <c r="D102" s="66"/>
      <c r="E102" s="66"/>
      <c r="F102" s="72">
        <f t="shared" si="3"/>
        <v>0</v>
      </c>
      <c r="G102" s="68"/>
      <c r="H102" s="72">
        <f t="shared" si="4"/>
        <v>0</v>
      </c>
      <c r="I102" s="72">
        <f t="shared" si="5"/>
        <v>0</v>
      </c>
      <c r="J102" s="69"/>
    </row>
    <row r="103" spans="1:10" x14ac:dyDescent="0.5">
      <c r="A103" s="66"/>
      <c r="B103" s="67"/>
      <c r="C103" s="66"/>
      <c r="D103" s="66"/>
      <c r="E103" s="66"/>
      <c r="F103" s="72">
        <f t="shared" si="3"/>
        <v>0</v>
      </c>
      <c r="G103" s="68"/>
      <c r="H103" s="72">
        <f t="shared" si="4"/>
        <v>0</v>
      </c>
      <c r="I103" s="72">
        <f t="shared" si="5"/>
        <v>0</v>
      </c>
      <c r="J103" s="69"/>
    </row>
    <row r="104" spans="1:10" x14ac:dyDescent="0.5">
      <c r="A104" s="66"/>
      <c r="B104" s="67"/>
      <c r="C104" s="66"/>
      <c r="D104" s="66"/>
      <c r="E104" s="66"/>
      <c r="F104" s="72">
        <f t="shared" si="3"/>
        <v>0</v>
      </c>
      <c r="G104" s="68"/>
      <c r="H104" s="72">
        <f t="shared" si="4"/>
        <v>0</v>
      </c>
      <c r="I104" s="72">
        <f t="shared" si="5"/>
        <v>0</v>
      </c>
      <c r="J104" s="69"/>
    </row>
    <row r="105" spans="1:10" x14ac:dyDescent="0.5">
      <c r="A105" s="66"/>
      <c r="B105" s="67"/>
      <c r="C105" s="66"/>
      <c r="D105" s="66"/>
      <c r="E105" s="66"/>
      <c r="F105" s="72">
        <f t="shared" si="3"/>
        <v>0</v>
      </c>
      <c r="G105" s="68"/>
      <c r="H105" s="72">
        <f t="shared" si="4"/>
        <v>0</v>
      </c>
      <c r="I105" s="72">
        <f t="shared" si="5"/>
        <v>0</v>
      </c>
      <c r="J105" s="69"/>
    </row>
    <row r="106" spans="1:10" x14ac:dyDescent="0.5">
      <c r="A106" s="66"/>
      <c r="B106" s="67"/>
      <c r="C106" s="66"/>
      <c r="D106" s="66"/>
      <c r="E106" s="66"/>
      <c r="F106" s="72">
        <f t="shared" si="3"/>
        <v>0</v>
      </c>
      <c r="G106" s="68"/>
      <c r="H106" s="72">
        <f t="shared" si="4"/>
        <v>0</v>
      </c>
      <c r="I106" s="72">
        <f t="shared" si="5"/>
        <v>0</v>
      </c>
      <c r="J106" s="69"/>
    </row>
    <row r="107" spans="1:10" x14ac:dyDescent="0.5">
      <c r="A107" s="66"/>
      <c r="B107" s="67"/>
      <c r="C107" s="66"/>
      <c r="D107" s="66"/>
      <c r="E107" s="66"/>
      <c r="F107" s="72">
        <f t="shared" si="3"/>
        <v>0</v>
      </c>
      <c r="G107" s="68"/>
      <c r="H107" s="72">
        <f t="shared" si="4"/>
        <v>0</v>
      </c>
      <c r="I107" s="72">
        <f t="shared" si="5"/>
        <v>0</v>
      </c>
      <c r="J107" s="69"/>
    </row>
    <row r="108" spans="1:10" x14ac:dyDescent="0.5">
      <c r="A108" s="66"/>
      <c r="B108" s="67"/>
      <c r="C108" s="66"/>
      <c r="D108" s="66"/>
      <c r="E108" s="66"/>
      <c r="F108" s="72">
        <f t="shared" si="3"/>
        <v>0</v>
      </c>
      <c r="G108" s="68"/>
      <c r="H108" s="72">
        <f t="shared" si="4"/>
        <v>0</v>
      </c>
      <c r="I108" s="72">
        <f t="shared" si="5"/>
        <v>0</v>
      </c>
      <c r="J108" s="69"/>
    </row>
    <row r="109" spans="1:10" x14ac:dyDescent="0.5">
      <c r="A109" s="66"/>
      <c r="B109" s="67"/>
      <c r="C109" s="66"/>
      <c r="D109" s="66"/>
      <c r="E109" s="66"/>
      <c r="F109" s="72">
        <f t="shared" si="3"/>
        <v>0</v>
      </c>
      <c r="G109" s="68"/>
      <c r="H109" s="72">
        <f t="shared" si="4"/>
        <v>0</v>
      </c>
      <c r="I109" s="72">
        <f t="shared" si="5"/>
        <v>0</v>
      </c>
      <c r="J109" s="69"/>
    </row>
    <row r="110" spans="1:10" x14ac:dyDescent="0.5">
      <c r="A110" s="66"/>
      <c r="B110" s="67"/>
      <c r="C110" s="66"/>
      <c r="D110" s="66"/>
      <c r="E110" s="66"/>
      <c r="F110" s="72">
        <f t="shared" si="3"/>
        <v>0</v>
      </c>
      <c r="G110" s="68"/>
      <c r="H110" s="72">
        <f t="shared" si="4"/>
        <v>0</v>
      </c>
      <c r="I110" s="72">
        <f t="shared" si="5"/>
        <v>0</v>
      </c>
      <c r="J110" s="69"/>
    </row>
    <row r="111" spans="1:10" x14ac:dyDescent="0.5">
      <c r="A111" s="66"/>
      <c r="B111" s="67"/>
      <c r="C111" s="66"/>
      <c r="D111" s="66"/>
      <c r="E111" s="66"/>
      <c r="F111" s="72">
        <f t="shared" si="3"/>
        <v>0</v>
      </c>
      <c r="G111" s="68"/>
      <c r="H111" s="72">
        <f t="shared" si="4"/>
        <v>0</v>
      </c>
      <c r="I111" s="72">
        <f t="shared" si="5"/>
        <v>0</v>
      </c>
      <c r="J111" s="69"/>
    </row>
    <row r="112" spans="1:10" x14ac:dyDescent="0.5">
      <c r="A112" s="66"/>
      <c r="B112" s="67"/>
      <c r="C112" s="66"/>
      <c r="D112" s="66"/>
      <c r="E112" s="66"/>
      <c r="F112" s="72">
        <f t="shared" si="3"/>
        <v>0</v>
      </c>
      <c r="G112" s="68"/>
      <c r="H112" s="72">
        <f t="shared" si="4"/>
        <v>0</v>
      </c>
      <c r="I112" s="72">
        <f t="shared" si="5"/>
        <v>0</v>
      </c>
      <c r="J112" s="69"/>
    </row>
    <row r="113" spans="1:10" x14ac:dyDescent="0.5">
      <c r="A113" s="66"/>
      <c r="B113" s="67"/>
      <c r="C113" s="66"/>
      <c r="D113" s="66"/>
      <c r="E113" s="66"/>
      <c r="F113" s="72">
        <f t="shared" si="3"/>
        <v>0</v>
      </c>
      <c r="G113" s="68"/>
      <c r="H113" s="72">
        <f t="shared" si="4"/>
        <v>0</v>
      </c>
      <c r="I113" s="72">
        <f t="shared" si="5"/>
        <v>0</v>
      </c>
      <c r="J113" s="69"/>
    </row>
    <row r="114" spans="1:10" x14ac:dyDescent="0.5">
      <c r="A114" s="66"/>
      <c r="B114" s="67"/>
      <c r="C114" s="66"/>
      <c r="D114" s="66"/>
      <c r="E114" s="66"/>
      <c r="F114" s="72">
        <f t="shared" si="3"/>
        <v>0</v>
      </c>
      <c r="G114" s="68"/>
      <c r="H114" s="72">
        <f t="shared" si="4"/>
        <v>0</v>
      </c>
      <c r="I114" s="72">
        <f t="shared" si="5"/>
        <v>0</v>
      </c>
      <c r="J114" s="69"/>
    </row>
    <row r="115" spans="1:10" x14ac:dyDescent="0.5">
      <c r="A115" s="66"/>
      <c r="B115" s="67"/>
      <c r="C115" s="66"/>
      <c r="D115" s="66"/>
      <c r="E115" s="66"/>
      <c r="F115" s="72">
        <f t="shared" si="3"/>
        <v>0</v>
      </c>
      <c r="G115" s="68"/>
      <c r="H115" s="72">
        <f t="shared" si="4"/>
        <v>0</v>
      </c>
      <c r="I115" s="72">
        <f t="shared" si="5"/>
        <v>0</v>
      </c>
      <c r="J115" s="69"/>
    </row>
    <row r="116" spans="1:10" x14ac:dyDescent="0.5">
      <c r="A116" s="66"/>
      <c r="B116" s="67"/>
      <c r="C116" s="66"/>
      <c r="D116" s="66"/>
      <c r="E116" s="66"/>
      <c r="F116" s="72">
        <f t="shared" si="3"/>
        <v>0</v>
      </c>
      <c r="G116" s="68"/>
      <c r="H116" s="72">
        <f t="shared" si="4"/>
        <v>0</v>
      </c>
      <c r="I116" s="72">
        <f t="shared" si="5"/>
        <v>0</v>
      </c>
      <c r="J116" s="69"/>
    </row>
    <row r="117" spans="1:10" x14ac:dyDescent="0.5">
      <c r="A117" s="66"/>
      <c r="B117" s="67"/>
      <c r="C117" s="66"/>
      <c r="D117" s="66"/>
      <c r="E117" s="66"/>
      <c r="F117" s="72">
        <f t="shared" si="3"/>
        <v>0</v>
      </c>
      <c r="G117" s="68"/>
      <c r="H117" s="72">
        <f t="shared" si="4"/>
        <v>0</v>
      </c>
      <c r="I117" s="72">
        <f t="shared" si="5"/>
        <v>0</v>
      </c>
      <c r="J117" s="69"/>
    </row>
    <row r="118" spans="1:10" x14ac:dyDescent="0.5">
      <c r="A118" s="66"/>
      <c r="B118" s="67"/>
      <c r="C118" s="66"/>
      <c r="D118" s="66"/>
      <c r="E118" s="66"/>
      <c r="F118" s="72">
        <f t="shared" si="3"/>
        <v>0</v>
      </c>
      <c r="G118" s="68"/>
      <c r="H118" s="72">
        <f t="shared" si="4"/>
        <v>0</v>
      </c>
      <c r="I118" s="72">
        <f t="shared" si="5"/>
        <v>0</v>
      </c>
      <c r="J118" s="69"/>
    </row>
    <row r="119" spans="1:10" x14ac:dyDescent="0.5">
      <c r="A119" s="66"/>
      <c r="B119" s="67"/>
      <c r="C119" s="66"/>
      <c r="D119" s="66"/>
      <c r="E119" s="66"/>
      <c r="F119" s="72">
        <f t="shared" si="3"/>
        <v>0</v>
      </c>
      <c r="G119" s="68"/>
      <c r="H119" s="72">
        <f t="shared" si="4"/>
        <v>0</v>
      </c>
      <c r="I119" s="72">
        <f t="shared" si="5"/>
        <v>0</v>
      </c>
      <c r="J119" s="69"/>
    </row>
    <row r="120" spans="1:10" x14ac:dyDescent="0.5">
      <c r="A120" s="66"/>
      <c r="B120" s="67"/>
      <c r="C120" s="66"/>
      <c r="D120" s="66"/>
      <c r="E120" s="66"/>
      <c r="F120" s="72">
        <f t="shared" si="3"/>
        <v>0</v>
      </c>
      <c r="G120" s="68"/>
      <c r="H120" s="72">
        <f t="shared" si="4"/>
        <v>0</v>
      </c>
      <c r="I120" s="72">
        <f t="shared" si="5"/>
        <v>0</v>
      </c>
      <c r="J120" s="69"/>
    </row>
    <row r="121" spans="1:10" x14ac:dyDescent="0.5">
      <c r="A121" s="66"/>
      <c r="B121" s="67"/>
      <c r="C121" s="66"/>
      <c r="D121" s="66"/>
      <c r="E121" s="66"/>
      <c r="F121" s="72">
        <f t="shared" si="3"/>
        <v>0</v>
      </c>
      <c r="G121" s="68"/>
      <c r="H121" s="72">
        <f t="shared" si="4"/>
        <v>0</v>
      </c>
      <c r="I121" s="72">
        <f t="shared" si="5"/>
        <v>0</v>
      </c>
      <c r="J121" s="69"/>
    </row>
    <row r="122" spans="1:10" x14ac:dyDescent="0.5">
      <c r="A122" s="66"/>
      <c r="B122" s="67"/>
      <c r="C122" s="66"/>
      <c r="D122" s="66"/>
      <c r="E122" s="66"/>
      <c r="F122" s="72">
        <f t="shared" si="3"/>
        <v>0</v>
      </c>
      <c r="G122" s="68"/>
      <c r="H122" s="72">
        <f t="shared" si="4"/>
        <v>0</v>
      </c>
      <c r="I122" s="72">
        <f t="shared" si="5"/>
        <v>0</v>
      </c>
      <c r="J122" s="69"/>
    </row>
    <row r="123" spans="1:10" x14ac:dyDescent="0.5">
      <c r="A123" s="66"/>
      <c r="B123" s="67"/>
      <c r="C123" s="66"/>
      <c r="D123" s="66"/>
      <c r="E123" s="66"/>
      <c r="F123" s="72">
        <f t="shared" si="3"/>
        <v>0</v>
      </c>
      <c r="G123" s="68"/>
      <c r="H123" s="72">
        <f t="shared" si="4"/>
        <v>0</v>
      </c>
      <c r="I123" s="72">
        <f t="shared" si="5"/>
        <v>0</v>
      </c>
      <c r="J123" s="69"/>
    </row>
    <row r="124" spans="1:10" x14ac:dyDescent="0.5">
      <c r="A124" s="66"/>
      <c r="B124" s="67"/>
      <c r="C124" s="66"/>
      <c r="D124" s="66"/>
      <c r="E124" s="66"/>
      <c r="F124" s="72">
        <f t="shared" si="3"/>
        <v>0</v>
      </c>
      <c r="G124" s="68"/>
      <c r="H124" s="72">
        <f t="shared" si="4"/>
        <v>0</v>
      </c>
      <c r="I124" s="72">
        <f t="shared" si="5"/>
        <v>0</v>
      </c>
      <c r="J124" s="69"/>
    </row>
    <row r="125" spans="1:10" x14ac:dyDescent="0.5">
      <c r="A125" s="66"/>
      <c r="B125" s="67"/>
      <c r="C125" s="66"/>
      <c r="D125" s="66"/>
      <c r="E125" s="66"/>
      <c r="F125" s="72">
        <f t="shared" si="3"/>
        <v>0</v>
      </c>
      <c r="G125" s="68"/>
      <c r="H125" s="72">
        <f t="shared" si="4"/>
        <v>0</v>
      </c>
      <c r="I125" s="72">
        <f t="shared" si="5"/>
        <v>0</v>
      </c>
      <c r="J125" s="69"/>
    </row>
    <row r="126" spans="1:10" x14ac:dyDescent="0.5">
      <c r="A126" s="66"/>
      <c r="B126" s="67"/>
      <c r="C126" s="66"/>
      <c r="D126" s="66"/>
      <c r="E126" s="66"/>
      <c r="F126" s="72">
        <f t="shared" si="3"/>
        <v>0</v>
      </c>
      <c r="G126" s="68"/>
      <c r="H126" s="72">
        <f t="shared" si="4"/>
        <v>0</v>
      </c>
      <c r="I126" s="72">
        <f t="shared" si="5"/>
        <v>0</v>
      </c>
      <c r="J126" s="69"/>
    </row>
    <row r="127" spans="1:10" x14ac:dyDescent="0.5">
      <c r="A127" s="66"/>
      <c r="B127" s="67"/>
      <c r="C127" s="66"/>
      <c r="D127" s="66"/>
      <c r="E127" s="66"/>
      <c r="F127" s="72">
        <f t="shared" si="3"/>
        <v>0</v>
      </c>
      <c r="G127" s="68"/>
      <c r="H127" s="72">
        <f t="shared" si="4"/>
        <v>0</v>
      </c>
      <c r="I127" s="72">
        <f t="shared" si="5"/>
        <v>0</v>
      </c>
      <c r="J127" s="69"/>
    </row>
    <row r="128" spans="1:10" x14ac:dyDescent="0.5">
      <c r="A128" s="66"/>
      <c r="B128" s="67"/>
      <c r="C128" s="66"/>
      <c r="D128" s="66"/>
      <c r="E128" s="66"/>
      <c r="F128" s="72">
        <f t="shared" si="3"/>
        <v>0</v>
      </c>
      <c r="G128" s="68"/>
      <c r="H128" s="72">
        <f t="shared" si="4"/>
        <v>0</v>
      </c>
      <c r="I128" s="72">
        <f t="shared" si="5"/>
        <v>0</v>
      </c>
      <c r="J128" s="69"/>
    </row>
    <row r="129" spans="1:10" x14ac:dyDescent="0.5">
      <c r="A129" s="66"/>
      <c r="B129" s="67"/>
      <c r="C129" s="66"/>
      <c r="D129" s="66"/>
      <c r="E129" s="66"/>
      <c r="F129" s="72">
        <f t="shared" si="3"/>
        <v>0</v>
      </c>
      <c r="G129" s="68"/>
      <c r="H129" s="72">
        <f t="shared" si="4"/>
        <v>0</v>
      </c>
      <c r="I129" s="72">
        <f t="shared" si="5"/>
        <v>0</v>
      </c>
      <c r="J129" s="69"/>
    </row>
    <row r="130" spans="1:10" x14ac:dyDescent="0.5">
      <c r="A130" s="66"/>
      <c r="B130" s="67"/>
      <c r="C130" s="66"/>
      <c r="D130" s="66"/>
      <c r="E130" s="66"/>
      <c r="F130" s="72">
        <f t="shared" si="3"/>
        <v>0</v>
      </c>
      <c r="G130" s="68"/>
      <c r="H130" s="72">
        <f t="shared" si="4"/>
        <v>0</v>
      </c>
      <c r="I130" s="72">
        <f t="shared" si="5"/>
        <v>0</v>
      </c>
      <c r="J130" s="69"/>
    </row>
    <row r="131" spans="1:10" x14ac:dyDescent="0.5">
      <c r="A131" s="66"/>
      <c r="B131" s="67"/>
      <c r="C131" s="66"/>
      <c r="D131" s="66"/>
      <c r="E131" s="66"/>
      <c r="F131" s="72">
        <f t="shared" si="3"/>
        <v>0</v>
      </c>
      <c r="G131" s="68"/>
      <c r="H131" s="72">
        <f t="shared" si="4"/>
        <v>0</v>
      </c>
      <c r="I131" s="72">
        <f t="shared" si="5"/>
        <v>0</v>
      </c>
      <c r="J131" s="69"/>
    </row>
    <row r="132" spans="1:10" x14ac:dyDescent="0.5">
      <c r="A132" s="66"/>
      <c r="B132" s="67"/>
      <c r="C132" s="66"/>
      <c r="D132" s="66"/>
      <c r="E132" s="66"/>
      <c r="F132" s="72">
        <f t="shared" si="3"/>
        <v>0</v>
      </c>
      <c r="G132" s="68"/>
      <c r="H132" s="72">
        <f t="shared" si="4"/>
        <v>0</v>
      </c>
      <c r="I132" s="72">
        <f t="shared" si="5"/>
        <v>0</v>
      </c>
      <c r="J132" s="69"/>
    </row>
    <row r="133" spans="1:10" x14ac:dyDescent="0.5">
      <c r="A133" s="66"/>
      <c r="B133" s="67"/>
      <c r="C133" s="66"/>
      <c r="D133" s="66"/>
      <c r="E133" s="66"/>
      <c r="F133" s="72">
        <f t="shared" si="3"/>
        <v>0</v>
      </c>
      <c r="G133" s="68"/>
      <c r="H133" s="72">
        <f t="shared" si="4"/>
        <v>0</v>
      </c>
      <c r="I133" s="72">
        <f t="shared" si="5"/>
        <v>0</v>
      </c>
      <c r="J133" s="69"/>
    </row>
    <row r="134" spans="1:10" x14ac:dyDescent="0.5">
      <c r="A134" s="66"/>
      <c r="B134" s="67"/>
      <c r="C134" s="66"/>
      <c r="D134" s="66"/>
      <c r="E134" s="66"/>
      <c r="F134" s="72">
        <f t="shared" si="3"/>
        <v>0</v>
      </c>
      <c r="G134" s="68"/>
      <c r="H134" s="72">
        <f t="shared" si="4"/>
        <v>0</v>
      </c>
      <c r="I134" s="72">
        <f t="shared" si="5"/>
        <v>0</v>
      </c>
      <c r="J134" s="69"/>
    </row>
    <row r="135" spans="1:10" x14ac:dyDescent="0.5">
      <c r="A135" s="66"/>
      <c r="B135" s="67"/>
      <c r="C135" s="66"/>
      <c r="D135" s="66"/>
      <c r="E135" s="66"/>
      <c r="F135" s="72">
        <f t="shared" si="3"/>
        <v>0</v>
      </c>
      <c r="G135" s="68"/>
      <c r="H135" s="72">
        <f t="shared" si="4"/>
        <v>0</v>
      </c>
      <c r="I135" s="72">
        <f t="shared" si="5"/>
        <v>0</v>
      </c>
      <c r="J135" s="69"/>
    </row>
    <row r="136" spans="1:10" x14ac:dyDescent="0.5">
      <c r="A136" s="66"/>
      <c r="B136" s="67"/>
      <c r="C136" s="66"/>
      <c r="D136" s="66"/>
      <c r="E136" s="66"/>
      <c r="F136" s="72">
        <f t="shared" si="3"/>
        <v>0</v>
      </c>
      <c r="G136" s="68"/>
      <c r="H136" s="72">
        <f t="shared" si="4"/>
        <v>0</v>
      </c>
      <c r="I136" s="72">
        <f t="shared" si="5"/>
        <v>0</v>
      </c>
      <c r="J136" s="69"/>
    </row>
    <row r="137" spans="1:10" x14ac:dyDescent="0.5">
      <c r="A137" s="66"/>
      <c r="B137" s="67"/>
      <c r="C137" s="66"/>
      <c r="D137" s="66"/>
      <c r="E137" s="66"/>
      <c r="F137" s="72">
        <f t="shared" ref="F137:F200" si="6">E137*$C137</f>
        <v>0</v>
      </c>
      <c r="G137" s="68"/>
      <c r="H137" s="72">
        <f t="shared" ref="H137:H200" si="7">G137*$C137</f>
        <v>0</v>
      </c>
      <c r="I137" s="72">
        <f t="shared" ref="I137:I200" si="8">F137+H137</f>
        <v>0</v>
      </c>
      <c r="J137" s="69"/>
    </row>
    <row r="138" spans="1:10" x14ac:dyDescent="0.5">
      <c r="A138" s="66"/>
      <c r="B138" s="67"/>
      <c r="C138" s="66"/>
      <c r="D138" s="66"/>
      <c r="E138" s="66"/>
      <c r="F138" s="72">
        <f t="shared" si="6"/>
        <v>0</v>
      </c>
      <c r="G138" s="68"/>
      <c r="H138" s="72">
        <f t="shared" si="7"/>
        <v>0</v>
      </c>
      <c r="I138" s="72">
        <f t="shared" si="8"/>
        <v>0</v>
      </c>
      <c r="J138" s="69"/>
    </row>
    <row r="139" spans="1:10" x14ac:dyDescent="0.5">
      <c r="A139" s="66"/>
      <c r="B139" s="67"/>
      <c r="C139" s="66"/>
      <c r="D139" s="66"/>
      <c r="E139" s="66"/>
      <c r="F139" s="72">
        <f t="shared" si="6"/>
        <v>0</v>
      </c>
      <c r="G139" s="68"/>
      <c r="H139" s="72">
        <f t="shared" si="7"/>
        <v>0</v>
      </c>
      <c r="I139" s="72">
        <f t="shared" si="8"/>
        <v>0</v>
      </c>
      <c r="J139" s="69"/>
    </row>
    <row r="140" spans="1:10" x14ac:dyDescent="0.5">
      <c r="A140" s="66"/>
      <c r="B140" s="67"/>
      <c r="C140" s="66"/>
      <c r="D140" s="66"/>
      <c r="E140" s="66"/>
      <c r="F140" s="72">
        <f t="shared" si="6"/>
        <v>0</v>
      </c>
      <c r="G140" s="68"/>
      <c r="H140" s="72">
        <f t="shared" si="7"/>
        <v>0</v>
      </c>
      <c r="I140" s="72">
        <f t="shared" si="8"/>
        <v>0</v>
      </c>
      <c r="J140" s="69"/>
    </row>
    <row r="141" spans="1:10" x14ac:dyDescent="0.5">
      <c r="A141" s="66"/>
      <c r="B141" s="67"/>
      <c r="C141" s="66"/>
      <c r="D141" s="66"/>
      <c r="E141" s="66"/>
      <c r="F141" s="72">
        <f t="shared" si="6"/>
        <v>0</v>
      </c>
      <c r="G141" s="68"/>
      <c r="H141" s="72">
        <f t="shared" si="7"/>
        <v>0</v>
      </c>
      <c r="I141" s="72">
        <f t="shared" si="8"/>
        <v>0</v>
      </c>
      <c r="J141" s="69"/>
    </row>
    <row r="142" spans="1:10" x14ac:dyDescent="0.5">
      <c r="A142" s="66"/>
      <c r="B142" s="67"/>
      <c r="C142" s="66"/>
      <c r="D142" s="66"/>
      <c r="E142" s="66"/>
      <c r="F142" s="72">
        <f t="shared" si="6"/>
        <v>0</v>
      </c>
      <c r="G142" s="68"/>
      <c r="H142" s="72">
        <f t="shared" si="7"/>
        <v>0</v>
      </c>
      <c r="I142" s="72">
        <f t="shared" si="8"/>
        <v>0</v>
      </c>
      <c r="J142" s="69"/>
    </row>
    <row r="143" spans="1:10" x14ac:dyDescent="0.5">
      <c r="A143" s="66"/>
      <c r="B143" s="67"/>
      <c r="C143" s="66"/>
      <c r="D143" s="66"/>
      <c r="E143" s="66"/>
      <c r="F143" s="72">
        <f t="shared" si="6"/>
        <v>0</v>
      </c>
      <c r="G143" s="68"/>
      <c r="H143" s="72">
        <f t="shared" si="7"/>
        <v>0</v>
      </c>
      <c r="I143" s="72">
        <f t="shared" si="8"/>
        <v>0</v>
      </c>
      <c r="J143" s="69"/>
    </row>
    <row r="144" spans="1:10" x14ac:dyDescent="0.5">
      <c r="A144" s="66"/>
      <c r="B144" s="67"/>
      <c r="C144" s="66"/>
      <c r="D144" s="66"/>
      <c r="E144" s="66"/>
      <c r="F144" s="72">
        <f t="shared" si="6"/>
        <v>0</v>
      </c>
      <c r="G144" s="68"/>
      <c r="H144" s="72">
        <f t="shared" si="7"/>
        <v>0</v>
      </c>
      <c r="I144" s="72">
        <f t="shared" si="8"/>
        <v>0</v>
      </c>
      <c r="J144" s="69"/>
    </row>
    <row r="145" spans="1:10" x14ac:dyDescent="0.5">
      <c r="A145" s="66"/>
      <c r="B145" s="67"/>
      <c r="C145" s="66"/>
      <c r="D145" s="66"/>
      <c r="E145" s="66"/>
      <c r="F145" s="72">
        <f t="shared" si="6"/>
        <v>0</v>
      </c>
      <c r="G145" s="68"/>
      <c r="H145" s="72">
        <f t="shared" si="7"/>
        <v>0</v>
      </c>
      <c r="I145" s="72">
        <f t="shared" si="8"/>
        <v>0</v>
      </c>
      <c r="J145" s="69"/>
    </row>
    <row r="146" spans="1:10" x14ac:dyDescent="0.5">
      <c r="A146" s="66"/>
      <c r="B146" s="67"/>
      <c r="C146" s="66"/>
      <c r="D146" s="66"/>
      <c r="E146" s="66"/>
      <c r="F146" s="72">
        <f t="shared" si="6"/>
        <v>0</v>
      </c>
      <c r="G146" s="68"/>
      <c r="H146" s="72">
        <f t="shared" si="7"/>
        <v>0</v>
      </c>
      <c r="I146" s="72">
        <f t="shared" si="8"/>
        <v>0</v>
      </c>
      <c r="J146" s="69"/>
    </row>
    <row r="147" spans="1:10" x14ac:dyDescent="0.5">
      <c r="A147" s="66"/>
      <c r="B147" s="67"/>
      <c r="C147" s="66"/>
      <c r="D147" s="66"/>
      <c r="E147" s="66"/>
      <c r="F147" s="72">
        <f t="shared" si="6"/>
        <v>0</v>
      </c>
      <c r="G147" s="68"/>
      <c r="H147" s="72">
        <f t="shared" si="7"/>
        <v>0</v>
      </c>
      <c r="I147" s="72">
        <f t="shared" si="8"/>
        <v>0</v>
      </c>
      <c r="J147" s="69"/>
    </row>
    <row r="148" spans="1:10" x14ac:dyDescent="0.5">
      <c r="A148" s="66"/>
      <c r="B148" s="67"/>
      <c r="C148" s="66"/>
      <c r="D148" s="66"/>
      <c r="E148" s="66"/>
      <c r="F148" s="72">
        <f t="shared" si="6"/>
        <v>0</v>
      </c>
      <c r="G148" s="68"/>
      <c r="H148" s="72">
        <f t="shared" si="7"/>
        <v>0</v>
      </c>
      <c r="I148" s="72">
        <f t="shared" si="8"/>
        <v>0</v>
      </c>
      <c r="J148" s="69"/>
    </row>
    <row r="149" spans="1:10" x14ac:dyDescent="0.5">
      <c r="A149" s="66"/>
      <c r="B149" s="67"/>
      <c r="C149" s="66"/>
      <c r="D149" s="66"/>
      <c r="E149" s="66"/>
      <c r="F149" s="72">
        <f t="shared" si="6"/>
        <v>0</v>
      </c>
      <c r="G149" s="68"/>
      <c r="H149" s="72">
        <f t="shared" si="7"/>
        <v>0</v>
      </c>
      <c r="I149" s="72">
        <f t="shared" si="8"/>
        <v>0</v>
      </c>
      <c r="J149" s="69"/>
    </row>
    <row r="150" spans="1:10" x14ac:dyDescent="0.5">
      <c r="A150" s="66"/>
      <c r="B150" s="67"/>
      <c r="C150" s="66"/>
      <c r="D150" s="66"/>
      <c r="E150" s="66"/>
      <c r="F150" s="72">
        <f t="shared" si="6"/>
        <v>0</v>
      </c>
      <c r="G150" s="68"/>
      <c r="H150" s="72">
        <f t="shared" si="7"/>
        <v>0</v>
      </c>
      <c r="I150" s="72">
        <f t="shared" si="8"/>
        <v>0</v>
      </c>
      <c r="J150" s="69"/>
    </row>
    <row r="151" spans="1:10" x14ac:dyDescent="0.5">
      <c r="A151" s="66"/>
      <c r="B151" s="67"/>
      <c r="C151" s="66"/>
      <c r="D151" s="66"/>
      <c r="E151" s="66"/>
      <c r="F151" s="72">
        <f t="shared" si="6"/>
        <v>0</v>
      </c>
      <c r="G151" s="68"/>
      <c r="H151" s="72">
        <f t="shared" si="7"/>
        <v>0</v>
      </c>
      <c r="I151" s="72">
        <f t="shared" si="8"/>
        <v>0</v>
      </c>
      <c r="J151" s="69"/>
    </row>
    <row r="152" spans="1:10" x14ac:dyDescent="0.5">
      <c r="A152" s="66"/>
      <c r="B152" s="67"/>
      <c r="C152" s="66"/>
      <c r="D152" s="66"/>
      <c r="E152" s="66"/>
      <c r="F152" s="72">
        <f t="shared" si="6"/>
        <v>0</v>
      </c>
      <c r="G152" s="68"/>
      <c r="H152" s="72">
        <f t="shared" si="7"/>
        <v>0</v>
      </c>
      <c r="I152" s="72">
        <f t="shared" si="8"/>
        <v>0</v>
      </c>
      <c r="J152" s="69"/>
    </row>
    <row r="153" spans="1:10" x14ac:dyDescent="0.5">
      <c r="A153" s="66"/>
      <c r="B153" s="67"/>
      <c r="C153" s="66"/>
      <c r="D153" s="66"/>
      <c r="E153" s="66"/>
      <c r="F153" s="72">
        <f t="shared" si="6"/>
        <v>0</v>
      </c>
      <c r="G153" s="68"/>
      <c r="H153" s="72">
        <f t="shared" si="7"/>
        <v>0</v>
      </c>
      <c r="I153" s="72">
        <f t="shared" si="8"/>
        <v>0</v>
      </c>
      <c r="J153" s="69"/>
    </row>
    <row r="154" spans="1:10" x14ac:dyDescent="0.5">
      <c r="A154" s="66"/>
      <c r="B154" s="67"/>
      <c r="C154" s="66"/>
      <c r="D154" s="66"/>
      <c r="E154" s="66"/>
      <c r="F154" s="72">
        <f t="shared" si="6"/>
        <v>0</v>
      </c>
      <c r="G154" s="68"/>
      <c r="H154" s="72">
        <f t="shared" si="7"/>
        <v>0</v>
      </c>
      <c r="I154" s="72">
        <f t="shared" si="8"/>
        <v>0</v>
      </c>
      <c r="J154" s="69"/>
    </row>
    <row r="155" spans="1:10" x14ac:dyDescent="0.5">
      <c r="A155" s="66"/>
      <c r="B155" s="67"/>
      <c r="C155" s="66"/>
      <c r="D155" s="66"/>
      <c r="E155" s="66"/>
      <c r="F155" s="72">
        <f t="shared" si="6"/>
        <v>0</v>
      </c>
      <c r="G155" s="68"/>
      <c r="H155" s="72">
        <f t="shared" si="7"/>
        <v>0</v>
      </c>
      <c r="I155" s="72">
        <f t="shared" si="8"/>
        <v>0</v>
      </c>
      <c r="J155" s="69"/>
    </row>
    <row r="156" spans="1:10" x14ac:dyDescent="0.5">
      <c r="A156" s="66"/>
      <c r="B156" s="67"/>
      <c r="C156" s="66"/>
      <c r="D156" s="66"/>
      <c r="E156" s="66"/>
      <c r="F156" s="72">
        <f t="shared" si="6"/>
        <v>0</v>
      </c>
      <c r="G156" s="68"/>
      <c r="H156" s="72">
        <f t="shared" si="7"/>
        <v>0</v>
      </c>
      <c r="I156" s="72">
        <f t="shared" si="8"/>
        <v>0</v>
      </c>
      <c r="J156" s="69"/>
    </row>
    <row r="157" spans="1:10" x14ac:dyDescent="0.5">
      <c r="A157" s="66"/>
      <c r="B157" s="67"/>
      <c r="C157" s="66"/>
      <c r="D157" s="66"/>
      <c r="E157" s="66"/>
      <c r="F157" s="72">
        <f t="shared" si="6"/>
        <v>0</v>
      </c>
      <c r="G157" s="68"/>
      <c r="H157" s="72">
        <f t="shared" si="7"/>
        <v>0</v>
      </c>
      <c r="I157" s="72">
        <f t="shared" si="8"/>
        <v>0</v>
      </c>
      <c r="J157" s="69"/>
    </row>
    <row r="158" spans="1:10" x14ac:dyDescent="0.5">
      <c r="A158" s="66"/>
      <c r="B158" s="67"/>
      <c r="C158" s="66"/>
      <c r="D158" s="66"/>
      <c r="E158" s="66"/>
      <c r="F158" s="72">
        <f t="shared" si="6"/>
        <v>0</v>
      </c>
      <c r="G158" s="68"/>
      <c r="H158" s="72">
        <f t="shared" si="7"/>
        <v>0</v>
      </c>
      <c r="I158" s="72">
        <f t="shared" si="8"/>
        <v>0</v>
      </c>
      <c r="J158" s="69"/>
    </row>
    <row r="159" spans="1:10" x14ac:dyDescent="0.5">
      <c r="A159" s="66"/>
      <c r="B159" s="67"/>
      <c r="C159" s="66"/>
      <c r="D159" s="66"/>
      <c r="E159" s="66"/>
      <c r="F159" s="72">
        <f t="shared" si="6"/>
        <v>0</v>
      </c>
      <c r="G159" s="68"/>
      <c r="H159" s="72">
        <f t="shared" si="7"/>
        <v>0</v>
      </c>
      <c r="I159" s="72">
        <f t="shared" si="8"/>
        <v>0</v>
      </c>
      <c r="J159" s="69"/>
    </row>
    <row r="160" spans="1:10" x14ac:dyDescent="0.5">
      <c r="A160" s="66"/>
      <c r="B160" s="67"/>
      <c r="C160" s="66"/>
      <c r="D160" s="66"/>
      <c r="E160" s="66"/>
      <c r="F160" s="72">
        <f t="shared" si="6"/>
        <v>0</v>
      </c>
      <c r="G160" s="68"/>
      <c r="H160" s="72">
        <f t="shared" si="7"/>
        <v>0</v>
      </c>
      <c r="I160" s="72">
        <f t="shared" si="8"/>
        <v>0</v>
      </c>
      <c r="J160" s="69"/>
    </row>
    <row r="161" spans="1:10" x14ac:dyDescent="0.5">
      <c r="A161" s="66"/>
      <c r="B161" s="67"/>
      <c r="C161" s="66"/>
      <c r="D161" s="66"/>
      <c r="E161" s="66"/>
      <c r="F161" s="72">
        <f t="shared" si="6"/>
        <v>0</v>
      </c>
      <c r="G161" s="68"/>
      <c r="H161" s="72">
        <f t="shared" si="7"/>
        <v>0</v>
      </c>
      <c r="I161" s="72">
        <f t="shared" si="8"/>
        <v>0</v>
      </c>
      <c r="J161" s="69"/>
    </row>
    <row r="162" spans="1:10" x14ac:dyDescent="0.5">
      <c r="A162" s="66"/>
      <c r="B162" s="67"/>
      <c r="C162" s="66"/>
      <c r="D162" s="66"/>
      <c r="E162" s="66"/>
      <c r="F162" s="72">
        <f t="shared" si="6"/>
        <v>0</v>
      </c>
      <c r="G162" s="68"/>
      <c r="H162" s="72">
        <f t="shared" si="7"/>
        <v>0</v>
      </c>
      <c r="I162" s="72">
        <f t="shared" si="8"/>
        <v>0</v>
      </c>
      <c r="J162" s="69"/>
    </row>
    <row r="163" spans="1:10" x14ac:dyDescent="0.5">
      <c r="A163" s="66"/>
      <c r="B163" s="67"/>
      <c r="C163" s="66"/>
      <c r="D163" s="66"/>
      <c r="E163" s="66"/>
      <c r="F163" s="72">
        <f t="shared" si="6"/>
        <v>0</v>
      </c>
      <c r="G163" s="68"/>
      <c r="H163" s="72">
        <f t="shared" si="7"/>
        <v>0</v>
      </c>
      <c r="I163" s="72">
        <f t="shared" si="8"/>
        <v>0</v>
      </c>
      <c r="J163" s="69"/>
    </row>
    <row r="164" spans="1:10" x14ac:dyDescent="0.5">
      <c r="A164" s="66"/>
      <c r="B164" s="67"/>
      <c r="C164" s="66"/>
      <c r="D164" s="66"/>
      <c r="E164" s="66"/>
      <c r="F164" s="72">
        <f t="shared" si="6"/>
        <v>0</v>
      </c>
      <c r="G164" s="68"/>
      <c r="H164" s="72">
        <f t="shared" si="7"/>
        <v>0</v>
      </c>
      <c r="I164" s="72">
        <f t="shared" si="8"/>
        <v>0</v>
      </c>
      <c r="J164" s="69"/>
    </row>
    <row r="165" spans="1:10" x14ac:dyDescent="0.5">
      <c r="A165" s="66"/>
      <c r="B165" s="67"/>
      <c r="C165" s="66"/>
      <c r="D165" s="66"/>
      <c r="E165" s="66"/>
      <c r="F165" s="72">
        <f t="shared" si="6"/>
        <v>0</v>
      </c>
      <c r="G165" s="68"/>
      <c r="H165" s="72">
        <f t="shared" si="7"/>
        <v>0</v>
      </c>
      <c r="I165" s="72">
        <f t="shared" si="8"/>
        <v>0</v>
      </c>
      <c r="J165" s="69"/>
    </row>
    <row r="166" spans="1:10" x14ac:dyDescent="0.5">
      <c r="A166" s="66"/>
      <c r="B166" s="67"/>
      <c r="C166" s="66"/>
      <c r="D166" s="66"/>
      <c r="E166" s="66"/>
      <c r="F166" s="72">
        <f t="shared" si="6"/>
        <v>0</v>
      </c>
      <c r="G166" s="68"/>
      <c r="H166" s="72">
        <f t="shared" si="7"/>
        <v>0</v>
      </c>
      <c r="I166" s="72">
        <f t="shared" si="8"/>
        <v>0</v>
      </c>
      <c r="J166" s="69"/>
    </row>
    <row r="167" spans="1:10" x14ac:dyDescent="0.5">
      <c r="A167" s="66"/>
      <c r="B167" s="67"/>
      <c r="C167" s="66"/>
      <c r="D167" s="66"/>
      <c r="E167" s="66"/>
      <c r="F167" s="72">
        <f t="shared" si="6"/>
        <v>0</v>
      </c>
      <c r="G167" s="68"/>
      <c r="H167" s="72">
        <f t="shared" si="7"/>
        <v>0</v>
      </c>
      <c r="I167" s="72">
        <f t="shared" si="8"/>
        <v>0</v>
      </c>
      <c r="J167" s="69"/>
    </row>
    <row r="168" spans="1:10" x14ac:dyDescent="0.5">
      <c r="A168" s="66"/>
      <c r="B168" s="67"/>
      <c r="C168" s="66"/>
      <c r="D168" s="66"/>
      <c r="E168" s="66"/>
      <c r="F168" s="72">
        <f t="shared" si="6"/>
        <v>0</v>
      </c>
      <c r="G168" s="68"/>
      <c r="H168" s="72">
        <f t="shared" si="7"/>
        <v>0</v>
      </c>
      <c r="I168" s="72">
        <f t="shared" si="8"/>
        <v>0</v>
      </c>
      <c r="J168" s="69"/>
    </row>
    <row r="169" spans="1:10" x14ac:dyDescent="0.5">
      <c r="A169" s="66"/>
      <c r="B169" s="67"/>
      <c r="C169" s="66"/>
      <c r="D169" s="66"/>
      <c r="E169" s="66"/>
      <c r="F169" s="72">
        <f t="shared" si="6"/>
        <v>0</v>
      </c>
      <c r="G169" s="68"/>
      <c r="H169" s="72">
        <f t="shared" si="7"/>
        <v>0</v>
      </c>
      <c r="I169" s="72">
        <f t="shared" si="8"/>
        <v>0</v>
      </c>
      <c r="J169" s="69"/>
    </row>
    <row r="170" spans="1:10" x14ac:dyDescent="0.5">
      <c r="A170" s="66"/>
      <c r="B170" s="67"/>
      <c r="C170" s="66"/>
      <c r="D170" s="66"/>
      <c r="E170" s="66"/>
      <c r="F170" s="72">
        <f t="shared" si="6"/>
        <v>0</v>
      </c>
      <c r="G170" s="68"/>
      <c r="H170" s="72">
        <f t="shared" si="7"/>
        <v>0</v>
      </c>
      <c r="I170" s="72">
        <f t="shared" si="8"/>
        <v>0</v>
      </c>
      <c r="J170" s="69"/>
    </row>
    <row r="171" spans="1:10" x14ac:dyDescent="0.5">
      <c r="A171" s="66"/>
      <c r="B171" s="67"/>
      <c r="C171" s="66"/>
      <c r="D171" s="66"/>
      <c r="E171" s="66"/>
      <c r="F171" s="72">
        <f t="shared" si="6"/>
        <v>0</v>
      </c>
      <c r="G171" s="68"/>
      <c r="H171" s="72">
        <f t="shared" si="7"/>
        <v>0</v>
      </c>
      <c r="I171" s="72">
        <f t="shared" si="8"/>
        <v>0</v>
      </c>
      <c r="J171" s="69"/>
    </row>
    <row r="172" spans="1:10" x14ac:dyDescent="0.5">
      <c r="A172" s="66"/>
      <c r="B172" s="67"/>
      <c r="C172" s="66"/>
      <c r="D172" s="66"/>
      <c r="E172" s="66"/>
      <c r="F172" s="72">
        <f t="shared" si="6"/>
        <v>0</v>
      </c>
      <c r="G172" s="68"/>
      <c r="H172" s="72">
        <f t="shared" si="7"/>
        <v>0</v>
      </c>
      <c r="I172" s="72">
        <f t="shared" si="8"/>
        <v>0</v>
      </c>
      <c r="J172" s="69"/>
    </row>
    <row r="173" spans="1:10" x14ac:dyDescent="0.5">
      <c r="A173" s="66"/>
      <c r="B173" s="67"/>
      <c r="C173" s="66"/>
      <c r="D173" s="66"/>
      <c r="E173" s="66"/>
      <c r="F173" s="72">
        <f t="shared" si="6"/>
        <v>0</v>
      </c>
      <c r="G173" s="68"/>
      <c r="H173" s="72">
        <f t="shared" si="7"/>
        <v>0</v>
      </c>
      <c r="I173" s="72">
        <f t="shared" si="8"/>
        <v>0</v>
      </c>
      <c r="J173" s="69"/>
    </row>
    <row r="174" spans="1:10" x14ac:dyDescent="0.5">
      <c r="A174" s="66"/>
      <c r="B174" s="67"/>
      <c r="C174" s="66"/>
      <c r="D174" s="66"/>
      <c r="E174" s="66"/>
      <c r="F174" s="72">
        <f t="shared" si="6"/>
        <v>0</v>
      </c>
      <c r="G174" s="68"/>
      <c r="H174" s="72">
        <f t="shared" si="7"/>
        <v>0</v>
      </c>
      <c r="I174" s="72">
        <f t="shared" si="8"/>
        <v>0</v>
      </c>
      <c r="J174" s="69"/>
    </row>
    <row r="175" spans="1:10" x14ac:dyDescent="0.5">
      <c r="A175" s="66"/>
      <c r="B175" s="67"/>
      <c r="C175" s="66"/>
      <c r="D175" s="66"/>
      <c r="E175" s="66"/>
      <c r="F175" s="72">
        <f t="shared" si="6"/>
        <v>0</v>
      </c>
      <c r="G175" s="68"/>
      <c r="H175" s="72">
        <f t="shared" si="7"/>
        <v>0</v>
      </c>
      <c r="I175" s="72">
        <f t="shared" si="8"/>
        <v>0</v>
      </c>
      <c r="J175" s="69"/>
    </row>
    <row r="176" spans="1:10" x14ac:dyDescent="0.5">
      <c r="A176" s="66"/>
      <c r="B176" s="67"/>
      <c r="C176" s="66"/>
      <c r="D176" s="66"/>
      <c r="E176" s="66"/>
      <c r="F176" s="72">
        <f t="shared" si="6"/>
        <v>0</v>
      </c>
      <c r="G176" s="68"/>
      <c r="H176" s="72">
        <f t="shared" si="7"/>
        <v>0</v>
      </c>
      <c r="I176" s="72">
        <f t="shared" si="8"/>
        <v>0</v>
      </c>
      <c r="J176" s="69"/>
    </row>
    <row r="177" spans="1:10" x14ac:dyDescent="0.5">
      <c r="A177" s="66"/>
      <c r="B177" s="67"/>
      <c r="C177" s="66"/>
      <c r="D177" s="66"/>
      <c r="E177" s="66"/>
      <c r="F177" s="72">
        <f t="shared" si="6"/>
        <v>0</v>
      </c>
      <c r="G177" s="68"/>
      <c r="H177" s="72">
        <f t="shared" si="7"/>
        <v>0</v>
      </c>
      <c r="I177" s="72">
        <f t="shared" si="8"/>
        <v>0</v>
      </c>
      <c r="J177" s="69"/>
    </row>
    <row r="178" spans="1:10" x14ac:dyDescent="0.5">
      <c r="A178" s="66"/>
      <c r="B178" s="67"/>
      <c r="C178" s="66"/>
      <c r="D178" s="66"/>
      <c r="E178" s="66"/>
      <c r="F178" s="72">
        <f t="shared" si="6"/>
        <v>0</v>
      </c>
      <c r="G178" s="68"/>
      <c r="H178" s="72">
        <f t="shared" si="7"/>
        <v>0</v>
      </c>
      <c r="I178" s="72">
        <f t="shared" si="8"/>
        <v>0</v>
      </c>
      <c r="J178" s="69"/>
    </row>
    <row r="179" spans="1:10" x14ac:dyDescent="0.5">
      <c r="A179" s="66"/>
      <c r="B179" s="67"/>
      <c r="C179" s="66"/>
      <c r="D179" s="66"/>
      <c r="E179" s="66"/>
      <c r="F179" s="72">
        <f t="shared" si="6"/>
        <v>0</v>
      </c>
      <c r="G179" s="68"/>
      <c r="H179" s="72">
        <f t="shared" si="7"/>
        <v>0</v>
      </c>
      <c r="I179" s="72">
        <f t="shared" si="8"/>
        <v>0</v>
      </c>
      <c r="J179" s="69"/>
    </row>
    <row r="180" spans="1:10" x14ac:dyDescent="0.5">
      <c r="A180" s="66"/>
      <c r="B180" s="67"/>
      <c r="C180" s="66"/>
      <c r="D180" s="66"/>
      <c r="E180" s="66"/>
      <c r="F180" s="72">
        <f t="shared" si="6"/>
        <v>0</v>
      </c>
      <c r="G180" s="68"/>
      <c r="H180" s="72">
        <f t="shared" si="7"/>
        <v>0</v>
      </c>
      <c r="I180" s="72">
        <f t="shared" si="8"/>
        <v>0</v>
      </c>
      <c r="J180" s="69"/>
    </row>
    <row r="181" spans="1:10" x14ac:dyDescent="0.5">
      <c r="A181" s="66"/>
      <c r="B181" s="67"/>
      <c r="C181" s="66"/>
      <c r="D181" s="66"/>
      <c r="E181" s="66"/>
      <c r="F181" s="72">
        <f t="shared" si="6"/>
        <v>0</v>
      </c>
      <c r="G181" s="68"/>
      <c r="H181" s="72">
        <f t="shared" si="7"/>
        <v>0</v>
      </c>
      <c r="I181" s="72">
        <f t="shared" si="8"/>
        <v>0</v>
      </c>
      <c r="J181" s="69"/>
    </row>
    <row r="182" spans="1:10" x14ac:dyDescent="0.5">
      <c r="A182" s="66"/>
      <c r="B182" s="67"/>
      <c r="C182" s="66"/>
      <c r="D182" s="66"/>
      <c r="E182" s="66"/>
      <c r="F182" s="72">
        <f t="shared" si="6"/>
        <v>0</v>
      </c>
      <c r="G182" s="68"/>
      <c r="H182" s="72">
        <f t="shared" si="7"/>
        <v>0</v>
      </c>
      <c r="I182" s="72">
        <f t="shared" si="8"/>
        <v>0</v>
      </c>
      <c r="J182" s="69"/>
    </row>
    <row r="183" spans="1:10" x14ac:dyDescent="0.5">
      <c r="A183" s="66"/>
      <c r="B183" s="67"/>
      <c r="C183" s="66"/>
      <c r="D183" s="66"/>
      <c r="E183" s="66"/>
      <c r="F183" s="72">
        <f t="shared" si="6"/>
        <v>0</v>
      </c>
      <c r="G183" s="68"/>
      <c r="H183" s="72">
        <f t="shared" si="7"/>
        <v>0</v>
      </c>
      <c r="I183" s="72">
        <f t="shared" si="8"/>
        <v>0</v>
      </c>
      <c r="J183" s="69"/>
    </row>
    <row r="184" spans="1:10" x14ac:dyDescent="0.5">
      <c r="A184" s="66"/>
      <c r="B184" s="67"/>
      <c r="C184" s="66"/>
      <c r="D184" s="66"/>
      <c r="E184" s="66"/>
      <c r="F184" s="72">
        <f t="shared" si="6"/>
        <v>0</v>
      </c>
      <c r="G184" s="68"/>
      <c r="H184" s="72">
        <f t="shared" si="7"/>
        <v>0</v>
      </c>
      <c r="I184" s="72">
        <f t="shared" si="8"/>
        <v>0</v>
      </c>
      <c r="J184" s="69"/>
    </row>
    <row r="185" spans="1:10" x14ac:dyDescent="0.5">
      <c r="A185" s="66"/>
      <c r="B185" s="67"/>
      <c r="C185" s="66"/>
      <c r="D185" s="66"/>
      <c r="E185" s="66"/>
      <c r="F185" s="72">
        <f t="shared" si="6"/>
        <v>0</v>
      </c>
      <c r="G185" s="68"/>
      <c r="H185" s="72">
        <f t="shared" si="7"/>
        <v>0</v>
      </c>
      <c r="I185" s="72">
        <f t="shared" si="8"/>
        <v>0</v>
      </c>
      <c r="J185" s="69"/>
    </row>
    <row r="186" spans="1:10" x14ac:dyDescent="0.5">
      <c r="A186" s="66"/>
      <c r="B186" s="67"/>
      <c r="C186" s="66"/>
      <c r="D186" s="66"/>
      <c r="E186" s="66"/>
      <c r="F186" s="72">
        <f t="shared" si="6"/>
        <v>0</v>
      </c>
      <c r="G186" s="68"/>
      <c r="H186" s="72">
        <f t="shared" si="7"/>
        <v>0</v>
      </c>
      <c r="I186" s="72">
        <f t="shared" si="8"/>
        <v>0</v>
      </c>
      <c r="J186" s="69"/>
    </row>
    <row r="187" spans="1:10" x14ac:dyDescent="0.5">
      <c r="A187" s="66"/>
      <c r="B187" s="67"/>
      <c r="C187" s="66"/>
      <c r="D187" s="66"/>
      <c r="E187" s="66"/>
      <c r="F187" s="72">
        <f t="shared" si="6"/>
        <v>0</v>
      </c>
      <c r="G187" s="68"/>
      <c r="H187" s="72">
        <f t="shared" si="7"/>
        <v>0</v>
      </c>
      <c r="I187" s="72">
        <f t="shared" si="8"/>
        <v>0</v>
      </c>
      <c r="J187" s="69"/>
    </row>
    <row r="188" spans="1:10" x14ac:dyDescent="0.5">
      <c r="A188" s="66"/>
      <c r="B188" s="67"/>
      <c r="C188" s="66"/>
      <c r="D188" s="66"/>
      <c r="E188" s="66"/>
      <c r="F188" s="72">
        <f t="shared" si="6"/>
        <v>0</v>
      </c>
      <c r="G188" s="68"/>
      <c r="H188" s="72">
        <f t="shared" si="7"/>
        <v>0</v>
      </c>
      <c r="I188" s="72">
        <f t="shared" si="8"/>
        <v>0</v>
      </c>
      <c r="J188" s="69"/>
    </row>
    <row r="189" spans="1:10" x14ac:dyDescent="0.5">
      <c r="A189" s="66"/>
      <c r="B189" s="67"/>
      <c r="C189" s="66"/>
      <c r="D189" s="66"/>
      <c r="E189" s="66"/>
      <c r="F189" s="72">
        <f t="shared" si="6"/>
        <v>0</v>
      </c>
      <c r="G189" s="68"/>
      <c r="H189" s="72">
        <f t="shared" si="7"/>
        <v>0</v>
      </c>
      <c r="I189" s="72">
        <f t="shared" si="8"/>
        <v>0</v>
      </c>
      <c r="J189" s="69"/>
    </row>
    <row r="190" spans="1:10" x14ac:dyDescent="0.5">
      <c r="A190" s="66"/>
      <c r="B190" s="67"/>
      <c r="C190" s="66"/>
      <c r="D190" s="66"/>
      <c r="E190" s="66"/>
      <c r="F190" s="72">
        <f t="shared" si="6"/>
        <v>0</v>
      </c>
      <c r="G190" s="68"/>
      <c r="H190" s="72">
        <f t="shared" si="7"/>
        <v>0</v>
      </c>
      <c r="I190" s="72">
        <f t="shared" si="8"/>
        <v>0</v>
      </c>
      <c r="J190" s="69"/>
    </row>
    <row r="191" spans="1:10" x14ac:dyDescent="0.5">
      <c r="A191" s="66"/>
      <c r="B191" s="67"/>
      <c r="C191" s="66"/>
      <c r="D191" s="66"/>
      <c r="E191" s="66"/>
      <c r="F191" s="72">
        <f t="shared" si="6"/>
        <v>0</v>
      </c>
      <c r="G191" s="68"/>
      <c r="H191" s="72">
        <f t="shared" si="7"/>
        <v>0</v>
      </c>
      <c r="I191" s="72">
        <f t="shared" si="8"/>
        <v>0</v>
      </c>
      <c r="J191" s="69"/>
    </row>
    <row r="192" spans="1:10" x14ac:dyDescent="0.5">
      <c r="A192" s="66"/>
      <c r="B192" s="67"/>
      <c r="C192" s="66"/>
      <c r="D192" s="66"/>
      <c r="E192" s="66"/>
      <c r="F192" s="72">
        <f t="shared" si="6"/>
        <v>0</v>
      </c>
      <c r="G192" s="68"/>
      <c r="H192" s="72">
        <f t="shared" si="7"/>
        <v>0</v>
      </c>
      <c r="I192" s="72">
        <f t="shared" si="8"/>
        <v>0</v>
      </c>
      <c r="J192" s="69"/>
    </row>
    <row r="193" spans="1:10" x14ac:dyDescent="0.5">
      <c r="A193" s="66"/>
      <c r="B193" s="67"/>
      <c r="C193" s="66"/>
      <c r="D193" s="66"/>
      <c r="E193" s="66"/>
      <c r="F193" s="72">
        <f t="shared" si="6"/>
        <v>0</v>
      </c>
      <c r="G193" s="68"/>
      <c r="H193" s="72">
        <f t="shared" si="7"/>
        <v>0</v>
      </c>
      <c r="I193" s="72">
        <f t="shared" si="8"/>
        <v>0</v>
      </c>
      <c r="J193" s="69"/>
    </row>
    <row r="194" spans="1:10" x14ac:dyDescent="0.5">
      <c r="A194" s="66"/>
      <c r="B194" s="67"/>
      <c r="C194" s="66"/>
      <c r="D194" s="66"/>
      <c r="E194" s="66"/>
      <c r="F194" s="72">
        <f t="shared" si="6"/>
        <v>0</v>
      </c>
      <c r="G194" s="68"/>
      <c r="H194" s="72">
        <f t="shared" si="7"/>
        <v>0</v>
      </c>
      <c r="I194" s="72">
        <f t="shared" si="8"/>
        <v>0</v>
      </c>
      <c r="J194" s="69"/>
    </row>
    <row r="195" spans="1:10" x14ac:dyDescent="0.5">
      <c r="A195" s="66"/>
      <c r="B195" s="67"/>
      <c r="C195" s="66"/>
      <c r="D195" s="66"/>
      <c r="E195" s="66"/>
      <c r="F195" s="72">
        <f t="shared" si="6"/>
        <v>0</v>
      </c>
      <c r="G195" s="68"/>
      <c r="H195" s="72">
        <f t="shared" si="7"/>
        <v>0</v>
      </c>
      <c r="I195" s="72">
        <f t="shared" si="8"/>
        <v>0</v>
      </c>
      <c r="J195" s="69"/>
    </row>
    <row r="196" spans="1:10" x14ac:dyDescent="0.5">
      <c r="A196" s="66"/>
      <c r="B196" s="67"/>
      <c r="C196" s="66"/>
      <c r="D196" s="66"/>
      <c r="E196" s="66"/>
      <c r="F196" s="72">
        <f t="shared" si="6"/>
        <v>0</v>
      </c>
      <c r="G196" s="68"/>
      <c r="H196" s="72">
        <f t="shared" si="7"/>
        <v>0</v>
      </c>
      <c r="I196" s="72">
        <f t="shared" si="8"/>
        <v>0</v>
      </c>
      <c r="J196" s="69"/>
    </row>
    <row r="197" spans="1:10" x14ac:dyDescent="0.5">
      <c r="A197" s="66"/>
      <c r="B197" s="67"/>
      <c r="C197" s="66"/>
      <c r="D197" s="66"/>
      <c r="E197" s="66"/>
      <c r="F197" s="72">
        <f t="shared" si="6"/>
        <v>0</v>
      </c>
      <c r="G197" s="68"/>
      <c r="H197" s="72">
        <f t="shared" si="7"/>
        <v>0</v>
      </c>
      <c r="I197" s="72">
        <f t="shared" si="8"/>
        <v>0</v>
      </c>
      <c r="J197" s="69"/>
    </row>
    <row r="198" spans="1:10" x14ac:dyDescent="0.5">
      <c r="A198" s="66"/>
      <c r="B198" s="67"/>
      <c r="C198" s="66"/>
      <c r="D198" s="66"/>
      <c r="E198" s="66"/>
      <c r="F198" s="72">
        <f t="shared" si="6"/>
        <v>0</v>
      </c>
      <c r="G198" s="68"/>
      <c r="H198" s="72">
        <f t="shared" si="7"/>
        <v>0</v>
      </c>
      <c r="I198" s="72">
        <f t="shared" si="8"/>
        <v>0</v>
      </c>
      <c r="J198" s="69"/>
    </row>
    <row r="199" spans="1:10" x14ac:dyDescent="0.5">
      <c r="A199" s="66"/>
      <c r="B199" s="67"/>
      <c r="C199" s="66"/>
      <c r="D199" s="66"/>
      <c r="E199" s="66"/>
      <c r="F199" s="72">
        <f t="shared" si="6"/>
        <v>0</v>
      </c>
      <c r="G199" s="68"/>
      <c r="H199" s="72">
        <f t="shared" si="7"/>
        <v>0</v>
      </c>
      <c r="I199" s="72">
        <f t="shared" si="8"/>
        <v>0</v>
      </c>
      <c r="J199" s="69"/>
    </row>
    <row r="200" spans="1:10" x14ac:dyDescent="0.5">
      <c r="A200" s="66"/>
      <c r="B200" s="67"/>
      <c r="C200" s="66"/>
      <c r="D200" s="66"/>
      <c r="E200" s="66"/>
      <c r="F200" s="72">
        <f t="shared" si="6"/>
        <v>0</v>
      </c>
      <c r="G200" s="68"/>
      <c r="H200" s="72">
        <f t="shared" si="7"/>
        <v>0</v>
      </c>
      <c r="I200" s="72">
        <f t="shared" si="8"/>
        <v>0</v>
      </c>
      <c r="J200" s="69"/>
    </row>
    <row r="201" spans="1:10" x14ac:dyDescent="0.5">
      <c r="A201" s="66"/>
      <c r="B201" s="67"/>
      <c r="C201" s="66"/>
      <c r="D201" s="66"/>
      <c r="E201" s="66"/>
      <c r="F201" s="72">
        <f t="shared" ref="F201:F229" si="9">E201*$C201</f>
        <v>0</v>
      </c>
      <c r="G201" s="68"/>
      <c r="H201" s="72">
        <f t="shared" ref="H201:H229" si="10">G201*$C201</f>
        <v>0</v>
      </c>
      <c r="I201" s="72">
        <f t="shared" ref="I201:I229" si="11">F201+H201</f>
        <v>0</v>
      </c>
      <c r="J201" s="69"/>
    </row>
    <row r="202" spans="1:10" x14ac:dyDescent="0.5">
      <c r="A202" s="66"/>
      <c r="B202" s="67"/>
      <c r="C202" s="66"/>
      <c r="D202" s="66"/>
      <c r="E202" s="66"/>
      <c r="F202" s="72">
        <f t="shared" si="9"/>
        <v>0</v>
      </c>
      <c r="G202" s="68"/>
      <c r="H202" s="72">
        <f t="shared" si="10"/>
        <v>0</v>
      </c>
      <c r="I202" s="72">
        <f t="shared" si="11"/>
        <v>0</v>
      </c>
      <c r="J202" s="69"/>
    </row>
    <row r="203" spans="1:10" x14ac:dyDescent="0.5">
      <c r="A203" s="66"/>
      <c r="B203" s="67"/>
      <c r="C203" s="66"/>
      <c r="D203" s="66"/>
      <c r="E203" s="66"/>
      <c r="F203" s="72">
        <f t="shared" si="9"/>
        <v>0</v>
      </c>
      <c r="G203" s="68"/>
      <c r="H203" s="72">
        <f t="shared" si="10"/>
        <v>0</v>
      </c>
      <c r="I203" s="72">
        <f t="shared" si="11"/>
        <v>0</v>
      </c>
      <c r="J203" s="69"/>
    </row>
    <row r="204" spans="1:10" x14ac:dyDescent="0.5">
      <c r="A204" s="66"/>
      <c r="B204" s="67"/>
      <c r="C204" s="66"/>
      <c r="D204" s="66"/>
      <c r="E204" s="66"/>
      <c r="F204" s="72">
        <f t="shared" si="9"/>
        <v>0</v>
      </c>
      <c r="G204" s="68"/>
      <c r="H204" s="72">
        <f t="shared" si="10"/>
        <v>0</v>
      </c>
      <c r="I204" s="72">
        <f t="shared" si="11"/>
        <v>0</v>
      </c>
      <c r="J204" s="69"/>
    </row>
    <row r="205" spans="1:10" x14ac:dyDescent="0.5">
      <c r="A205" s="66"/>
      <c r="B205" s="67"/>
      <c r="C205" s="66"/>
      <c r="D205" s="66"/>
      <c r="E205" s="66"/>
      <c r="F205" s="72">
        <f t="shared" si="9"/>
        <v>0</v>
      </c>
      <c r="G205" s="68"/>
      <c r="H205" s="72">
        <f t="shared" si="10"/>
        <v>0</v>
      </c>
      <c r="I205" s="72">
        <f t="shared" si="11"/>
        <v>0</v>
      </c>
      <c r="J205" s="69"/>
    </row>
    <row r="206" spans="1:10" x14ac:dyDescent="0.5">
      <c r="A206" s="66"/>
      <c r="B206" s="67"/>
      <c r="C206" s="66"/>
      <c r="D206" s="66"/>
      <c r="E206" s="66"/>
      <c r="F206" s="72">
        <f t="shared" si="9"/>
        <v>0</v>
      </c>
      <c r="G206" s="68"/>
      <c r="H206" s="72">
        <f t="shared" si="10"/>
        <v>0</v>
      </c>
      <c r="I206" s="72">
        <f t="shared" si="11"/>
        <v>0</v>
      </c>
      <c r="J206" s="69"/>
    </row>
    <row r="207" spans="1:10" x14ac:dyDescent="0.5">
      <c r="A207" s="66"/>
      <c r="B207" s="67"/>
      <c r="C207" s="66"/>
      <c r="D207" s="66"/>
      <c r="E207" s="66"/>
      <c r="F207" s="72">
        <f t="shared" si="9"/>
        <v>0</v>
      </c>
      <c r="G207" s="68"/>
      <c r="H207" s="72">
        <f t="shared" si="10"/>
        <v>0</v>
      </c>
      <c r="I207" s="72">
        <f t="shared" si="11"/>
        <v>0</v>
      </c>
      <c r="J207" s="69"/>
    </row>
    <row r="208" spans="1:10" x14ac:dyDescent="0.5">
      <c r="A208" s="66"/>
      <c r="B208" s="67"/>
      <c r="C208" s="66"/>
      <c r="D208" s="66"/>
      <c r="E208" s="66"/>
      <c r="F208" s="72">
        <f t="shared" si="9"/>
        <v>0</v>
      </c>
      <c r="G208" s="68"/>
      <c r="H208" s="72">
        <f t="shared" si="10"/>
        <v>0</v>
      </c>
      <c r="I208" s="72">
        <f t="shared" si="11"/>
        <v>0</v>
      </c>
      <c r="J208" s="69"/>
    </row>
    <row r="209" spans="1:10" x14ac:dyDescent="0.5">
      <c r="A209" s="66"/>
      <c r="B209" s="67"/>
      <c r="C209" s="66"/>
      <c r="D209" s="66"/>
      <c r="E209" s="66"/>
      <c r="F209" s="72">
        <f t="shared" si="9"/>
        <v>0</v>
      </c>
      <c r="G209" s="68"/>
      <c r="H209" s="72">
        <f t="shared" si="10"/>
        <v>0</v>
      </c>
      <c r="I209" s="72">
        <f t="shared" si="11"/>
        <v>0</v>
      </c>
      <c r="J209" s="69"/>
    </row>
    <row r="210" spans="1:10" x14ac:dyDescent="0.5">
      <c r="A210" s="66"/>
      <c r="B210" s="67"/>
      <c r="C210" s="66"/>
      <c r="D210" s="66"/>
      <c r="E210" s="66"/>
      <c r="F210" s="72">
        <f t="shared" si="9"/>
        <v>0</v>
      </c>
      <c r="G210" s="68"/>
      <c r="H210" s="72">
        <f t="shared" si="10"/>
        <v>0</v>
      </c>
      <c r="I210" s="72">
        <f t="shared" si="11"/>
        <v>0</v>
      </c>
      <c r="J210" s="69"/>
    </row>
    <row r="211" spans="1:10" x14ac:dyDescent="0.5">
      <c r="A211" s="66"/>
      <c r="B211" s="67"/>
      <c r="C211" s="66"/>
      <c r="D211" s="66"/>
      <c r="E211" s="66"/>
      <c r="F211" s="72">
        <f t="shared" si="9"/>
        <v>0</v>
      </c>
      <c r="G211" s="68"/>
      <c r="H211" s="72">
        <f t="shared" si="10"/>
        <v>0</v>
      </c>
      <c r="I211" s="72">
        <f t="shared" si="11"/>
        <v>0</v>
      </c>
      <c r="J211" s="69"/>
    </row>
    <row r="212" spans="1:10" x14ac:dyDescent="0.5">
      <c r="A212" s="66"/>
      <c r="B212" s="67"/>
      <c r="C212" s="66"/>
      <c r="D212" s="66"/>
      <c r="E212" s="66"/>
      <c r="F212" s="72">
        <f t="shared" si="9"/>
        <v>0</v>
      </c>
      <c r="G212" s="68"/>
      <c r="H212" s="72">
        <f t="shared" si="10"/>
        <v>0</v>
      </c>
      <c r="I212" s="72">
        <f t="shared" si="11"/>
        <v>0</v>
      </c>
      <c r="J212" s="69"/>
    </row>
    <row r="213" spans="1:10" x14ac:dyDescent="0.5">
      <c r="A213" s="66"/>
      <c r="B213" s="67"/>
      <c r="C213" s="66"/>
      <c r="D213" s="66"/>
      <c r="E213" s="66"/>
      <c r="F213" s="72">
        <f t="shared" si="9"/>
        <v>0</v>
      </c>
      <c r="G213" s="68"/>
      <c r="H213" s="72">
        <f t="shared" si="10"/>
        <v>0</v>
      </c>
      <c r="I213" s="72">
        <f t="shared" si="11"/>
        <v>0</v>
      </c>
      <c r="J213" s="69"/>
    </row>
    <row r="214" spans="1:10" x14ac:dyDescent="0.5">
      <c r="A214" s="66"/>
      <c r="B214" s="67"/>
      <c r="C214" s="66"/>
      <c r="D214" s="66"/>
      <c r="E214" s="66"/>
      <c r="F214" s="72">
        <f t="shared" si="9"/>
        <v>0</v>
      </c>
      <c r="G214" s="68"/>
      <c r="H214" s="72">
        <f t="shared" si="10"/>
        <v>0</v>
      </c>
      <c r="I214" s="72">
        <f t="shared" si="11"/>
        <v>0</v>
      </c>
      <c r="J214" s="69"/>
    </row>
    <row r="215" spans="1:10" x14ac:dyDescent="0.5">
      <c r="A215" s="66"/>
      <c r="B215" s="67"/>
      <c r="C215" s="66"/>
      <c r="D215" s="66"/>
      <c r="E215" s="66"/>
      <c r="F215" s="72">
        <f t="shared" si="9"/>
        <v>0</v>
      </c>
      <c r="G215" s="68"/>
      <c r="H215" s="72">
        <f t="shared" si="10"/>
        <v>0</v>
      </c>
      <c r="I215" s="72">
        <f t="shared" si="11"/>
        <v>0</v>
      </c>
      <c r="J215" s="69"/>
    </row>
    <row r="216" spans="1:10" x14ac:dyDescent="0.5">
      <c r="A216" s="66"/>
      <c r="B216" s="67"/>
      <c r="C216" s="66"/>
      <c r="D216" s="66"/>
      <c r="E216" s="66"/>
      <c r="F216" s="72">
        <f t="shared" si="9"/>
        <v>0</v>
      </c>
      <c r="G216" s="68"/>
      <c r="H216" s="72">
        <f t="shared" si="10"/>
        <v>0</v>
      </c>
      <c r="I216" s="72">
        <f t="shared" si="11"/>
        <v>0</v>
      </c>
      <c r="J216" s="69"/>
    </row>
    <row r="217" spans="1:10" x14ac:dyDescent="0.5">
      <c r="A217" s="66"/>
      <c r="B217" s="67"/>
      <c r="C217" s="66"/>
      <c r="D217" s="66"/>
      <c r="E217" s="66"/>
      <c r="F217" s="72">
        <f t="shared" si="9"/>
        <v>0</v>
      </c>
      <c r="G217" s="68"/>
      <c r="H217" s="72">
        <f t="shared" si="10"/>
        <v>0</v>
      </c>
      <c r="I217" s="72">
        <f t="shared" si="11"/>
        <v>0</v>
      </c>
      <c r="J217" s="69"/>
    </row>
    <row r="218" spans="1:10" x14ac:dyDescent="0.5">
      <c r="A218" s="66"/>
      <c r="B218" s="67"/>
      <c r="C218" s="66"/>
      <c r="D218" s="66"/>
      <c r="E218" s="66"/>
      <c r="F218" s="72">
        <f t="shared" si="9"/>
        <v>0</v>
      </c>
      <c r="G218" s="68"/>
      <c r="H218" s="72">
        <f t="shared" si="10"/>
        <v>0</v>
      </c>
      <c r="I218" s="72">
        <f t="shared" si="11"/>
        <v>0</v>
      </c>
      <c r="J218" s="69"/>
    </row>
    <row r="219" spans="1:10" x14ac:dyDescent="0.5">
      <c r="A219" s="66"/>
      <c r="B219" s="67"/>
      <c r="C219" s="66"/>
      <c r="D219" s="66"/>
      <c r="E219" s="66"/>
      <c r="F219" s="72">
        <f t="shared" si="9"/>
        <v>0</v>
      </c>
      <c r="G219" s="68"/>
      <c r="H219" s="72">
        <f t="shared" si="10"/>
        <v>0</v>
      </c>
      <c r="I219" s="72">
        <f t="shared" si="11"/>
        <v>0</v>
      </c>
      <c r="J219" s="69"/>
    </row>
    <row r="220" spans="1:10" x14ac:dyDescent="0.5">
      <c r="A220" s="66"/>
      <c r="B220" s="67"/>
      <c r="C220" s="66"/>
      <c r="D220" s="66"/>
      <c r="E220" s="66"/>
      <c r="F220" s="72">
        <f t="shared" si="9"/>
        <v>0</v>
      </c>
      <c r="G220" s="68"/>
      <c r="H220" s="72">
        <f t="shared" si="10"/>
        <v>0</v>
      </c>
      <c r="I220" s="72">
        <f t="shared" si="11"/>
        <v>0</v>
      </c>
      <c r="J220" s="69"/>
    </row>
    <row r="221" spans="1:10" x14ac:dyDescent="0.5">
      <c r="A221" s="66"/>
      <c r="B221" s="67"/>
      <c r="C221" s="66"/>
      <c r="D221" s="66"/>
      <c r="E221" s="66"/>
      <c r="F221" s="72">
        <f t="shared" si="9"/>
        <v>0</v>
      </c>
      <c r="G221" s="68"/>
      <c r="H221" s="72">
        <f t="shared" si="10"/>
        <v>0</v>
      </c>
      <c r="I221" s="72">
        <f t="shared" si="11"/>
        <v>0</v>
      </c>
      <c r="J221" s="69"/>
    </row>
    <row r="222" spans="1:10" x14ac:dyDescent="0.5">
      <c r="A222" s="66"/>
      <c r="B222" s="67"/>
      <c r="C222" s="66"/>
      <c r="D222" s="66"/>
      <c r="E222" s="66"/>
      <c r="F222" s="72">
        <f t="shared" si="9"/>
        <v>0</v>
      </c>
      <c r="G222" s="68"/>
      <c r="H222" s="72">
        <f t="shared" si="10"/>
        <v>0</v>
      </c>
      <c r="I222" s="72">
        <f t="shared" si="11"/>
        <v>0</v>
      </c>
      <c r="J222" s="69"/>
    </row>
    <row r="223" spans="1:10" x14ac:dyDescent="0.5">
      <c r="A223" s="66"/>
      <c r="B223" s="67"/>
      <c r="C223" s="66"/>
      <c r="D223" s="66"/>
      <c r="E223" s="66"/>
      <c r="F223" s="72">
        <f t="shared" si="9"/>
        <v>0</v>
      </c>
      <c r="G223" s="68"/>
      <c r="H223" s="72">
        <f t="shared" si="10"/>
        <v>0</v>
      </c>
      <c r="I223" s="72">
        <f t="shared" si="11"/>
        <v>0</v>
      </c>
      <c r="J223" s="69"/>
    </row>
    <row r="224" spans="1:10" x14ac:dyDescent="0.5">
      <c r="A224" s="66"/>
      <c r="B224" s="67"/>
      <c r="C224" s="66"/>
      <c r="D224" s="66"/>
      <c r="E224" s="66"/>
      <c r="F224" s="72">
        <f t="shared" si="9"/>
        <v>0</v>
      </c>
      <c r="G224" s="68"/>
      <c r="H224" s="72">
        <f t="shared" si="10"/>
        <v>0</v>
      </c>
      <c r="I224" s="72">
        <f t="shared" si="11"/>
        <v>0</v>
      </c>
      <c r="J224" s="69"/>
    </row>
    <row r="225" spans="1:10" x14ac:dyDescent="0.5">
      <c r="A225" s="66"/>
      <c r="B225" s="67"/>
      <c r="C225" s="66"/>
      <c r="D225" s="66"/>
      <c r="E225" s="66"/>
      <c r="F225" s="72">
        <f t="shared" si="9"/>
        <v>0</v>
      </c>
      <c r="G225" s="68"/>
      <c r="H225" s="72">
        <f t="shared" si="10"/>
        <v>0</v>
      </c>
      <c r="I225" s="72">
        <f t="shared" si="11"/>
        <v>0</v>
      </c>
      <c r="J225" s="69"/>
    </row>
    <row r="226" spans="1:10" x14ac:dyDescent="0.5">
      <c r="A226" s="66"/>
      <c r="B226" s="67"/>
      <c r="C226" s="66"/>
      <c r="D226" s="66"/>
      <c r="E226" s="66"/>
      <c r="F226" s="72">
        <f t="shared" si="9"/>
        <v>0</v>
      </c>
      <c r="G226" s="68"/>
      <c r="H226" s="72">
        <f t="shared" si="10"/>
        <v>0</v>
      </c>
      <c r="I226" s="72">
        <f t="shared" si="11"/>
        <v>0</v>
      </c>
      <c r="J226" s="69"/>
    </row>
    <row r="227" spans="1:10" x14ac:dyDescent="0.5">
      <c r="A227" s="66"/>
      <c r="B227" s="67"/>
      <c r="C227" s="66"/>
      <c r="D227" s="66"/>
      <c r="E227" s="66"/>
      <c r="F227" s="72">
        <f t="shared" si="9"/>
        <v>0</v>
      </c>
      <c r="G227" s="68"/>
      <c r="H227" s="72">
        <f t="shared" si="10"/>
        <v>0</v>
      </c>
      <c r="I227" s="72">
        <f t="shared" si="11"/>
        <v>0</v>
      </c>
      <c r="J227" s="69"/>
    </row>
    <row r="228" spans="1:10" x14ac:dyDescent="0.5">
      <c r="A228" s="66"/>
      <c r="B228" s="67"/>
      <c r="C228" s="66"/>
      <c r="D228" s="66"/>
      <c r="E228" s="66"/>
      <c r="F228" s="72">
        <f t="shared" si="9"/>
        <v>0</v>
      </c>
      <c r="G228" s="68"/>
      <c r="H228" s="72">
        <f t="shared" si="10"/>
        <v>0</v>
      </c>
      <c r="I228" s="72">
        <f t="shared" si="11"/>
        <v>0</v>
      </c>
      <c r="J228" s="69"/>
    </row>
    <row r="229" spans="1:10" x14ac:dyDescent="0.5">
      <c r="A229" s="66"/>
      <c r="B229" s="67"/>
      <c r="C229" s="66"/>
      <c r="D229" s="66"/>
      <c r="E229" s="66"/>
      <c r="F229" s="159">
        <f t="shared" si="9"/>
        <v>0</v>
      </c>
      <c r="G229" s="66"/>
      <c r="H229" s="159">
        <f t="shared" si="10"/>
        <v>0</v>
      </c>
      <c r="I229" s="72">
        <f t="shared" si="11"/>
        <v>0</v>
      </c>
      <c r="J229" s="69"/>
    </row>
    <row r="230" spans="1:10" x14ac:dyDescent="0.5">
      <c r="F230" s="143"/>
      <c r="H230" s="73"/>
      <c r="I230" s="73">
        <f>SUM(I8:I229)</f>
        <v>1538424</v>
      </c>
    </row>
    <row r="231" spans="1:10" x14ac:dyDescent="0.5">
      <c r="F231" s="143"/>
    </row>
  </sheetData>
  <sheetProtection algorithmName="SHA-512" hashValue="rVkfdWcdo3LEP21Zv3J4yMShoQVaKe+4+DKbrr9ROx+mt5KdTb4Yux4gfBK29FxCEfT/HV7fkRSgbj4JLBJMDQ==" saltValue="avIfw860W2sYAJivq7XczQ==" spinCount="100000" sheet="1" objects="1" scenarios="1"/>
  <mergeCells count="23">
    <mergeCell ref="A1:B1"/>
    <mergeCell ref="C1:E1"/>
    <mergeCell ref="F1:G1"/>
    <mergeCell ref="I1:J1"/>
    <mergeCell ref="A2:B2"/>
    <mergeCell ref="D2:G2"/>
    <mergeCell ref="I2:J2"/>
    <mergeCell ref="G6:H6"/>
    <mergeCell ref="I6:I7"/>
    <mergeCell ref="J6:J7"/>
    <mergeCell ref="A3:B3"/>
    <mergeCell ref="C3:E3"/>
    <mergeCell ref="F3:J3"/>
    <mergeCell ref="A4:B4"/>
    <mergeCell ref="D4:E4"/>
    <mergeCell ref="A6:A7"/>
    <mergeCell ref="B6:B7"/>
    <mergeCell ref="C6:C7"/>
    <mergeCell ref="D6:D7"/>
    <mergeCell ref="E6:F6"/>
    <mergeCell ref="C5:E5"/>
    <mergeCell ref="F5:J5"/>
    <mergeCell ref="A5:B5"/>
  </mergeCells>
  <pageMargins left="0.7" right="0.7" top="0.75" bottom="0.75" header="0.3" footer="0.3"/>
  <pageSetup paperSize="119" orientation="landscape" horizont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opLeftCell="A74" zoomScale="85" zoomScaleNormal="85" zoomScaleSheetLayoutView="130" workbookViewId="0">
      <selection activeCell="L44" sqref="L44"/>
    </sheetView>
  </sheetViews>
  <sheetFormatPr defaultColWidth="9" defaultRowHeight="24" x14ac:dyDescent="0.55000000000000004"/>
  <cols>
    <col min="1" max="1" width="6.375" style="4" customWidth="1"/>
    <col min="2" max="4" width="6.375" style="1" customWidth="1"/>
    <col min="5" max="5" width="22.125" style="1" customWidth="1"/>
    <col min="6" max="7" width="9" style="1"/>
    <col min="8" max="8" width="10.75" style="1" customWidth="1"/>
    <col min="9" max="9" width="10.375" style="1" customWidth="1"/>
    <col min="10" max="10" width="11.125" style="1" customWidth="1"/>
    <col min="11" max="11" width="10.875" style="1" customWidth="1"/>
    <col min="12" max="12" width="12.5" style="1" customWidth="1"/>
    <col min="13" max="13" width="15.125" style="1" customWidth="1"/>
    <col min="14" max="15" width="9" style="1"/>
    <col min="16" max="16" width="8" style="1" customWidth="1"/>
    <col min="17" max="17" width="32.125" style="1" hidden="1" customWidth="1"/>
    <col min="18" max="16384" width="9" style="1"/>
  </cols>
  <sheetData>
    <row r="1" spans="1:17" ht="27.75" x14ac:dyDescent="0.65">
      <c r="A1" s="1"/>
      <c r="C1" s="584" t="s">
        <v>23</v>
      </c>
      <c r="D1" s="584"/>
      <c r="E1" s="584"/>
      <c r="F1" s="584"/>
      <c r="G1" s="584"/>
      <c r="H1" s="584"/>
      <c r="I1" s="584"/>
      <c r="J1" s="584"/>
      <c r="K1" s="584"/>
      <c r="L1" s="584" t="s">
        <v>25</v>
      </c>
      <c r="M1" s="584"/>
    </row>
    <row r="2" spans="1:17" x14ac:dyDescent="0.55000000000000004">
      <c r="A2" s="543" t="str">
        <f>'กรอกข้อมูล รร.'!B4</f>
        <v>ซ่อมแซมสำนักงาน สพป.ลำปาง เขต 3</v>
      </c>
      <c r="B2" s="543"/>
      <c r="C2" s="543"/>
      <c r="D2" s="544" t="str">
        <f>'กรอกข้อมูล รร.'!B5</f>
        <v>อาคารอาคารสำนักงาน สพป.ลำปาง เขต 3</v>
      </c>
      <c r="E2" s="544"/>
      <c r="F2" s="544"/>
      <c r="G2" s="544"/>
      <c r="H2" s="544"/>
      <c r="I2" s="1" t="s">
        <v>26</v>
      </c>
      <c r="J2" s="149" t="str">
        <f>'กรอกข้อมูล รร.'!B10</f>
        <v>ลำปาง เขต  3</v>
      </c>
      <c r="M2" s="1" t="s">
        <v>34</v>
      </c>
    </row>
    <row r="3" spans="1:17" x14ac:dyDescent="0.55000000000000004">
      <c r="A3" s="149" t="s">
        <v>0</v>
      </c>
      <c r="D3" s="544" t="str">
        <f>'กรอกข้อมูล รร.'!B6</f>
        <v>สพป.ลำปาง เขต 3</v>
      </c>
      <c r="E3" s="544"/>
      <c r="F3" s="544"/>
      <c r="G3" s="544"/>
      <c r="H3" s="544"/>
      <c r="I3" s="1" t="s">
        <v>27</v>
      </c>
      <c r="K3" s="545">
        <f>'กรอกข้อมูล รร.'!B3</f>
        <v>44327</v>
      </c>
      <c r="L3" s="545"/>
    </row>
    <row r="4" spans="1:17" x14ac:dyDescent="0.55000000000000004">
      <c r="A4" s="148" t="s">
        <v>1</v>
      </c>
      <c r="B4" s="2"/>
      <c r="C4" s="2"/>
      <c r="D4" s="544" t="str">
        <f>'กรอกข้อมูล รร.'!B12</f>
        <v>นายอำพร จานเก่า</v>
      </c>
      <c r="E4" s="544"/>
      <c r="F4" s="544"/>
      <c r="G4" s="544"/>
      <c r="H4" s="544"/>
      <c r="I4" s="2"/>
      <c r="J4" s="2"/>
      <c r="K4" s="2"/>
      <c r="L4" s="2"/>
      <c r="M4" s="2"/>
    </row>
    <row r="5" spans="1:17" ht="9.75" customHeight="1" thickBot="1" x14ac:dyDescent="0.6">
      <c r="A5" s="15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3" customFormat="1" ht="41.25" customHeight="1" x14ac:dyDescent="0.55000000000000004">
      <c r="A6" s="546" t="s">
        <v>2</v>
      </c>
      <c r="B6" s="548" t="s">
        <v>3</v>
      </c>
      <c r="C6" s="549"/>
      <c r="D6" s="549"/>
      <c r="E6" s="550"/>
      <c r="F6" s="554" t="s">
        <v>4</v>
      </c>
      <c r="G6" s="554" t="s">
        <v>5</v>
      </c>
      <c r="H6" s="554" t="s">
        <v>6</v>
      </c>
      <c r="I6" s="554"/>
      <c r="J6" s="554" t="s">
        <v>7</v>
      </c>
      <c r="K6" s="554"/>
      <c r="L6" s="554" t="s">
        <v>24</v>
      </c>
      <c r="M6" s="537" t="s">
        <v>9</v>
      </c>
    </row>
    <row r="7" spans="1:17" s="3" customFormat="1" ht="43.5" customHeight="1" x14ac:dyDescent="0.55000000000000004">
      <c r="A7" s="547"/>
      <c r="B7" s="551"/>
      <c r="C7" s="552"/>
      <c r="D7" s="552"/>
      <c r="E7" s="553"/>
      <c r="F7" s="568"/>
      <c r="G7" s="568"/>
      <c r="H7" s="147" t="s">
        <v>10</v>
      </c>
      <c r="I7" s="147" t="s">
        <v>11</v>
      </c>
      <c r="J7" s="147" t="s">
        <v>10</v>
      </c>
      <c r="K7" s="147" t="s">
        <v>11</v>
      </c>
      <c r="L7" s="568"/>
      <c r="M7" s="538"/>
      <c r="Q7" s="3" t="str">
        <f>'กรอกข้อมูล รร.'!C33</f>
        <v>ช่าง ระดับ 4สพป.ลำปาง เขต 3</v>
      </c>
    </row>
    <row r="8" spans="1:17" s="5" customFormat="1" ht="20.25" customHeight="1" x14ac:dyDescent="0.5">
      <c r="A8" s="7" t="str">
        <f>IF('กรอกรายการ วัสดุ'!A8&gt;0,'กรอกรายการ วัสดุ'!A8,IF('กรอกรายการ วัสดุ'!A8=0," "))</f>
        <v xml:space="preserve"> </v>
      </c>
      <c r="B8" s="542" t="str">
        <f>IF('กรอกรายการ วัสดุ'!B8&gt;0,'กรอกรายการ วัสดุ'!B8,IF('กรอกรายการ วัสดุ'!B8=0,"-"))</f>
        <v>ปรับปรุง ซ่อมแซม อาคาร สำนักงานเขตพื้นที่การศึกษาฯ</v>
      </c>
      <c r="C8" s="542"/>
      <c r="D8" s="542"/>
      <c r="E8" s="542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47" t="str">
        <f>IF('กรอกรายการ วัสดุ'!E8&gt;0,'กรอกรายการ วัสดุ'!E8,IF('กรอกรายการ วัสดุ'!E8=0,"-"))</f>
        <v>-</v>
      </c>
      <c r="I8" s="47" t="str">
        <f>IF('กรอกรายการ วัสดุ'!F8&gt;0,'กรอกรายการ วัสดุ'!F8,IF('กรอกรายการ วัสดุ'!F8=0,"-"))</f>
        <v>-</v>
      </c>
      <c r="J8" s="47" t="str">
        <f>IF('กรอกรายการ วัสดุ'!G8&gt;0,'กรอกรายการ วัสดุ'!G8,IF('กรอกรายการ วัสดุ'!G8=0,"-"))</f>
        <v>-</v>
      </c>
      <c r="K8" s="47" t="str">
        <f>IF('กรอกรายการ วัสดุ'!H8&gt;0,'กรอกรายการ วัสดุ'!H8,IF('กรอกรายการ วัสดุ'!H8=0,"-"))</f>
        <v>-</v>
      </c>
      <c r="L8" s="47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7" s="5" customFormat="1" ht="20.25" customHeight="1" x14ac:dyDescent="0.5">
      <c r="A9" s="9">
        <f>IF('กรอกรายการ วัสดุ'!A9&gt;0,'กรอกรายการ วัสดุ'!A9,IF('กรอกรายการ วัสดุ'!A9=0," "))</f>
        <v>1</v>
      </c>
      <c r="B9" s="531" t="str">
        <f>IF('กรอกรายการ วัสดุ'!B9&gt;0,'กรอกรายการ วัสดุ'!B9,IF('กรอกรายการ วัสดุ'!B9=0,"-"))</f>
        <v>งานหลังคา</v>
      </c>
      <c r="C9" s="531"/>
      <c r="D9" s="531"/>
      <c r="E9" s="531"/>
      <c r="F9" s="12" t="str">
        <f>IF('กรอกรายการ วัสดุ'!C9&gt;0,'กรอกรายการ วัสดุ'!C9,IF('กรอกรายการ วัสดุ'!C9=0,"-"))</f>
        <v>-</v>
      </c>
      <c r="G9" s="12" t="str">
        <f>IF('กรอกรายการ วัสดุ'!D9&gt;0,'กรอกรายการ วัสดุ'!D9,IF('กรอกรายการ วัสดุ'!D9=0,"-"))</f>
        <v>-</v>
      </c>
      <c r="H9" s="47" t="str">
        <f>IF('กรอกรายการ วัสดุ'!E9&gt;0,'กรอกรายการ วัสดุ'!E9,IF('กรอกรายการ วัสดุ'!E9=0,"-"))</f>
        <v>-</v>
      </c>
      <c r="I9" s="47" t="str">
        <f>IF('กรอกรายการ วัสดุ'!F9&gt;0,'กรอกรายการ วัสดุ'!F9,IF('กรอกรายการ วัสดุ'!F9=0,"-"))</f>
        <v>-</v>
      </c>
      <c r="J9" s="47" t="str">
        <f>IF('กรอกรายการ วัสดุ'!G9&gt;0,'กรอกรายการ วัสดุ'!G9,IF('กรอกรายการ วัสดุ'!G9=0,"-"))</f>
        <v>-</v>
      </c>
      <c r="K9" s="47" t="str">
        <f>IF('กรอกรายการ วัสดุ'!H9&gt;0,'กรอกรายการ วัสดุ'!H9,IF('กรอกรายการ วัสดุ'!H9=0,"-"))</f>
        <v>-</v>
      </c>
      <c r="L9" s="47" t="str">
        <f>IF('กรอกรายการ วัสดุ'!I9&gt;0,'กรอกรายการ วัสดุ'!I9,IF('กรอกรายการ วัสดุ'!I9=0,"-"))</f>
        <v>-</v>
      </c>
      <c r="M9" s="10"/>
    </row>
    <row r="10" spans="1:17" s="5" customFormat="1" ht="19.5" customHeight="1" x14ac:dyDescent="0.5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531" t="str">
        <f>IF('กรอกรายการ วัสดุ'!B10&gt;0,'กรอกรายการ วัสดุ'!B10,IF('กรอกรายการ วัสดุ'!B10=0,"-"))</f>
        <v xml:space="preserve"> 1.1 กระเบื้องลอนคู่ขนาด 0.50x1.20 ม. หนา 5 มม. (สีน้ำเงิน)</v>
      </c>
      <c r="C10" s="531"/>
      <c r="D10" s="531"/>
      <c r="E10" s="531"/>
      <c r="F10" s="12">
        <f>IF('กรอกรายการ วัสดุ'!C10&gt;0,'กรอกรายการ วัสดุ'!C10,IF('กรอกรายการ วัสดุ'!C10=0,"-"))</f>
        <v>1300</v>
      </c>
      <c r="G10" s="12" t="str">
        <f>IF('กรอกรายการ วัสดุ'!D10&gt;0,'กรอกรายการ วัสดุ'!D10,IF('กรอกรายการ วัสดุ'!D10=0,"-"))</f>
        <v>แผ่น</v>
      </c>
      <c r="H10" s="47">
        <f>IF('กรอกรายการ วัสดุ'!E10&gt;0,'กรอกรายการ วัสดุ'!E10,IF('กรอกรายการ วัสดุ'!E10=0,"-"))</f>
        <v>74</v>
      </c>
      <c r="I10" s="47">
        <f>IF('กรอกรายการ วัสดุ'!F10&gt;0,'กรอกรายการ วัสดุ'!F10,IF('กรอกรายการ วัสดุ'!F10=0,"-"))</f>
        <v>96200</v>
      </c>
      <c r="J10" s="47" t="str">
        <f>IF('กรอกรายการ วัสดุ'!G10&gt;0,'กรอกรายการ วัสดุ'!G10,IF('กรอกรายการ วัสดุ'!G10=0,"-"))</f>
        <v>-</v>
      </c>
      <c r="K10" s="47" t="str">
        <f>IF('กรอกรายการ วัสดุ'!H10&gt;0,'กรอกรายการ วัสดุ'!H10,IF('กรอกรายการ วัสดุ'!H10=0,"-"))</f>
        <v>-</v>
      </c>
      <c r="L10" s="47">
        <f>IF('กรอกรายการ วัสดุ'!I10&gt;0,'กรอกรายการ วัสดุ'!I10,IF('กรอกรายการ วัสดุ'!I10=0,"-"))</f>
        <v>96200</v>
      </c>
      <c r="M10" s="10"/>
    </row>
    <row r="11" spans="1:17" s="5" customFormat="1" ht="19.5" customHeight="1" x14ac:dyDescent="0.5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531" t="str">
        <f>IF('กรอกรายการ วัสดุ'!B11&gt;0,'กรอกรายการ วัสดุ'!B11,IF('กรอกรายการ วัสดุ'!B11=0,"-"))</f>
        <v>1.2 ครอบสนัโค้งกระเบืองลอนคู่ หนา 5 มม. (สีน้ำเงิน)</v>
      </c>
      <c r="C11" s="531"/>
      <c r="D11" s="531"/>
      <c r="E11" s="531"/>
      <c r="F11" s="12">
        <f>IF('กรอกรายการ วัสดุ'!C11&gt;0,'กรอกรายการ วัสดุ'!C11,IF('กรอกรายการ วัสดุ'!C11=0,"-"))</f>
        <v>90</v>
      </c>
      <c r="G11" s="12" t="str">
        <f>IF('กรอกรายการ วัสดุ'!D11&gt;0,'กรอกรายการ วัสดุ'!D11,IF('กรอกรายการ วัสดุ'!D11=0,"-"))</f>
        <v>แผ่น</v>
      </c>
      <c r="H11" s="47">
        <f>IF('กรอกรายการ วัสดุ'!E11&gt;0,'กรอกรายการ วัสดุ'!E11,IF('กรอกรายการ วัสดุ'!E11=0,"-"))</f>
        <v>67</v>
      </c>
      <c r="I11" s="47">
        <f>IF('กรอกรายการ วัสดุ'!F11&gt;0,'กรอกรายการ วัสดุ'!F11,IF('กรอกรายการ วัสดุ'!F11=0,"-"))</f>
        <v>6030</v>
      </c>
      <c r="J11" s="47" t="str">
        <f>IF('กรอกรายการ วัสดุ'!G11&gt;0,'กรอกรายการ วัสดุ'!G11,IF('กรอกรายการ วัสดุ'!G11=0,"-"))</f>
        <v>-</v>
      </c>
      <c r="K11" s="47" t="str">
        <f>IF('กรอกรายการ วัสดุ'!H11&gt;0,'กรอกรายการ วัสดุ'!H11,IF('กรอกรายการ วัสดุ'!H11=0,"-"))</f>
        <v>-</v>
      </c>
      <c r="L11" s="47">
        <f>IF('กรอกรายการ วัสดุ'!I11&gt;0,'กรอกรายการ วัสดุ'!I11,IF('กรอกรายการ วัสดุ'!I11=0,"-"))</f>
        <v>6030</v>
      </c>
      <c r="M11" s="10"/>
    </row>
    <row r="12" spans="1:17" s="5" customFormat="1" ht="19.5" customHeight="1" x14ac:dyDescent="0.5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531" t="str">
        <f>IF('กรอกรายการ วัสดุ'!B12&gt;0,'กรอกรายการ วัสดุ'!B12,IF('กรอกรายการ วัสดุ'!B12=0,"-"))</f>
        <v>1.3 ตะปูเกลียวยึดกระเบอืÊงลอนคู่ยาว 4 นิว</v>
      </c>
      <c r="C12" s="531"/>
      <c r="D12" s="531"/>
      <c r="E12" s="531"/>
      <c r="F12" s="12">
        <f>IF('กรอกรายการ วัสดุ'!C12&gt;0,'กรอกรายการ วัสดุ'!C12,IF('กรอกรายการ วัสดุ'!C12=0,"-"))</f>
        <v>2500</v>
      </c>
      <c r="G12" s="12" t="str">
        <f>IF('กรอกรายการ วัสดุ'!D12&gt;0,'กรอกรายการ วัสดุ'!D12,IF('กรอกรายการ วัสดุ'!D12=0,"-"))</f>
        <v>ตัว</v>
      </c>
      <c r="H12" s="47">
        <f>IF('กรอกรายการ วัสดุ'!E12&gt;0,'กรอกรายการ วัสดุ'!E12,IF('กรอกรายการ วัสดุ'!E12=0,"-"))</f>
        <v>6</v>
      </c>
      <c r="I12" s="47">
        <f>IF('กรอกรายการ วัสดุ'!F12&gt;0,'กรอกรายการ วัสดุ'!F12,IF('กรอกรายการ วัสดุ'!F12=0,"-"))</f>
        <v>15000</v>
      </c>
      <c r="J12" s="47" t="str">
        <f>IF('กรอกรายการ วัสดุ'!G12&gt;0,'กรอกรายการ วัสดุ'!G12,IF('กรอกรายการ วัสดุ'!G12=0,"-"))</f>
        <v>-</v>
      </c>
      <c r="K12" s="47" t="str">
        <f>IF('กรอกรายการ วัสดุ'!H12&gt;0,'กรอกรายการ วัสดุ'!H12,IF('กรอกรายการ วัสดุ'!H12=0,"-"))</f>
        <v>-</v>
      </c>
      <c r="L12" s="47">
        <f>IF('กรอกรายการ วัสดุ'!I12&gt;0,'กรอกรายการ วัสดุ'!I12,IF('กรอกรายการ วัสดุ'!I12=0,"-"))</f>
        <v>15000</v>
      </c>
      <c r="M12" s="10"/>
    </row>
    <row r="13" spans="1:17" s="5" customFormat="1" ht="19.5" customHeight="1" x14ac:dyDescent="0.5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531" t="str">
        <f>IF('กรอกรายการ วัสดุ'!B13&gt;0,'กรอกรายการ วัสดุ'!B13,IF('กรอกรายการ วัสดุ'!B13=0,"-"))</f>
        <v xml:space="preserve">1.4 ค่าแรง งานหลังคาทรงจั่ว </v>
      </c>
      <c r="C13" s="531"/>
      <c r="D13" s="531"/>
      <c r="E13" s="531"/>
      <c r="F13" s="12">
        <f>IF('กรอกรายการ วัสดุ'!C13&gt;0,'กรอกรายการ วัสดุ'!C13,IF('กรอกรายการ วัสดุ'!C13=0,"-"))</f>
        <v>1200</v>
      </c>
      <c r="G13" s="12" t="str">
        <f>IF('กรอกรายการ วัสดุ'!D13&gt;0,'กรอกรายการ วัสดุ'!D13,IF('กรอกรายการ วัสดุ'!D13=0,"-"))</f>
        <v>ตร.ม.</v>
      </c>
      <c r="H13" s="47" t="str">
        <f>IF('กรอกรายการ วัสดุ'!E13&gt;0,'กรอกรายการ วัสดุ'!E13,IF('กรอกรายการ วัสดุ'!E13=0,"-"))</f>
        <v>-</v>
      </c>
      <c r="I13" s="47" t="str">
        <f>IF('กรอกรายการ วัสดุ'!F13&gt;0,'กรอกรายการ วัสดุ'!F13,IF('กรอกรายการ วัสดุ'!F13=0,"-"))</f>
        <v>-</v>
      </c>
      <c r="J13" s="47">
        <f>IF('กรอกรายการ วัสดุ'!G13&gt;0,'กรอกรายการ วัสดุ'!G13,IF('กรอกรายการ วัสดุ'!G13=0,"-"))</f>
        <v>45</v>
      </c>
      <c r="K13" s="47">
        <f>IF('กรอกรายการ วัสดุ'!H13&gt;0,'กรอกรายการ วัสดุ'!H13,IF('กรอกรายการ วัสดุ'!H13=0,"-"))</f>
        <v>54000</v>
      </c>
      <c r="L13" s="47">
        <f>IF('กรอกรายการ วัสดุ'!I13&gt;0,'กรอกรายการ วัสดุ'!I13,IF('กรอกรายการ วัสดุ'!I13=0,"-"))</f>
        <v>54000</v>
      </c>
      <c r="M13" s="10"/>
    </row>
    <row r="14" spans="1:17" s="5" customFormat="1" ht="19.5" customHeight="1" x14ac:dyDescent="0.5">
      <c r="A14" s="9">
        <f>IF('กรอกรายการ วัสดุ'!A14&gt;0,'กรอกรายการ วัสดุ'!A14,IF('กรอกรายการ วัสดุ'!A14=0," "))</f>
        <v>2</v>
      </c>
      <c r="B14" s="531" t="str">
        <f>IF('กรอกรายการ วัสดุ'!B14&gt;0,'กรอกรายการ วัสดุ'!B14,IF('กรอกรายการ วัสดุ'!B14=0,"-"))</f>
        <v>งานฝ้าเพดานโครงคร่าวโลหะชุบสังกะสี</v>
      </c>
      <c r="C14" s="531"/>
      <c r="D14" s="531"/>
      <c r="E14" s="531"/>
      <c r="F14" s="12" t="str">
        <f>IF('กรอกรายการ วัสดุ'!C14&gt;0,'กรอกรายการ วัสดุ'!C14,IF('กรอกรายการ วัสดุ'!C14=0,"-"))</f>
        <v>-</v>
      </c>
      <c r="G14" s="12" t="str">
        <f>IF('กรอกรายการ วัสดุ'!D14&gt;0,'กรอกรายการ วัสดุ'!D14,IF('กรอกรายการ วัสดุ'!D14=0,"-"))</f>
        <v>-</v>
      </c>
      <c r="H14" s="47" t="str">
        <f>IF('กรอกรายการ วัสดุ'!E14&gt;0,'กรอกรายการ วัสดุ'!E14,IF('กรอกรายการ วัสดุ'!E14=0,"-"))</f>
        <v>-</v>
      </c>
      <c r="I14" s="47" t="str">
        <f>IF('กรอกรายการ วัสดุ'!F14&gt;0,'กรอกรายการ วัสดุ'!F14,IF('กรอกรายการ วัสดุ'!F14=0,"-"))</f>
        <v>-</v>
      </c>
      <c r="J14" s="47" t="str">
        <f>IF('กรอกรายการ วัสดุ'!G14&gt;0,'กรอกรายการ วัสดุ'!G14,IF('กรอกรายการ วัสดุ'!G14=0,"-"))</f>
        <v>-</v>
      </c>
      <c r="K14" s="47" t="str">
        <f>IF('กรอกรายการ วัสดุ'!H14&gt;0,'กรอกรายการ วัสดุ'!H14,IF('กรอกรายการ วัสดุ'!H14=0,"-"))</f>
        <v>-</v>
      </c>
      <c r="L14" s="47" t="str">
        <f>IF('กรอกรายการ วัสดุ'!I14&gt;0,'กรอกรายการ วัสดุ'!I14,IF('กรอกรายการ วัสดุ'!I14=0,"-"))</f>
        <v>-</v>
      </c>
      <c r="M14" s="10"/>
    </row>
    <row r="15" spans="1:17" s="5" customFormat="1" ht="19.5" customHeight="1" x14ac:dyDescent="0.5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531" t="str">
        <f>IF('กรอกรายการ วัสดุ'!B15&gt;0,'กรอกรายการ วัสดุ'!B15,IF('กรอกรายการ วัสดุ'!B15=0,"-"))</f>
        <v>2.1  แผ่นยิบซั่มบอร์ด หนา 9 มม. ครร่าโลหะชุบ สังกะสี ฉาบเรียบรอยต่อ</v>
      </c>
      <c r="C15" s="531"/>
      <c r="D15" s="531"/>
      <c r="E15" s="531"/>
      <c r="F15" s="12">
        <f>IF('กรอกรายการ วัสดุ'!C15&gt;0,'กรอกรายการ วัสดุ'!C15,IF('กรอกรายการ วัสดุ'!C15=0,"-"))</f>
        <v>260</v>
      </c>
      <c r="G15" s="12" t="str">
        <f>IF('กรอกรายการ วัสดุ'!D15&gt;0,'กรอกรายการ วัสดุ'!D15,IF('กรอกรายการ วัสดุ'!D15=0,"-"))</f>
        <v>ตร.ม.</v>
      </c>
      <c r="H15" s="47">
        <f>IF('กรอกรายการ วัสดุ'!E15&gt;0,'กรอกรายการ วัสดุ'!E15,IF('กรอกรายการ วัสดุ'!E15=0,"-"))</f>
        <v>292</v>
      </c>
      <c r="I15" s="47">
        <f>IF('กรอกรายการ วัสดุ'!F15&gt;0,'กรอกรายการ วัสดุ'!F15,IF('กรอกรายการ วัสดุ'!F15=0,"-"))</f>
        <v>75920</v>
      </c>
      <c r="J15" s="47">
        <f>IF('กรอกรายการ วัสดุ'!G15&gt;0,'กรอกรายการ วัสดุ'!G15,IF('กรอกรายการ วัสดุ'!G15=0,"-"))</f>
        <v>75</v>
      </c>
      <c r="K15" s="47">
        <f>IF('กรอกรายการ วัสดุ'!H15&gt;0,'กรอกรายการ วัสดุ'!H15,IF('กรอกรายการ วัสดุ'!H15=0,"-"))</f>
        <v>19500</v>
      </c>
      <c r="L15" s="47">
        <f>IF('กรอกรายการ วัสดุ'!I15&gt;0,'กรอกรายการ วัสดุ'!I15,IF('กรอกรายการ วัสดุ'!I15=0,"-"))</f>
        <v>95420</v>
      </c>
      <c r="M15" s="10"/>
    </row>
    <row r="16" spans="1:17" s="5" customFormat="1" ht="19.5" customHeight="1" x14ac:dyDescent="0.5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531" t="str">
        <f>IF('กรอกรายการ วัสดุ'!B16&gt;0,'กรอกรายการ วัสดุ'!B16,IF('กรอกรายการ วัสดุ'!B16=0,"-"))</f>
        <v>งานทาสี</v>
      </c>
      <c r="C16" s="531"/>
      <c r="D16" s="531"/>
      <c r="E16" s="531"/>
      <c r="F16" s="12" t="str">
        <f>IF('กรอกรายการ วัสดุ'!C16&gt;0,'กรอกรายการ วัสดุ'!C16,IF('กรอกรายการ วัสดุ'!C16=0,"-"))</f>
        <v>-</v>
      </c>
      <c r="G16" s="12" t="str">
        <f>IF('กรอกรายการ วัสดุ'!D16&gt;0,'กรอกรายการ วัสดุ'!D16,IF('กรอกรายการ วัสดุ'!D16=0,"-"))</f>
        <v>-</v>
      </c>
      <c r="H16" s="47" t="str">
        <f>IF('กรอกรายการ วัสดุ'!E16&gt;0,'กรอกรายการ วัสดุ'!E16,IF('กรอกรายการ วัสดุ'!E16=0,"-"))</f>
        <v>-</v>
      </c>
      <c r="I16" s="47" t="str">
        <f>IF('กรอกรายการ วัสดุ'!F16&gt;0,'กรอกรายการ วัสดุ'!F16,IF('กรอกรายการ วัสดุ'!F16=0,"-"))</f>
        <v>-</v>
      </c>
      <c r="J16" s="47" t="str">
        <f>IF('กรอกรายการ วัสดุ'!G16&gt;0,'กรอกรายการ วัสดุ'!G16,IF('กรอกรายการ วัสดุ'!G16=0,"-"))</f>
        <v>-</v>
      </c>
      <c r="K16" s="47" t="str">
        <f>IF('กรอกรายการ วัสดุ'!H16&gt;0,'กรอกรายการ วัสดุ'!H16,IF('กรอกรายการ วัสดุ'!H16=0,"-"))</f>
        <v>-</v>
      </c>
      <c r="L16" s="47" t="str">
        <f>IF('กรอกรายการ วัสดุ'!I16&gt;0,'กรอกรายการ วัสดุ'!I16,IF('กรอกรายการ วัสดุ'!I16=0,"-"))</f>
        <v>-</v>
      </c>
      <c r="M16" s="10"/>
    </row>
    <row r="17" spans="1:13" s="5" customFormat="1" ht="19.5" customHeight="1" x14ac:dyDescent="0.5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531" t="str">
        <f>IF('กรอกรายการ วัสดุ'!B17&gt;0,'กรอกรายการ วัสดุ'!B17,IF('กรอกรายการ วัสดุ'!B17=0,"-"))</f>
        <v>2.2 งานทาสีปูนใหม่</v>
      </c>
      <c r="C17" s="531"/>
      <c r="D17" s="531"/>
      <c r="E17" s="531"/>
      <c r="F17" s="12" t="str">
        <f>IF('กรอกรายการ วัสดุ'!C17&gt;0,'กรอกรายการ วัสดุ'!C17,IF('กรอกรายการ วัสดุ'!C17=0,"-"))</f>
        <v>-</v>
      </c>
      <c r="G17" s="12" t="str">
        <f>IF('กรอกรายการ วัสดุ'!D17&gt;0,'กรอกรายการ วัสดุ'!D17,IF('กรอกรายการ วัสดุ'!D17=0,"-"))</f>
        <v>-</v>
      </c>
      <c r="H17" s="47" t="str">
        <f>IF('กรอกรายการ วัสดุ'!E17&gt;0,'กรอกรายการ วัสดุ'!E17,IF('กรอกรายการ วัสดุ'!E17=0,"-"))</f>
        <v>-</v>
      </c>
      <c r="I17" s="47" t="str">
        <f>IF('กรอกรายการ วัสดุ'!F17&gt;0,'กรอกรายการ วัสดุ'!F17,IF('กรอกรายการ วัสดุ'!F17=0,"-"))</f>
        <v>-</v>
      </c>
      <c r="J17" s="47" t="str">
        <f>IF('กรอกรายการ วัสดุ'!G17&gt;0,'กรอกรายการ วัสดุ'!G17,IF('กรอกรายการ วัสดุ'!G17=0,"-"))</f>
        <v>-</v>
      </c>
      <c r="K17" s="47" t="str">
        <f>IF('กรอกรายการ วัสดุ'!H17&gt;0,'กรอกรายการ วัสดุ'!H17,IF('กรอกรายการ วัสดุ'!H17=0,"-"))</f>
        <v>-</v>
      </c>
      <c r="L17" s="47" t="str">
        <f>IF('กรอกรายการ วัสดุ'!I17&gt;0,'กรอกรายการ วัสดุ'!I17,IF('กรอกรายการ วัสดุ'!I17=0,"-"))</f>
        <v>-</v>
      </c>
      <c r="M17" s="10"/>
    </row>
    <row r="18" spans="1:13" s="5" customFormat="1" ht="19.5" customHeight="1" thickBot="1" x14ac:dyDescent="0.55000000000000004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559" t="str">
        <f>IF('กรอกรายการ วัสดุ'!B18&gt;0,'กรอกรายการ วัสดุ'!B18,IF('กรอกรายการ วัสดุ'!B18=0,"-"))</f>
        <v xml:space="preserve">  -  ทาสีน้ำอครีลิค 100% ทาภายใน มอก.2321-2549 (ทาสีรองพื้นใหม่</v>
      </c>
      <c r="C18" s="560"/>
      <c r="D18" s="560"/>
      <c r="E18" s="561"/>
      <c r="F18" s="12" t="str">
        <f>IF('กรอกรายการ วัสดุ'!C18&gt;0,'กรอกรายการ วัสดุ'!C18,IF('กรอกรายการ วัสดุ'!C18=0,"-"))</f>
        <v>-</v>
      </c>
      <c r="G18" s="12" t="str">
        <f>IF('กรอกรายการ วัสดุ'!D18&gt;0,'กรอกรายการ วัสดุ'!D18,IF('กรอกรายการ วัสดุ'!D18=0,"-"))</f>
        <v>-</v>
      </c>
      <c r="H18" s="47" t="str">
        <f>IF('กรอกรายการ วัสดุ'!E18&gt;0,'กรอกรายการ วัสดุ'!E18,IF('กรอกรายการ วัสดุ'!E18=0,"-"))</f>
        <v>-</v>
      </c>
      <c r="I18" s="47" t="str">
        <f>IF('กรอกรายการ วัสดุ'!F18&gt;0,'กรอกรายการ วัสดุ'!F18,IF('กรอกรายการ วัสดุ'!F18=0,"-"))</f>
        <v>-</v>
      </c>
      <c r="J18" s="47" t="str">
        <f>IF('กรอกรายการ วัสดุ'!G18&gt;0,'กรอกรายการ วัสดุ'!G18,IF('กรอกรายการ วัสดุ'!G18=0,"-"))</f>
        <v>-</v>
      </c>
      <c r="K18" s="47" t="str">
        <f>IF('กรอกรายการ วัสดุ'!H18&gt;0,'กรอกรายการ วัสดุ'!H18,IF('กรอกรายการ วัสดุ'!H18=0,"-"))</f>
        <v>-</v>
      </c>
      <c r="L18" s="47" t="str">
        <f>IF('กรอกรายการ วัสดุ'!I18&gt;0,'กรอกรายการ วัสดุ'!I18,IF('กรอกรายการ วัสดุ'!I18=0,"-"))</f>
        <v>-</v>
      </c>
      <c r="M18" s="11"/>
    </row>
    <row r="19" spans="1:13" s="5" customFormat="1" ht="19.5" customHeight="1" thickBot="1" x14ac:dyDescent="0.55000000000000004">
      <c r="A19" s="533" t="s">
        <v>41</v>
      </c>
      <c r="B19" s="534"/>
      <c r="C19" s="534"/>
      <c r="D19" s="534"/>
      <c r="E19" s="534"/>
      <c r="F19" s="534"/>
      <c r="G19" s="534"/>
      <c r="H19" s="535"/>
      <c r="I19" s="48">
        <f>SUM(I8:I18)</f>
        <v>193150</v>
      </c>
      <c r="J19" s="20"/>
      <c r="K19" s="48">
        <f>SUM(K8:K18)</f>
        <v>73500</v>
      </c>
      <c r="L19" s="48">
        <f>SUM(L8:L18)</f>
        <v>266650</v>
      </c>
      <c r="M19" s="14"/>
    </row>
    <row r="20" spans="1:13" s="6" customFormat="1" ht="22.5" customHeight="1" x14ac:dyDescent="0.5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55000000000000004">
      <c r="A21" s="151"/>
      <c r="C21" s="122"/>
      <c r="D21" s="122" t="s">
        <v>28</v>
      </c>
      <c r="E21" s="122" t="s">
        <v>29</v>
      </c>
      <c r="F21" s="2" t="s">
        <v>30</v>
      </c>
      <c r="H21" s="123" t="s">
        <v>28</v>
      </c>
      <c r="I21" s="122" t="s">
        <v>33</v>
      </c>
    </row>
    <row r="22" spans="1:13" s="2" customFormat="1" x14ac:dyDescent="0.55000000000000004">
      <c r="A22" s="151"/>
      <c r="B22" s="122"/>
      <c r="C22" s="122"/>
      <c r="D22" s="123"/>
      <c r="E22" s="151" t="str">
        <f>'กรอกข้อมูล รร.'!C28</f>
        <v>(นายอำพร จานเก่า)</v>
      </c>
      <c r="H22" s="123"/>
      <c r="I22" s="536" t="str">
        <f>'กรอกข้อมูล รร.'!C29</f>
        <v>(นางสาวจริยา ขัดแก้ว)</v>
      </c>
      <c r="J22" s="536"/>
    </row>
    <row r="23" spans="1:13" s="2" customFormat="1" x14ac:dyDescent="0.55000000000000004">
      <c r="A23" s="151"/>
      <c r="C23" s="122"/>
      <c r="D23" s="536" t="str">
        <f>'กรอกข้อมูล รร.'!B13</f>
        <v>ช่าง ระดับ 4</v>
      </c>
      <c r="E23" s="536"/>
      <c r="F23" s="536"/>
      <c r="H23" s="536" t="str">
        <f>'กรอกข้อมูล รร.'!B15</f>
        <v>ผู้อำนวยการกลุ่มอำนวยการ</v>
      </c>
      <c r="I23" s="536"/>
      <c r="J23" s="536"/>
      <c r="K23" s="536"/>
    </row>
    <row r="24" spans="1:13" s="2" customFormat="1" ht="9" customHeight="1" x14ac:dyDescent="0.55000000000000004">
      <c r="A24" s="151"/>
      <c r="C24" s="122"/>
      <c r="D24" s="151"/>
      <c r="E24" s="151"/>
      <c r="F24" s="151"/>
      <c r="H24" s="151"/>
      <c r="I24" s="151"/>
      <c r="J24" s="151"/>
      <c r="K24" s="151"/>
    </row>
    <row r="25" spans="1:13" s="2" customFormat="1" ht="27.75" x14ac:dyDescent="0.65">
      <c r="C25" s="556" t="s">
        <v>23</v>
      </c>
      <c r="D25" s="556"/>
      <c r="E25" s="556"/>
      <c r="F25" s="556"/>
      <c r="G25" s="556"/>
      <c r="H25" s="556"/>
      <c r="I25" s="556"/>
      <c r="J25" s="556"/>
      <c r="K25" s="556"/>
      <c r="L25" s="556" t="s">
        <v>25</v>
      </c>
      <c r="M25" s="556"/>
    </row>
    <row r="26" spans="1:13" s="2" customFormat="1" x14ac:dyDescent="0.55000000000000004">
      <c r="A26" s="543" t="str">
        <f>A2</f>
        <v>ซ่อมแซมสำนักงาน สพป.ลำปาง เขต 3</v>
      </c>
      <c r="B26" s="543"/>
      <c r="C26" s="543"/>
      <c r="D26" s="563" t="str">
        <f>D2</f>
        <v>อาคารอาคารสำนักงาน สพป.ลำปาง เขต 3</v>
      </c>
      <c r="E26" s="563"/>
      <c r="F26" s="563"/>
      <c r="G26" s="563"/>
      <c r="H26" s="563"/>
      <c r="I26" s="2" t="s">
        <v>26</v>
      </c>
      <c r="J26" s="148" t="str">
        <f>J2</f>
        <v>ลำปาง เขต  3</v>
      </c>
      <c r="M26" s="2" t="s">
        <v>35</v>
      </c>
    </row>
    <row r="27" spans="1:13" ht="24.75" thickBot="1" x14ac:dyDescent="0.6">
      <c r="A27" s="149" t="s">
        <v>0</v>
      </c>
      <c r="D27" s="544" t="str">
        <f>D3</f>
        <v>สพป.ลำปาง เขต 3</v>
      </c>
      <c r="E27" s="544"/>
      <c r="F27" s="544"/>
      <c r="G27" s="544"/>
      <c r="H27" s="544"/>
      <c r="K27" s="545"/>
      <c r="L27" s="545"/>
    </row>
    <row r="28" spans="1:13" ht="9.75" hidden="1" customHeight="1" x14ac:dyDescent="0.55000000000000004">
      <c r="A28" s="15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55000000000000004">
      <c r="A29" s="546" t="s">
        <v>2</v>
      </c>
      <c r="B29" s="548" t="s">
        <v>3</v>
      </c>
      <c r="C29" s="549"/>
      <c r="D29" s="549"/>
      <c r="E29" s="550"/>
      <c r="F29" s="554" t="s">
        <v>4</v>
      </c>
      <c r="G29" s="554" t="s">
        <v>5</v>
      </c>
      <c r="H29" s="554" t="s">
        <v>6</v>
      </c>
      <c r="I29" s="554"/>
      <c r="J29" s="554" t="s">
        <v>7</v>
      </c>
      <c r="K29" s="554"/>
      <c r="L29" s="554" t="s">
        <v>24</v>
      </c>
      <c r="M29" s="537" t="s">
        <v>9</v>
      </c>
    </row>
    <row r="30" spans="1:13" s="3" customFormat="1" ht="43.5" customHeight="1" x14ac:dyDescent="0.55000000000000004">
      <c r="A30" s="547"/>
      <c r="B30" s="551"/>
      <c r="C30" s="552"/>
      <c r="D30" s="552"/>
      <c r="E30" s="553"/>
      <c r="F30" s="555"/>
      <c r="G30" s="555"/>
      <c r="H30" s="152" t="s">
        <v>10</v>
      </c>
      <c r="I30" s="152" t="s">
        <v>11</v>
      </c>
      <c r="J30" s="152" t="s">
        <v>10</v>
      </c>
      <c r="K30" s="152" t="s">
        <v>11</v>
      </c>
      <c r="L30" s="555"/>
      <c r="M30" s="538"/>
    </row>
    <row r="31" spans="1:13" s="3" customFormat="1" ht="24.75" customHeight="1" x14ac:dyDescent="0.55000000000000004">
      <c r="A31" s="572" t="s">
        <v>42</v>
      </c>
      <c r="B31" s="573"/>
      <c r="C31" s="573"/>
      <c r="D31" s="573"/>
      <c r="E31" s="573"/>
      <c r="F31" s="573"/>
      <c r="G31" s="573"/>
      <c r="H31" s="574"/>
      <c r="I31" s="280">
        <f>I19</f>
        <v>193150</v>
      </c>
      <c r="J31" s="16"/>
      <c r="K31" s="49">
        <f>K19</f>
        <v>73500</v>
      </c>
      <c r="L31" s="49">
        <f>L19</f>
        <v>266650</v>
      </c>
      <c r="M31" s="153"/>
    </row>
    <row r="32" spans="1:13" s="5" customFormat="1" ht="19.5" customHeight="1" x14ac:dyDescent="0.5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578" t="str">
        <f>IF('กรอกรายการ วัสดุ'!B19&gt;0,'กรอกรายการ วัสดุ'!B19,IF('กรอกรายการ วัสดุ'!B19=0,"-"))</f>
        <v xml:space="preserve">    กันด่าง 1 เที่ยว มอก.1123-2555 และทาสีทับหน้า 2 เที่ยว)</v>
      </c>
      <c r="C32" s="579"/>
      <c r="D32" s="579"/>
      <c r="E32" s="580"/>
      <c r="F32" s="12" t="str">
        <f>IF('กรอกรายการ วัสดุ'!C19&gt;0,'กรอกรายการ วัสดุ'!C19,IF('กรอกรายการ วัสดุ'!C19=0,"-"))</f>
        <v>-</v>
      </c>
      <c r="G32" s="12" t="str">
        <f>IF('กรอกรายการ วัสดุ'!D19&gt;0,'กรอกรายการ วัสดุ'!D19,IF('กรอกรายการ วัสดุ'!D19=0,"-"))</f>
        <v>-</v>
      </c>
      <c r="H32" s="47" t="str">
        <f>IF('กรอกรายการ วัสดุ'!E19&gt;0,'กรอกรายการ วัสดุ'!E19,IF('กรอกรายการ วัสดุ'!E19=0,"-"))</f>
        <v>-</v>
      </c>
      <c r="I32" s="47" t="str">
        <f>IF('กรอกรายการ วัสดุ'!F19&gt;0,'กรอกรายการ วัสดุ'!F19,IF('กรอกรายการ วัสดุ'!F19=0,"-"))</f>
        <v>-</v>
      </c>
      <c r="J32" s="47" t="str">
        <f>IF('กรอกรายการ วัสดุ'!G19&gt;0,'กรอกรายการ วัสดุ'!G19,IF('กรอกรายการ วัสดุ'!G19=0,"-"))</f>
        <v>-</v>
      </c>
      <c r="K32" s="47" t="str">
        <f>IF('กรอกรายการ วัสดุ'!H19&gt;0,'กรอกรายการ วัสดุ'!H19,IF('กรอกรายการ วัสดุ'!H19=0,"-"))</f>
        <v>-</v>
      </c>
      <c r="L32" s="47" t="str">
        <f>IF('กรอกรายการ วัสดุ'!I19&gt;0,'กรอกรายการ วัสดุ'!I19,IF('กรอกรายการ วัสดุ'!I19=0,"-"))</f>
        <v>-</v>
      </c>
      <c r="M32" s="8"/>
    </row>
    <row r="33" spans="1:13" s="5" customFormat="1" ht="19.5" customHeight="1" x14ac:dyDescent="0.5">
      <c r="A33" s="9">
        <f>IF('กรอกรายการ วัสดุ'!A20&gt;0,'กรอกรายการ วัสดุ'!A20,IF('กรอกรายการ วัสดุ'!A20=0," "))</f>
        <v>3</v>
      </c>
      <c r="B33" s="581" t="str">
        <f>IF('กรอกรายการ วัสดุ'!B20&gt;0,'กรอกรายการ วัสดุ'!B20,IF('กรอกรายการ วัสดุ'!B20=0,"-"))</f>
        <v>งานฝ้าเพดานภายนอก</v>
      </c>
      <c r="C33" s="582"/>
      <c r="D33" s="582"/>
      <c r="E33" s="583"/>
      <c r="F33" s="12" t="str">
        <f>IF('กรอกรายการ วัสดุ'!C20&gt;0,'กรอกรายการ วัสดุ'!C20,IF('กรอกรายการ วัสดุ'!C20=0,"-"))</f>
        <v>-</v>
      </c>
      <c r="G33" s="12" t="str">
        <f>IF('กรอกรายการ วัสดุ'!D20&gt;0,'กรอกรายการ วัสดุ'!D20,IF('กรอกรายการ วัสดุ'!D20=0,"-"))</f>
        <v>-</v>
      </c>
      <c r="H33" s="47" t="str">
        <f>IF('กรอกรายการ วัสดุ'!E20&gt;0,'กรอกรายการ วัสดุ'!E20,IF('กรอกรายการ วัสดุ'!E20=0,"-"))</f>
        <v>-</v>
      </c>
      <c r="I33" s="47" t="str">
        <f>IF('กรอกรายการ วัสดุ'!F20&gt;0,'กรอกรายการ วัสดุ'!F20,IF('กรอกรายการ วัสดุ'!F20=0,"-"))</f>
        <v>-</v>
      </c>
      <c r="J33" s="47" t="str">
        <f>IF('กรอกรายการ วัสดุ'!G20&gt;0,'กรอกรายการ วัสดุ'!G20,IF('กรอกรายการ วัสดุ'!G20=0,"-"))</f>
        <v>-</v>
      </c>
      <c r="K33" s="47" t="str">
        <f>IF('กรอกรายการ วัสดุ'!H20&gt;0,'กรอกรายการ วัสดุ'!H20,IF('กรอกรายการ วัสดุ'!H20=0,"-"))</f>
        <v>-</v>
      </c>
      <c r="L33" s="47" t="str">
        <f>IF('กรอกรายการ วัสดุ'!I20&gt;0,'กรอกรายการ วัสดุ'!I20,IF('กรอกรายการ วัสดุ'!I20=0,"-"))</f>
        <v>-</v>
      </c>
      <c r="M33" s="10"/>
    </row>
    <row r="34" spans="1:13" s="5" customFormat="1" ht="19.5" customHeight="1" x14ac:dyDescent="0.5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581" t="str">
        <f>IF('กรอกรายการ วัสดุ'!B21&gt;0,'กรอกรายการ วัสดุ'!B21,IF('กรอกรายการ วัสดุ'!B21=0,"-"))</f>
        <v>3.1 ทาสีภายนอก ฝ้าเพดาน</v>
      </c>
      <c r="C34" s="582"/>
      <c r="D34" s="582"/>
      <c r="E34" s="583"/>
      <c r="F34" s="12">
        <f>IF('กรอกรายการ วัสดุ'!C21&gt;0,'กรอกรายการ วัสดุ'!C21,IF('กรอกรายการ วัสดุ'!C21=0,"-"))</f>
        <v>130</v>
      </c>
      <c r="G34" s="12" t="str">
        <f>IF('กรอกรายการ วัสดุ'!D21&gt;0,'กรอกรายการ วัสดุ'!D21,IF('กรอกรายการ วัสดุ'!D21=0,"-"))</f>
        <v>ตร.ม.</v>
      </c>
      <c r="H34" s="47">
        <f>IF('กรอกรายการ วัสดุ'!E21&gt;0,'กรอกรายการ วัสดุ'!E21,IF('กรอกรายการ วัสดุ'!E21=0,"-"))</f>
        <v>47</v>
      </c>
      <c r="I34" s="47">
        <f>IF('กรอกรายการ วัสดุ'!F21&gt;0,'กรอกรายการ วัสดุ'!F21,IF('กรอกรายการ วัสดุ'!F21=0,"-"))</f>
        <v>6110</v>
      </c>
      <c r="J34" s="47">
        <f>IF('กรอกรายการ วัสดุ'!G21&gt;0,'กรอกรายการ วัสดุ'!G21,IF('กรอกรายการ วัสดุ'!G21=0,"-"))</f>
        <v>34</v>
      </c>
      <c r="K34" s="47">
        <f>IF('กรอกรายการ วัสดุ'!H21&gt;0,'กรอกรายการ วัสดุ'!H21,IF('กรอกรายการ วัสดุ'!H21=0,"-"))</f>
        <v>4420</v>
      </c>
      <c r="L34" s="47">
        <f>IF('กรอกรายการ วัสดุ'!I21&gt;0,'กรอกรายการ วัสดุ'!I21,IF('กรอกรายการ วัสดุ'!I21=0,"-"))</f>
        <v>10530</v>
      </c>
      <c r="M34" s="10"/>
    </row>
    <row r="35" spans="1:13" s="5" customFormat="1" ht="19.5" customHeight="1" x14ac:dyDescent="0.5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581" t="str">
        <f>IF('กรอกรายการ วัสดุ'!B22&gt;0,'กรอกรายการ วัสดุ'!B22,IF('กรอกรายการ วัสดุ'!B22=0,"-"))</f>
        <v>งานทาสีเก่า</v>
      </c>
      <c r="C35" s="582"/>
      <c r="D35" s="582"/>
      <c r="E35" s="583"/>
      <c r="F35" s="12" t="str">
        <f>IF('กรอกรายการ วัสดุ'!C22&gt;0,'กรอกรายการ วัสดุ'!C22,IF('กรอกรายการ วัสดุ'!C22=0,"-"))</f>
        <v>-</v>
      </c>
      <c r="G35" s="12" t="str">
        <f>IF('กรอกรายการ วัสดุ'!D22&gt;0,'กรอกรายการ วัสดุ'!D22,IF('กรอกรายการ วัสดุ'!D22=0,"-"))</f>
        <v>-</v>
      </c>
      <c r="H35" s="47" t="str">
        <f>IF('กรอกรายการ วัสดุ'!E22&gt;0,'กรอกรายการ วัสดุ'!E22,IF('กรอกรายการ วัสดุ'!E22=0,"-"))</f>
        <v>-</v>
      </c>
      <c r="I35" s="47" t="str">
        <f>IF('กรอกรายการ วัสดุ'!F22&gt;0,'กรอกรายการ วัสดุ'!F22,IF('กรอกรายการ วัสดุ'!F22=0,"-"))</f>
        <v>-</v>
      </c>
      <c r="J35" s="47" t="str">
        <f>IF('กรอกรายการ วัสดุ'!G22&gt;0,'กรอกรายการ วัสดุ'!G22,IF('กรอกรายการ วัสดุ'!G22=0,"-"))</f>
        <v>-</v>
      </c>
      <c r="K35" s="47" t="str">
        <f>IF('กรอกรายการ วัสดุ'!H22&gt;0,'กรอกรายการ วัสดุ'!H22,IF('กรอกรายการ วัสดุ'!H22=0,"-"))</f>
        <v>-</v>
      </c>
      <c r="L35" s="47" t="str">
        <f>IF('กรอกรายการ วัสดุ'!I22&gt;0,'กรอกรายการ วัสดุ'!I22,IF('กรอกรายการ วัสดุ'!I22=0,"-"))</f>
        <v>-</v>
      </c>
      <c r="M35" s="10"/>
    </row>
    <row r="36" spans="1:13" s="5" customFormat="1" ht="19.5" customHeight="1" x14ac:dyDescent="0.5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581" t="str">
        <f>IF('กรอกรายการ วัสดุ'!B23&gt;0,'กรอกรายการ วัสดุ'!B23,IF('กรอกรายการ วัสดุ'!B23=0,"-"))</f>
        <v xml:space="preserve"> -  ทาสีน้ำอครีลิค 100% ทาภายนอก มอก.2321-2549 (ทาน้ำยารองพื้น</v>
      </c>
      <c r="C36" s="582"/>
      <c r="D36" s="582"/>
      <c r="E36" s="583"/>
      <c r="F36" s="12" t="str">
        <f>IF('กรอกรายการ วัสดุ'!C23&gt;0,'กรอกรายการ วัสดุ'!C23,IF('กรอกรายการ วัสดุ'!C23=0,"-"))</f>
        <v>-</v>
      </c>
      <c r="G36" s="12" t="str">
        <f>IF('กรอกรายการ วัสดุ'!D23&gt;0,'กรอกรายการ วัสดุ'!D23,IF('กรอกรายการ วัสดุ'!D23=0,"-"))</f>
        <v>-</v>
      </c>
      <c r="H36" s="47" t="str">
        <f>IF('กรอกรายการ วัสดุ'!E23&gt;0,'กรอกรายการ วัสดุ'!E23,IF('กรอกรายการ วัสดุ'!E23=0,"-"))</f>
        <v>-</v>
      </c>
      <c r="I36" s="47" t="str">
        <f>IF('กรอกรายการ วัสดุ'!F23&gt;0,'กรอกรายการ วัสดุ'!F23,IF('กรอกรายการ วัสดุ'!F23=0,"-"))</f>
        <v>-</v>
      </c>
      <c r="J36" s="47" t="str">
        <f>IF('กรอกรายการ วัสดุ'!G23&gt;0,'กรอกรายการ วัสดุ'!G23,IF('กรอกรายการ วัสดุ'!G23=0,"-"))</f>
        <v>-</v>
      </c>
      <c r="K36" s="47" t="str">
        <f>IF('กรอกรายการ วัสดุ'!H23&gt;0,'กรอกรายการ วัสดุ'!H23,IF('กรอกรายการ วัสดุ'!H23=0,"-"))</f>
        <v>-</v>
      </c>
      <c r="L36" s="47" t="str">
        <f>IF('กรอกรายการ วัสดุ'!I23&gt;0,'กรอกรายการ วัสดุ'!I23,IF('กรอกรายการ วัสดุ'!I23=0,"-"))</f>
        <v>-</v>
      </c>
      <c r="M36" s="10"/>
    </row>
    <row r="37" spans="1:13" s="5" customFormat="1" ht="19.5" customHeight="1" x14ac:dyDescent="0.5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581" t="str">
        <f>IF('กรอกรายการ วัสดุ'!B24&gt;0,'กรอกรายการ วัสดุ'!B24,IF('กรอกรายการ วัสดุ'!B24=0,"-"))</f>
        <v xml:space="preserve">   ปุนเก่า  1 เที่ยว และทาสีทับหน้า 2 เที่ยว)</v>
      </c>
      <c r="C37" s="582"/>
      <c r="D37" s="582"/>
      <c r="E37" s="583"/>
      <c r="F37" s="12">
        <f>IF('กรอกรายการ วัสดุ'!C24&gt;0,'กรอกรายการ วัสดุ'!C24,IF('กรอกรายการ วัสดุ'!C24=0,"-"))</f>
        <v>123</v>
      </c>
      <c r="G37" s="12" t="str">
        <f>IF('กรอกรายการ วัสดุ'!D24&gt;0,'กรอกรายการ วัสดุ'!D24,IF('กรอกรายการ วัสดุ'!D24=0,"-"))</f>
        <v>-</v>
      </c>
      <c r="H37" s="47">
        <f>IF('กรอกรายการ วัสดุ'!E24&gt;0,'กรอกรายการ วัสดุ'!E24,IF('กรอกรายการ วัสดุ'!E24=0,"-"))</f>
        <v>14556</v>
      </c>
      <c r="I37" s="47">
        <f>IF('กรอกรายการ วัสดุ'!F24&gt;0,'กรอกรายการ วัสดุ'!F24,IF('กรอกรายการ วัสดุ'!F24=0,"-"))</f>
        <v>1790388</v>
      </c>
      <c r="J37" s="47" t="str">
        <f>IF('กรอกรายการ วัสดุ'!G24&gt;0,'กรอกรายการ วัสดุ'!G24,IF('กรอกรายการ วัสดุ'!G24=0,"-"))</f>
        <v>-</v>
      </c>
      <c r="K37" s="47" t="str">
        <f>IF('กรอกรายการ วัสดุ'!H24&gt;0,'กรอกรายการ วัสดุ'!H24,IF('กรอกรายการ วัสดุ'!H24=0,"-"))</f>
        <v>-</v>
      </c>
      <c r="L37" s="47">
        <f>IF('กรอกรายการ วัสดุ'!I24&gt;0,'กรอกรายการ วัสดุ'!I24,IF('กรอกรายการ วัสดุ'!I24=0,"-"))</f>
        <v>1790388</v>
      </c>
      <c r="M37" s="10"/>
    </row>
    <row r="38" spans="1:13" s="5" customFormat="1" ht="19.5" customHeight="1" x14ac:dyDescent="0.5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581" t="str">
        <f>IF('กรอกรายการ วัสดุ'!B25&gt;0,'กรอกรายการ วัสดุ'!B25,IF('กรอกรายการ วัสดุ'!B25=0,"-"))</f>
        <v>-</v>
      </c>
      <c r="C38" s="582"/>
      <c r="D38" s="582"/>
      <c r="E38" s="583"/>
      <c r="F38" s="12" t="str">
        <f>IF('กรอกรายการ วัสดุ'!C25&gt;0,'กรอกรายการ วัสดุ'!C25,IF('กรอกรายการ วัสดุ'!C25=0,"-"))</f>
        <v>-</v>
      </c>
      <c r="G38" s="12" t="str">
        <f>IF('กรอกรายการ วัสดุ'!D25&gt;0,'กรอกรายการ วัสดุ'!D25,IF('กรอกรายการ วัสดุ'!D25=0,"-"))</f>
        <v>-</v>
      </c>
      <c r="H38" s="47" t="str">
        <f>IF('กรอกรายการ วัสดุ'!E25&gt;0,'กรอกรายการ วัสดุ'!E25,IF('กรอกรายการ วัสดุ'!E25=0,"-"))</f>
        <v>-</v>
      </c>
      <c r="I38" s="47" t="str">
        <f>IF('กรอกรายการ วัสดุ'!F25&gt;0,'กรอกรายการ วัสดุ'!F25,IF('กรอกรายการ วัสดุ'!F25=0,"-"))</f>
        <v>-</v>
      </c>
      <c r="J38" s="47" t="str">
        <f>IF('กรอกรายการ วัสดุ'!G25&gt;0,'กรอกรายการ วัสดุ'!G25,IF('กรอกรายการ วัสดุ'!G25=0,"-"))</f>
        <v>-</v>
      </c>
      <c r="K38" s="47" t="str">
        <f>IF('กรอกรายการ วัสดุ'!H25&gt;0,'กรอกรายการ วัสดุ'!H25,IF('กรอกรายการ วัสดุ'!H25=0,"-"))</f>
        <v>-</v>
      </c>
      <c r="L38" s="47" t="str">
        <f>IF('กรอกรายการ วัสดุ'!I25&gt;0,'กรอกรายการ วัสดุ'!I25,IF('กรอกรายการ วัสดุ'!I25=0,"-"))</f>
        <v>-</v>
      </c>
      <c r="M38" s="10"/>
    </row>
    <row r="39" spans="1:13" s="5" customFormat="1" ht="19.5" customHeight="1" x14ac:dyDescent="0.5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581" t="str">
        <f>IF('กรอกรายการ วัสดุ'!B26&gt;0,'กรอกรายการ วัสดุ'!B26,IF('กรอกรายการ วัสดุ'!B26=0,"-"))</f>
        <v>-</v>
      </c>
      <c r="C39" s="582"/>
      <c r="D39" s="582"/>
      <c r="E39" s="583"/>
      <c r="F39" s="12" t="str">
        <f>IF('กรอกรายการ วัสดุ'!C26&gt;0,'กรอกรายการ วัสดุ'!C26,IF('กรอกรายการ วัสดุ'!C26=0,"-"))</f>
        <v>-</v>
      </c>
      <c r="G39" s="12" t="str">
        <f>IF('กรอกรายการ วัสดุ'!D26&gt;0,'กรอกรายการ วัสดุ'!D26,IF('กรอกรายการ วัสดุ'!D26=0,"-"))</f>
        <v>-</v>
      </c>
      <c r="H39" s="47" t="str">
        <f>IF('กรอกรายการ วัสดุ'!E26&gt;0,'กรอกรายการ วัสดุ'!E26,IF('กรอกรายการ วัสดุ'!E26=0,"-"))</f>
        <v>-</v>
      </c>
      <c r="I39" s="47" t="str">
        <f>IF('กรอกรายการ วัสดุ'!F26&gt;0,'กรอกรายการ วัสดุ'!F26,IF('กรอกรายการ วัสดุ'!F26=0,"-"))</f>
        <v>-</v>
      </c>
      <c r="J39" s="47" t="str">
        <f>IF('กรอกรายการ วัสดุ'!G26&gt;0,'กรอกรายการ วัสดุ'!G26,IF('กรอกรายการ วัสดุ'!G26=0,"-"))</f>
        <v>-</v>
      </c>
      <c r="K39" s="47" t="str">
        <f>IF('กรอกรายการ วัสดุ'!H26&gt;0,'กรอกรายการ วัสดุ'!H26,IF('กรอกรายการ วัสดุ'!H26=0,"-"))</f>
        <v>-</v>
      </c>
      <c r="L39" s="47" t="str">
        <f>IF('กรอกรายการ วัสดุ'!I26&gt;0,'กรอกรายการ วัสดุ'!I26,IF('กรอกรายการ วัสดุ'!I26=0,"-"))</f>
        <v>-</v>
      </c>
      <c r="M39" s="10"/>
    </row>
    <row r="40" spans="1:13" s="5" customFormat="1" ht="19.5" customHeight="1" x14ac:dyDescent="0.5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581" t="str">
        <f>IF('กรอกรายการ วัสดุ'!B27&gt;0,'กรอกรายการ วัสดุ'!B27,IF('กรอกรายการ วัสดุ'!B27=0,"-"))</f>
        <v>-</v>
      </c>
      <c r="C40" s="582"/>
      <c r="D40" s="582"/>
      <c r="E40" s="583"/>
      <c r="F40" s="12" t="str">
        <f>IF('กรอกรายการ วัสดุ'!C27&gt;0,'กรอกรายการ วัสดุ'!C27,IF('กรอกรายการ วัสดุ'!C27=0,"-"))</f>
        <v>-</v>
      </c>
      <c r="G40" s="12" t="str">
        <f>IF('กรอกรายการ วัสดุ'!D27&gt;0,'กรอกรายการ วัสดุ'!D27,IF('กรอกรายการ วัสดุ'!D27=0,"-"))</f>
        <v>-</v>
      </c>
      <c r="H40" s="47" t="str">
        <f>IF('กรอกรายการ วัสดุ'!E27&gt;0,'กรอกรายการ วัสดุ'!E27,IF('กรอกรายการ วัสดุ'!E27=0,"-"))</f>
        <v>-</v>
      </c>
      <c r="I40" s="47" t="str">
        <f>IF('กรอกรายการ วัสดุ'!F27&gt;0,'กรอกรายการ วัสดุ'!F27,IF('กรอกรายการ วัสดุ'!F27=0,"-"))</f>
        <v>-</v>
      </c>
      <c r="J40" s="47" t="str">
        <f>IF('กรอกรายการ วัสดุ'!G27&gt;0,'กรอกรายการ วัสดุ'!G27,IF('กรอกรายการ วัสดุ'!G27=0,"-"))</f>
        <v>-</v>
      </c>
      <c r="K40" s="47" t="str">
        <f>IF('กรอกรายการ วัสดุ'!H27&gt;0,'กรอกรายการ วัสดุ'!H27,IF('กรอกรายการ วัสดุ'!H27=0,"-"))</f>
        <v>-</v>
      </c>
      <c r="L40" s="47" t="str">
        <f>IF('กรอกรายการ วัสดุ'!I27&gt;0,'กรอกรายการ วัสดุ'!I27,IF('กรอกรายการ วัสดุ'!I27=0,"-"))</f>
        <v>-</v>
      </c>
      <c r="M40" s="10"/>
    </row>
    <row r="41" spans="1:13" s="5" customFormat="1" ht="19.5" customHeight="1" x14ac:dyDescent="0.5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581" t="str">
        <f>IF('กรอกรายการ วัสดุ'!B28&gt;0,'กรอกรายการ วัสดุ'!B28,IF('กรอกรายการ วัสดุ'!B28=0,"-"))</f>
        <v>-</v>
      </c>
      <c r="C41" s="582"/>
      <c r="D41" s="582"/>
      <c r="E41" s="583"/>
      <c r="F41" s="12" t="str">
        <f>IF('กรอกรายการ วัสดุ'!C28&gt;0,'กรอกรายการ วัสดุ'!C28,IF('กรอกรายการ วัสดุ'!C28=0,"-"))</f>
        <v>-</v>
      </c>
      <c r="G41" s="12" t="str">
        <f>IF('กรอกรายการ วัสดุ'!D28&gt;0,'กรอกรายการ วัสดุ'!D28,IF('กรอกรายการ วัสดุ'!D28=0,"-"))</f>
        <v>-</v>
      </c>
      <c r="H41" s="47" t="str">
        <f>IF('กรอกรายการ วัสดุ'!E28&gt;0,'กรอกรายการ วัสดุ'!E28,IF('กรอกรายการ วัสดุ'!E28=0,"-"))</f>
        <v>-</v>
      </c>
      <c r="I41" s="47" t="str">
        <f>IF('กรอกรายการ วัสดุ'!F28&gt;0,'กรอกรายการ วัสดุ'!F28,IF('กรอกรายการ วัสดุ'!F28=0,"-"))</f>
        <v>-</v>
      </c>
      <c r="J41" s="47" t="str">
        <f>IF('กรอกรายการ วัสดุ'!G28&gt;0,'กรอกรายการ วัสดุ'!G28,IF('กรอกรายการ วัสดุ'!G28=0,"-"))</f>
        <v>-</v>
      </c>
      <c r="K41" s="47" t="str">
        <f>IF('กรอกรายการ วัสดุ'!H28&gt;0,'กรอกรายการ วัสดุ'!H28,IF('กรอกรายการ วัสดุ'!H28=0,"-"))</f>
        <v>-</v>
      </c>
      <c r="L41" s="47" t="str">
        <f>IF('กรอกรายการ วัสดุ'!I28&gt;0,'กรอกรายการ วัสดุ'!I28,IF('กรอกรายการ วัสดุ'!I28=0,"-"))</f>
        <v>-</v>
      </c>
      <c r="M41" s="10"/>
    </row>
    <row r="42" spans="1:13" s="5" customFormat="1" ht="19.5" customHeight="1" thickBot="1" x14ac:dyDescent="0.55000000000000004">
      <c r="A42" s="121" t="str">
        <f>IF('กรอกรายการ วัสดุ'!A29&gt;0,'กรอกรายการ วัสดุ'!A29,IF('กรอกรายการ วัสดุ'!A29=0," "))</f>
        <v xml:space="preserve"> </v>
      </c>
      <c r="B42" s="575" t="str">
        <f>IF('กรอกรายการ วัสดุ'!B29&gt;0,'กรอกรายการ วัสดุ'!B29,IF('กรอกรายการ วัสดุ'!B29=0,"-"))</f>
        <v>-</v>
      </c>
      <c r="C42" s="576"/>
      <c r="D42" s="576"/>
      <c r="E42" s="577"/>
      <c r="F42" s="12" t="str">
        <f>IF('กรอกรายการ วัสดุ'!C29&gt;0,'กรอกรายการ วัสดุ'!C29,IF('กรอกรายการ วัสดุ'!C29=0,"-"))</f>
        <v>-</v>
      </c>
      <c r="G42" s="12" t="str">
        <f>IF('กรอกรายการ วัสดุ'!D29&gt;0,'กรอกรายการ วัสดุ'!D29,IF('กรอกรายการ วัสดุ'!D29=0,"-"))</f>
        <v>-</v>
      </c>
      <c r="H42" s="47" t="str">
        <f>IF('กรอกรายการ วัสดุ'!E29&gt;0,'กรอกรายการ วัสดุ'!E29,IF('กรอกรายการ วัสดุ'!E29=0,"-"))</f>
        <v>-</v>
      </c>
      <c r="I42" s="47" t="str">
        <f>IF('กรอกรายการ วัสดุ'!F29&gt;0,'กรอกรายการ วัสดุ'!F29,IF('กรอกรายการ วัสดุ'!F29=0,"-"))</f>
        <v>-</v>
      </c>
      <c r="J42" s="47" t="str">
        <f>IF('กรอกรายการ วัสดุ'!G29&gt;0,'กรอกรายการ วัสดุ'!G29,IF('กรอกรายการ วัสดุ'!G29=0,"-"))</f>
        <v>-</v>
      </c>
      <c r="K42" s="47" t="str">
        <f>IF('กรอกรายการ วัสดุ'!H29&gt;0,'กรอกรายการ วัสดุ'!H29,IF('กรอกรายการ วัสดุ'!H29=0,"-"))</f>
        <v>-</v>
      </c>
      <c r="L42" s="47" t="str">
        <f>IF('กรอกรายการ วัสดุ'!I29&gt;0,'กรอกรายการ วัสดุ'!I29,IF('กรอกรายการ วัสดุ'!I29=0,"-"))</f>
        <v>-</v>
      </c>
      <c r="M42" s="11"/>
    </row>
    <row r="43" spans="1:13" s="5" customFormat="1" ht="19.5" customHeight="1" thickBot="1" x14ac:dyDescent="0.55000000000000004">
      <c r="A43" s="533" t="s">
        <v>43</v>
      </c>
      <c r="B43" s="534"/>
      <c r="C43" s="534"/>
      <c r="D43" s="534"/>
      <c r="E43" s="534"/>
      <c r="F43" s="534"/>
      <c r="G43" s="534"/>
      <c r="H43" s="535"/>
      <c r="I43" s="48">
        <f>SUM(I32:I42)</f>
        <v>1796498</v>
      </c>
      <c r="J43" s="20"/>
      <c r="K43" s="48">
        <f>SUM(K32:K42)</f>
        <v>4420</v>
      </c>
      <c r="L43" s="48">
        <f>SUM(L32:L42)</f>
        <v>1800918</v>
      </c>
      <c r="M43" s="14"/>
    </row>
    <row r="44" spans="1:13" s="5" customFormat="1" ht="19.5" customHeight="1" thickBot="1" x14ac:dyDescent="0.55000000000000004">
      <c r="A44" s="533" t="s">
        <v>44</v>
      </c>
      <c r="B44" s="534"/>
      <c r="C44" s="534"/>
      <c r="D44" s="534"/>
      <c r="E44" s="534"/>
      <c r="F44" s="534"/>
      <c r="G44" s="534"/>
      <c r="H44" s="535"/>
      <c r="I44" s="48">
        <f>I31+I43</f>
        <v>1989648</v>
      </c>
      <c r="J44" s="19"/>
      <c r="K44" s="48">
        <f>K31+K43</f>
        <v>77920</v>
      </c>
      <c r="L44" s="48">
        <f>L31+L43</f>
        <v>2067568</v>
      </c>
      <c r="M44" s="150"/>
    </row>
    <row r="45" spans="1:13" s="6" customFormat="1" ht="13.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55000000000000004">
      <c r="A46" s="151"/>
      <c r="C46" s="122"/>
      <c r="D46" s="122" t="s">
        <v>28</v>
      </c>
      <c r="E46" s="122" t="s">
        <v>29</v>
      </c>
      <c r="F46" s="2" t="s">
        <v>30</v>
      </c>
      <c r="H46" s="123" t="s">
        <v>28</v>
      </c>
      <c r="I46" s="122" t="s">
        <v>33</v>
      </c>
    </row>
    <row r="47" spans="1:13" s="2" customFormat="1" x14ac:dyDescent="0.55000000000000004">
      <c r="A47" s="151"/>
      <c r="B47" s="122"/>
      <c r="C47" s="122"/>
      <c r="D47" s="123"/>
      <c r="E47" s="151" t="str">
        <f>E22</f>
        <v>(นายอำพร จานเก่า)</v>
      </c>
      <c r="H47" s="123"/>
      <c r="I47" s="536" t="str">
        <f>I22</f>
        <v>(นางสาวจริยา ขัดแก้ว)</v>
      </c>
      <c r="J47" s="536"/>
    </row>
    <row r="48" spans="1:13" s="2" customFormat="1" x14ac:dyDescent="0.55000000000000004">
      <c r="A48" s="151"/>
      <c r="C48" s="122"/>
      <c r="D48" s="536" t="str">
        <f>D23</f>
        <v>ช่าง ระดับ 4</v>
      </c>
      <c r="E48" s="536"/>
      <c r="F48" s="536"/>
      <c r="H48" s="536" t="str">
        <f>H23</f>
        <v>ผู้อำนวยการกลุ่มอำนวยการ</v>
      </c>
      <c r="I48" s="536"/>
      <c r="J48" s="536"/>
      <c r="K48" s="536"/>
    </row>
    <row r="49" spans="1:13" s="2" customFormat="1" ht="9.75" customHeight="1" x14ac:dyDescent="0.55000000000000004">
      <c r="A49" s="151"/>
      <c r="C49" s="122"/>
      <c r="D49" s="151"/>
      <c r="E49" s="151"/>
      <c r="F49" s="151"/>
      <c r="H49" s="151"/>
      <c r="I49" s="151"/>
      <c r="J49" s="151"/>
      <c r="K49" s="151"/>
    </row>
    <row r="50" spans="1:13" s="2" customFormat="1" ht="27.75" x14ac:dyDescent="0.65">
      <c r="C50" s="556" t="s">
        <v>23</v>
      </c>
      <c r="D50" s="556"/>
      <c r="E50" s="556"/>
      <c r="F50" s="556"/>
      <c r="G50" s="556"/>
      <c r="H50" s="556"/>
      <c r="I50" s="556"/>
      <c r="J50" s="556"/>
      <c r="K50" s="556"/>
      <c r="L50" s="556" t="s">
        <v>25</v>
      </c>
      <c r="M50" s="556"/>
    </row>
    <row r="51" spans="1:13" x14ac:dyDescent="0.55000000000000004">
      <c r="A51" s="543" t="str">
        <f>A26</f>
        <v>ซ่อมแซมสำนักงาน สพป.ลำปาง เขต 3</v>
      </c>
      <c r="B51" s="543"/>
      <c r="C51" s="543"/>
      <c r="D51" s="544" t="str">
        <f>D26</f>
        <v>อาคารอาคารสำนักงาน สพป.ลำปาง เขต 3</v>
      </c>
      <c r="E51" s="544"/>
      <c r="F51" s="544"/>
      <c r="G51" s="544"/>
      <c r="H51" s="544"/>
      <c r="I51" s="1" t="s">
        <v>26</v>
      </c>
      <c r="J51" s="149" t="str">
        <f>J26</f>
        <v>ลำปาง เขต  3</v>
      </c>
      <c r="M51" s="1" t="s">
        <v>36</v>
      </c>
    </row>
    <row r="52" spans="1:13" ht="24.75" thickBot="1" x14ac:dyDescent="0.6">
      <c r="A52" s="149" t="s">
        <v>0</v>
      </c>
      <c r="D52" s="544" t="str">
        <f>D27</f>
        <v>สพป.ลำปาง เขต 3</v>
      </c>
      <c r="E52" s="544"/>
      <c r="F52" s="544"/>
      <c r="G52" s="544"/>
      <c r="H52" s="544"/>
      <c r="K52" s="545"/>
      <c r="L52" s="545"/>
    </row>
    <row r="53" spans="1:13" x14ac:dyDescent="0.55000000000000004">
      <c r="A53" s="546" t="s">
        <v>2</v>
      </c>
      <c r="B53" s="548" t="s">
        <v>3</v>
      </c>
      <c r="C53" s="549"/>
      <c r="D53" s="549"/>
      <c r="E53" s="550"/>
      <c r="F53" s="554" t="s">
        <v>4</v>
      </c>
      <c r="G53" s="554" t="s">
        <v>5</v>
      </c>
      <c r="H53" s="554" t="s">
        <v>6</v>
      </c>
      <c r="I53" s="554"/>
      <c r="J53" s="554" t="s">
        <v>7</v>
      </c>
      <c r="K53" s="554"/>
      <c r="L53" s="554" t="s">
        <v>24</v>
      </c>
      <c r="M53" s="537" t="s">
        <v>9</v>
      </c>
    </row>
    <row r="54" spans="1:13" x14ac:dyDescent="0.55000000000000004">
      <c r="A54" s="564"/>
      <c r="B54" s="565"/>
      <c r="C54" s="566"/>
      <c r="D54" s="566"/>
      <c r="E54" s="567"/>
      <c r="F54" s="568"/>
      <c r="G54" s="568"/>
      <c r="H54" s="147" t="s">
        <v>10</v>
      </c>
      <c r="I54" s="147" t="s">
        <v>11</v>
      </c>
      <c r="J54" s="152" t="s">
        <v>10</v>
      </c>
      <c r="K54" s="152" t="s">
        <v>11</v>
      </c>
      <c r="L54" s="555"/>
      <c r="M54" s="538"/>
    </row>
    <row r="55" spans="1:13" ht="24" customHeight="1" x14ac:dyDescent="0.55000000000000004">
      <c r="A55" s="569" t="s">
        <v>45</v>
      </c>
      <c r="B55" s="570"/>
      <c r="C55" s="570"/>
      <c r="D55" s="570"/>
      <c r="E55" s="570"/>
      <c r="F55" s="570"/>
      <c r="G55" s="570"/>
      <c r="H55" s="571"/>
      <c r="I55" s="158">
        <f>I44</f>
        <v>1989648</v>
      </c>
      <c r="J55" s="147"/>
      <c r="K55" s="49">
        <f>K44</f>
        <v>77920</v>
      </c>
      <c r="L55" s="49">
        <f>L44</f>
        <v>2067568</v>
      </c>
      <c r="M55" s="153"/>
    </row>
    <row r="56" spans="1:13" ht="23.25" customHeight="1" x14ac:dyDescent="0.55000000000000004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559" t="str">
        <f>IF('กรอกรายการ วัสดุ'!B30&gt;0,'กรอกรายการ วัสดุ'!B30,IF('กรอกรายการ วัสดุ'!B30=0,"-"))</f>
        <v>-</v>
      </c>
      <c r="C56" s="560"/>
      <c r="D56" s="560"/>
      <c r="E56" s="561"/>
      <c r="F56" s="12" t="str">
        <f>IF('กรอกรายการ วัสดุ'!C30&gt;0,'กรอกรายการ วัสดุ'!C30,IF('กรอกรายการ วัสดุ'!C30=0,"-"))</f>
        <v>-</v>
      </c>
      <c r="G56" s="12" t="str">
        <f>IF('กรอกรายการ วัสดุ'!D30&gt;0,'กรอกรายการ วัสดุ'!D30,IF('กรอกรายการ วัสดุ'!D30=0,"-"))</f>
        <v>-</v>
      </c>
      <c r="H56" s="47" t="str">
        <f>IF('กรอกรายการ วัสดุ'!E30&gt;0,'กรอกรายการ วัสดุ'!E30,IF('กรอกรายการ วัสดุ'!E30=0,"-"))</f>
        <v>-</v>
      </c>
      <c r="I56" s="47" t="str">
        <f>IF('กรอกรายการ วัสดุ'!F30&gt;0,'กรอกรายการ วัสดุ'!F30,IF('กรอกรายการ วัสดุ'!F30=0,"-"))</f>
        <v>-</v>
      </c>
      <c r="J56" s="47" t="str">
        <f>IF('กรอกรายการ วัสดุ'!G30&gt;0,'กรอกรายการ วัสดุ'!G30,IF('กรอกรายการ วัสดุ'!G30=0,"-"))</f>
        <v>-</v>
      </c>
      <c r="K56" s="47" t="str">
        <f>IF('กรอกรายการ วัสดุ'!H30&gt;0,'กรอกรายการ วัสดุ'!H30,IF('กรอกรายการ วัสดุ'!H30=0,"-"))</f>
        <v>-</v>
      </c>
      <c r="L56" s="47" t="str">
        <f>IF('กรอกรายการ วัสดุ'!I30&gt;0,'กรอกรายการ วัสดุ'!I30,IF('กรอกรายการ วัสดุ'!I30=0,"-"))</f>
        <v>-</v>
      </c>
      <c r="M56" s="8"/>
    </row>
    <row r="57" spans="1:13" ht="23.25" customHeight="1" x14ac:dyDescent="0.55000000000000004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559" t="str">
        <f>IF('กรอกรายการ วัสดุ'!B31&gt;0,'กรอกรายการ วัสดุ'!B31,IF('กรอกรายการ วัสดุ'!B31=0,"-"))</f>
        <v>-</v>
      </c>
      <c r="C57" s="560"/>
      <c r="D57" s="560"/>
      <c r="E57" s="561"/>
      <c r="F57" s="12" t="str">
        <f>IF('กรอกรายการ วัสดุ'!C31&gt;0,'กรอกรายการ วัสดุ'!C31,IF('กรอกรายการ วัสดุ'!C31=0,"-"))</f>
        <v>-</v>
      </c>
      <c r="G57" s="12" t="str">
        <f>IF('กรอกรายการ วัสดุ'!D31&gt;0,'กรอกรายการ วัสดุ'!D31,IF('กรอกรายการ วัสดุ'!D31=0,"-"))</f>
        <v>-</v>
      </c>
      <c r="H57" s="47" t="str">
        <f>IF('กรอกรายการ วัสดุ'!E31&gt;0,'กรอกรายการ วัสดุ'!E31,IF('กรอกรายการ วัสดุ'!E31=0,"-"))</f>
        <v>-</v>
      </c>
      <c r="I57" s="47" t="str">
        <f>IF('กรอกรายการ วัสดุ'!F31&gt;0,'กรอกรายการ วัสดุ'!F31,IF('กรอกรายการ วัสดุ'!F31=0,"-"))</f>
        <v>-</v>
      </c>
      <c r="J57" s="47" t="str">
        <f>IF('กรอกรายการ วัสดุ'!G31&gt;0,'กรอกรายการ วัสดุ'!G31,IF('กรอกรายการ วัสดุ'!G31=0,"-"))</f>
        <v>-</v>
      </c>
      <c r="K57" s="47" t="str">
        <f>IF('กรอกรายการ วัสดุ'!H31&gt;0,'กรอกรายการ วัสดุ'!H31,IF('กรอกรายการ วัสดุ'!H31=0,"-"))</f>
        <v>-</v>
      </c>
      <c r="L57" s="47" t="str">
        <f>IF('กรอกรายการ วัสดุ'!I31&gt;0,'กรอกรายการ วัสดุ'!I31,IF('กรอกรายการ วัสดุ'!I31=0,"-"))</f>
        <v>-</v>
      </c>
      <c r="M57" s="10"/>
    </row>
    <row r="58" spans="1:13" ht="23.25" customHeight="1" x14ac:dyDescent="0.55000000000000004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559" t="str">
        <f>IF('กรอกรายการ วัสดุ'!B32&gt;0,'กรอกรายการ วัสดุ'!B32,IF('กรอกรายการ วัสดุ'!B32=0,"-"))</f>
        <v>-</v>
      </c>
      <c r="C58" s="560"/>
      <c r="D58" s="560"/>
      <c r="E58" s="561"/>
      <c r="F58" s="12" t="str">
        <f>IF('กรอกรายการ วัสดุ'!C32&gt;0,'กรอกรายการ วัสดุ'!C32,IF('กรอกรายการ วัสดุ'!C32=0,"-"))</f>
        <v>-</v>
      </c>
      <c r="G58" s="12" t="str">
        <f>IF('กรอกรายการ วัสดุ'!D32&gt;0,'กรอกรายการ วัสดุ'!D32,IF('กรอกรายการ วัสดุ'!D32=0,"-"))</f>
        <v>-</v>
      </c>
      <c r="H58" s="47" t="str">
        <f>IF('กรอกรายการ วัสดุ'!E32&gt;0,'กรอกรายการ วัสดุ'!E32,IF('กรอกรายการ วัสดุ'!E32=0,"-"))</f>
        <v>-</v>
      </c>
      <c r="I58" s="47" t="str">
        <f>IF('กรอกรายการ วัสดุ'!F32&gt;0,'กรอกรายการ วัสดุ'!F32,IF('กรอกรายการ วัสดุ'!F32=0,"-"))</f>
        <v>-</v>
      </c>
      <c r="J58" s="47" t="str">
        <f>IF('กรอกรายการ วัสดุ'!G32&gt;0,'กรอกรายการ วัสดุ'!G32,IF('กรอกรายการ วัสดุ'!G32=0,"-"))</f>
        <v>-</v>
      </c>
      <c r="K58" s="47" t="str">
        <f>IF('กรอกรายการ วัสดุ'!H32&gt;0,'กรอกรายการ วัสดุ'!H32,IF('กรอกรายการ วัสดุ'!H32=0,"-"))</f>
        <v>-</v>
      </c>
      <c r="L58" s="47" t="str">
        <f>IF('กรอกรายการ วัสดุ'!I32&gt;0,'กรอกรายการ วัสดุ'!I32,IF('กรอกรายการ วัสดุ'!I32=0,"-"))</f>
        <v>-</v>
      </c>
      <c r="M58" s="10"/>
    </row>
    <row r="59" spans="1:13" ht="23.25" customHeight="1" x14ac:dyDescent="0.55000000000000004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559" t="str">
        <f>IF('กรอกรายการ วัสดุ'!B33&gt;0,'กรอกรายการ วัสดุ'!B33,IF('กรอกรายการ วัสดุ'!B33=0,"-"))</f>
        <v>-</v>
      </c>
      <c r="C59" s="560"/>
      <c r="D59" s="560"/>
      <c r="E59" s="561"/>
      <c r="F59" s="12" t="str">
        <f>IF('กรอกรายการ วัสดุ'!C33&gt;0,'กรอกรายการ วัสดุ'!C33,IF('กรอกรายการ วัสดุ'!C33=0,"-"))</f>
        <v>-</v>
      </c>
      <c r="G59" s="12" t="str">
        <f>IF('กรอกรายการ วัสดุ'!D33&gt;0,'กรอกรายการ วัสดุ'!D33,IF('กรอกรายการ วัสดุ'!D33=0,"-"))</f>
        <v>-</v>
      </c>
      <c r="H59" s="47" t="str">
        <f>IF('กรอกรายการ วัสดุ'!E33&gt;0,'กรอกรายการ วัสดุ'!E33,IF('กรอกรายการ วัสดุ'!E33=0,"-"))</f>
        <v>-</v>
      </c>
      <c r="I59" s="47" t="str">
        <f>IF('กรอกรายการ วัสดุ'!F33&gt;0,'กรอกรายการ วัสดุ'!F33,IF('กรอกรายการ วัสดุ'!F33=0,"-"))</f>
        <v>-</v>
      </c>
      <c r="J59" s="47" t="str">
        <f>IF('กรอกรายการ วัสดุ'!G33&gt;0,'กรอกรายการ วัสดุ'!G33,IF('กรอกรายการ วัสดุ'!G33=0,"-"))</f>
        <v>-</v>
      </c>
      <c r="K59" s="47" t="str">
        <f>IF('กรอกรายการ วัสดุ'!H33&gt;0,'กรอกรายการ วัสดุ'!H33,IF('กรอกรายการ วัสดุ'!H33=0,"-"))</f>
        <v>-</v>
      </c>
      <c r="L59" s="47" t="str">
        <f>IF('กรอกรายการ วัสดุ'!I33&gt;0,'กรอกรายการ วัสดุ'!I33,IF('กรอกรายการ วัสดุ'!I33=0,"-"))</f>
        <v>-</v>
      </c>
      <c r="M59" s="10"/>
    </row>
    <row r="60" spans="1:13" ht="23.25" customHeight="1" x14ac:dyDescent="0.55000000000000004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559" t="str">
        <f>IF('กรอกรายการ วัสดุ'!B34&gt;0,'กรอกรายการ วัสดุ'!B34,IF('กรอกรายการ วัสดุ'!B34=0,"-"))</f>
        <v>-</v>
      </c>
      <c r="C60" s="560"/>
      <c r="D60" s="560"/>
      <c r="E60" s="561"/>
      <c r="F60" s="12" t="str">
        <f>IF('กรอกรายการ วัสดุ'!C34&gt;0,'กรอกรายการ วัสดุ'!C34,IF('กรอกรายการ วัสดุ'!C34=0,"-"))</f>
        <v>-</v>
      </c>
      <c r="G60" s="12" t="str">
        <f>IF('กรอกรายการ วัสดุ'!D34&gt;0,'กรอกรายการ วัสดุ'!D34,IF('กรอกรายการ วัสดุ'!D34=0,"-"))</f>
        <v>-</v>
      </c>
      <c r="H60" s="47" t="str">
        <f>IF('กรอกรายการ วัสดุ'!E34&gt;0,'กรอกรายการ วัสดุ'!E34,IF('กรอกรายการ วัสดุ'!E34=0,"-"))</f>
        <v>-</v>
      </c>
      <c r="I60" s="47" t="str">
        <f>IF('กรอกรายการ วัสดุ'!F34&gt;0,'กรอกรายการ วัสดุ'!F34,IF('กรอกรายการ วัสดุ'!F34=0,"-"))</f>
        <v>-</v>
      </c>
      <c r="J60" s="47" t="str">
        <f>IF('กรอกรายการ วัสดุ'!G34&gt;0,'กรอกรายการ วัสดุ'!G34,IF('กรอกรายการ วัสดุ'!G34=0,"-"))</f>
        <v>-</v>
      </c>
      <c r="K60" s="47" t="str">
        <f>IF('กรอกรายการ วัสดุ'!H34&gt;0,'กรอกรายการ วัสดุ'!H34,IF('กรอกรายการ วัสดุ'!H34=0,"-"))</f>
        <v>-</v>
      </c>
      <c r="L60" s="47" t="str">
        <f>IF('กรอกรายการ วัสดุ'!I34&gt;0,'กรอกรายการ วัสดุ'!I34,IF('กรอกรายการ วัสดุ'!I34=0,"-"))</f>
        <v>-</v>
      </c>
      <c r="M60" s="10"/>
    </row>
    <row r="61" spans="1:13" ht="23.25" customHeight="1" x14ac:dyDescent="0.55000000000000004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559" t="str">
        <f>IF('กรอกรายการ วัสดุ'!B35&gt;0,'กรอกรายการ วัสดุ'!B35,IF('กรอกรายการ วัสดุ'!B35=0,"-"))</f>
        <v>-</v>
      </c>
      <c r="C61" s="560"/>
      <c r="D61" s="560"/>
      <c r="E61" s="561"/>
      <c r="F61" s="12" t="str">
        <f>IF('กรอกรายการ วัสดุ'!C35&gt;0,'กรอกรายการ วัสดุ'!C35,IF('กรอกรายการ วัสดุ'!C35=0,"-"))</f>
        <v>-</v>
      </c>
      <c r="G61" s="12" t="str">
        <f>IF('กรอกรายการ วัสดุ'!D35&gt;0,'กรอกรายการ วัสดุ'!D35,IF('กรอกรายการ วัสดุ'!D35=0,"-"))</f>
        <v>-</v>
      </c>
      <c r="H61" s="47" t="str">
        <f>IF('กรอกรายการ วัสดุ'!E35&gt;0,'กรอกรายการ วัสดุ'!E35,IF('กรอกรายการ วัสดุ'!E35=0,"-"))</f>
        <v>-</v>
      </c>
      <c r="I61" s="47" t="str">
        <f>IF('กรอกรายการ วัสดุ'!F35&gt;0,'กรอกรายการ วัสดุ'!F35,IF('กรอกรายการ วัสดุ'!F35=0,"-"))</f>
        <v>-</v>
      </c>
      <c r="J61" s="47" t="str">
        <f>IF('กรอกรายการ วัสดุ'!G35&gt;0,'กรอกรายการ วัสดุ'!G35,IF('กรอกรายการ วัสดุ'!G35=0,"-"))</f>
        <v>-</v>
      </c>
      <c r="K61" s="47" t="str">
        <f>IF('กรอกรายการ วัสดุ'!H35&gt;0,'กรอกรายการ วัสดุ'!H35,IF('กรอกรายการ วัสดุ'!H35=0,"-"))</f>
        <v>-</v>
      </c>
      <c r="L61" s="47" t="str">
        <f>IF('กรอกรายการ วัสดุ'!I35&gt;0,'กรอกรายการ วัสดุ'!I35,IF('กรอกรายการ วัสดุ'!I35=0,"-"))</f>
        <v>-</v>
      </c>
      <c r="M61" s="10"/>
    </row>
    <row r="62" spans="1:13" ht="23.25" customHeight="1" x14ac:dyDescent="0.55000000000000004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559" t="str">
        <f>IF('กรอกรายการ วัสดุ'!B36&gt;0,'กรอกรายการ วัสดุ'!B36,IF('กรอกรายการ วัสดุ'!B36=0,"-"))</f>
        <v>-</v>
      </c>
      <c r="C62" s="560"/>
      <c r="D62" s="560"/>
      <c r="E62" s="561"/>
      <c r="F62" s="12" t="str">
        <f>IF('กรอกรายการ วัสดุ'!C36&gt;0,'กรอกรายการ วัสดุ'!C36,IF('กรอกรายการ วัสดุ'!C36=0,"-"))</f>
        <v>-</v>
      </c>
      <c r="G62" s="12" t="str">
        <f>IF('กรอกรายการ วัสดุ'!D36&gt;0,'กรอกรายการ วัสดุ'!D36,IF('กรอกรายการ วัสดุ'!D36=0,"-"))</f>
        <v>-</v>
      </c>
      <c r="H62" s="47" t="str">
        <f>IF('กรอกรายการ วัสดุ'!E36&gt;0,'กรอกรายการ วัสดุ'!E36,IF('กรอกรายการ วัสดุ'!E36=0,"-"))</f>
        <v>-</v>
      </c>
      <c r="I62" s="47" t="str">
        <f>IF('กรอกรายการ วัสดุ'!F36&gt;0,'กรอกรายการ วัสดุ'!F36,IF('กรอกรายการ วัสดุ'!F36=0,"-"))</f>
        <v>-</v>
      </c>
      <c r="J62" s="47" t="str">
        <f>IF('กรอกรายการ วัสดุ'!G36&gt;0,'กรอกรายการ วัสดุ'!G36,IF('กรอกรายการ วัสดุ'!G36=0,"-"))</f>
        <v>-</v>
      </c>
      <c r="K62" s="47" t="str">
        <f>IF('กรอกรายการ วัสดุ'!H36&gt;0,'กรอกรายการ วัสดุ'!H36,IF('กรอกรายการ วัสดุ'!H36=0,"-"))</f>
        <v>-</v>
      </c>
      <c r="L62" s="47" t="str">
        <f>IF('กรอกรายการ วัสดุ'!I36&gt;0,'กรอกรายการ วัสดุ'!I36,IF('กรอกรายการ วัสดุ'!I36=0,"-"))</f>
        <v>-</v>
      </c>
      <c r="M62" s="10"/>
    </row>
    <row r="63" spans="1:13" ht="23.25" customHeight="1" x14ac:dyDescent="0.55000000000000004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559" t="str">
        <f>IF('กรอกรายการ วัสดุ'!B37&gt;0,'กรอกรายการ วัสดุ'!B37,IF('กรอกรายการ วัสดุ'!B37=0,"-"))</f>
        <v>-</v>
      </c>
      <c r="C63" s="560"/>
      <c r="D63" s="560"/>
      <c r="E63" s="561"/>
      <c r="F63" s="12" t="str">
        <f>IF('กรอกรายการ วัสดุ'!C37&gt;0,'กรอกรายการ วัสดุ'!C37,IF('กรอกรายการ วัสดุ'!C37=0,"-"))</f>
        <v>-</v>
      </c>
      <c r="G63" s="12" t="str">
        <f>IF('กรอกรายการ วัสดุ'!D37&gt;0,'กรอกรายการ วัสดุ'!D37,IF('กรอกรายการ วัสดุ'!D37=0,"-"))</f>
        <v>-</v>
      </c>
      <c r="H63" s="47" t="str">
        <f>IF('กรอกรายการ วัสดุ'!E37&gt;0,'กรอกรายการ วัสดุ'!E37,IF('กรอกรายการ วัสดุ'!E37=0,"-"))</f>
        <v>-</v>
      </c>
      <c r="I63" s="47" t="str">
        <f>IF('กรอกรายการ วัสดุ'!F37&gt;0,'กรอกรายการ วัสดุ'!F37,IF('กรอกรายการ วัสดุ'!F37=0,"-"))</f>
        <v>-</v>
      </c>
      <c r="J63" s="47" t="str">
        <f>IF('กรอกรายการ วัสดุ'!G37&gt;0,'กรอกรายการ วัสดุ'!G37,IF('กรอกรายการ วัสดุ'!G37=0,"-"))</f>
        <v>-</v>
      </c>
      <c r="K63" s="47" t="str">
        <f>IF('กรอกรายการ วัสดุ'!H37&gt;0,'กรอกรายการ วัสดุ'!H37,IF('กรอกรายการ วัสดุ'!H37=0,"-"))</f>
        <v>-</v>
      </c>
      <c r="L63" s="47" t="str">
        <f>IF('กรอกรายการ วัสดุ'!I37&gt;0,'กรอกรายการ วัสดุ'!I37,IF('กรอกรายการ วัสดุ'!I37=0,"-"))</f>
        <v>-</v>
      </c>
      <c r="M63" s="10"/>
    </row>
    <row r="64" spans="1:13" ht="23.25" customHeight="1" x14ac:dyDescent="0.55000000000000004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559" t="str">
        <f>IF('กรอกรายการ วัสดุ'!B38&gt;0,'กรอกรายการ วัสดุ'!B38,IF('กรอกรายการ วัสดุ'!B38=0,"-"))</f>
        <v>-</v>
      </c>
      <c r="C64" s="560"/>
      <c r="D64" s="560"/>
      <c r="E64" s="561"/>
      <c r="F64" s="12" t="str">
        <f>IF('กรอกรายการ วัสดุ'!C38&gt;0,'กรอกรายการ วัสดุ'!C38,IF('กรอกรายการ วัสดุ'!C38=0,"-"))</f>
        <v>-</v>
      </c>
      <c r="G64" s="12" t="str">
        <f>IF('กรอกรายการ วัสดุ'!D38&gt;0,'กรอกรายการ วัสดุ'!D38,IF('กรอกรายการ วัสดุ'!D38=0,"-"))</f>
        <v>-</v>
      </c>
      <c r="H64" s="47" t="str">
        <f>IF('กรอกรายการ วัสดุ'!E38&gt;0,'กรอกรายการ วัสดุ'!E38,IF('กรอกรายการ วัสดุ'!E38=0,"-"))</f>
        <v>-</v>
      </c>
      <c r="I64" s="47" t="str">
        <f>IF('กรอกรายการ วัสดุ'!F38&gt;0,'กรอกรายการ วัสดุ'!F38,IF('กรอกรายการ วัสดุ'!F38=0,"-"))</f>
        <v>-</v>
      </c>
      <c r="J64" s="47" t="str">
        <f>IF('กรอกรายการ วัสดุ'!G38&gt;0,'กรอกรายการ วัสดุ'!G38,IF('กรอกรายการ วัสดุ'!G38=0,"-"))</f>
        <v>-</v>
      </c>
      <c r="K64" s="47" t="str">
        <f>IF('กรอกรายการ วัสดุ'!H38&gt;0,'กรอกรายการ วัสดุ'!H38,IF('กรอกรายการ วัสดุ'!H38=0,"-"))</f>
        <v>-</v>
      </c>
      <c r="L64" s="47" t="str">
        <f>IF('กรอกรายการ วัสดุ'!I38&gt;0,'กรอกรายการ วัสดุ'!I38,IF('กรอกรายการ วัสดุ'!I38=0,"-"))</f>
        <v>-</v>
      </c>
      <c r="M64" s="10"/>
    </row>
    <row r="65" spans="1:13" ht="23.25" customHeight="1" x14ac:dyDescent="0.55000000000000004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559" t="str">
        <f>IF('กรอกรายการ วัสดุ'!B39&gt;0,'กรอกรายการ วัสดุ'!B39,IF('กรอกรายการ วัสดุ'!B39=0,"-"))</f>
        <v>-</v>
      </c>
      <c r="C65" s="560"/>
      <c r="D65" s="560"/>
      <c r="E65" s="561"/>
      <c r="F65" s="12" t="str">
        <f>IF('กรอกรายการ วัสดุ'!C39&gt;0,'กรอกรายการ วัสดุ'!C39,IF('กรอกรายการ วัสดุ'!C39=0,"-"))</f>
        <v>-</v>
      </c>
      <c r="G65" s="12" t="str">
        <f>IF('กรอกรายการ วัสดุ'!D39&gt;0,'กรอกรายการ วัสดุ'!D39,IF('กรอกรายการ วัสดุ'!D39=0,"-"))</f>
        <v>-</v>
      </c>
      <c r="H65" s="47" t="str">
        <f>IF('กรอกรายการ วัสดุ'!E39&gt;0,'กรอกรายการ วัสดุ'!E39,IF('กรอกรายการ วัสดุ'!E39=0,"-"))</f>
        <v>-</v>
      </c>
      <c r="I65" s="47" t="str">
        <f>IF('กรอกรายการ วัสดุ'!F39&gt;0,'กรอกรายการ วัสดุ'!F39,IF('กรอกรายการ วัสดุ'!F39=0,"-"))</f>
        <v>-</v>
      </c>
      <c r="J65" s="47" t="str">
        <f>IF('กรอกรายการ วัสดุ'!G39&gt;0,'กรอกรายการ วัสดุ'!G39,IF('กรอกรายการ วัสดุ'!G39=0,"-"))</f>
        <v>-</v>
      </c>
      <c r="K65" s="47" t="str">
        <f>IF('กรอกรายการ วัสดุ'!H39&gt;0,'กรอกรายการ วัสดุ'!H39,IF('กรอกรายการ วัสดุ'!H39=0,"-"))</f>
        <v>-</v>
      </c>
      <c r="L65" s="47" t="str">
        <f>IF('กรอกรายการ วัสดุ'!I39&gt;0,'กรอกรายการ วัสดุ'!I39,IF('กรอกรายการ วัสดุ'!I39=0,"-"))</f>
        <v>-</v>
      </c>
      <c r="M65" s="10"/>
    </row>
    <row r="66" spans="1:13" ht="23.25" customHeight="1" thickBot="1" x14ac:dyDescent="0.6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559" t="str">
        <f>IF('กรอกรายการ วัสดุ'!B40&gt;0,'กรอกรายการ วัสดุ'!B40,IF('กรอกรายการ วัสดุ'!B40=0,"-"))</f>
        <v>-</v>
      </c>
      <c r="C66" s="560"/>
      <c r="D66" s="560"/>
      <c r="E66" s="561"/>
      <c r="F66" s="12" t="str">
        <f>IF('กรอกรายการ วัสดุ'!C40&gt;0,'กรอกรายการ วัสดุ'!C40,IF('กรอกรายการ วัสดุ'!C40=0,"-"))</f>
        <v>-</v>
      </c>
      <c r="G66" s="12" t="str">
        <f>IF('กรอกรายการ วัสดุ'!D40&gt;0,'กรอกรายการ วัสดุ'!D40,IF('กรอกรายการ วัสดุ'!D40=0,"-"))</f>
        <v>-</v>
      </c>
      <c r="H66" s="47" t="str">
        <f>IF('กรอกรายการ วัสดุ'!E40&gt;0,'กรอกรายการ วัสดุ'!E40,IF('กรอกรายการ วัสดุ'!E40=0,"-"))</f>
        <v>-</v>
      </c>
      <c r="I66" s="47" t="str">
        <f>IF('กรอกรายการ วัสดุ'!F40&gt;0,'กรอกรายการ วัสดุ'!F40,IF('กรอกรายการ วัสดุ'!F40=0,"-"))</f>
        <v>-</v>
      </c>
      <c r="J66" s="47" t="str">
        <f>IF('กรอกรายการ วัสดุ'!G40&gt;0,'กรอกรายการ วัสดุ'!G40,IF('กรอกรายการ วัสดุ'!G40=0,"-"))</f>
        <v>-</v>
      </c>
      <c r="K66" s="47" t="str">
        <f>IF('กรอกรายการ วัสดุ'!H40&gt;0,'กรอกรายการ วัสดุ'!H40,IF('กรอกรายการ วัสดุ'!H40=0,"-"))</f>
        <v>-</v>
      </c>
      <c r="L66" s="47" t="str">
        <f>IF('กรอกรายการ วัสดุ'!I40&gt;0,'กรอกรายการ วัสดุ'!I40,IF('กรอกรายการ วัสดุ'!I40=0,"-"))</f>
        <v>-</v>
      </c>
      <c r="M66" s="11"/>
    </row>
    <row r="67" spans="1:13" ht="24.75" thickBot="1" x14ac:dyDescent="0.6">
      <c r="A67" s="533" t="s">
        <v>46</v>
      </c>
      <c r="B67" s="534"/>
      <c r="C67" s="534"/>
      <c r="D67" s="534"/>
      <c r="E67" s="534"/>
      <c r="F67" s="534"/>
      <c r="G67" s="534"/>
      <c r="H67" s="535"/>
      <c r="I67" s="48">
        <f>SUM(I56:I66)</f>
        <v>0</v>
      </c>
      <c r="J67" s="19"/>
      <c r="K67" s="48">
        <f t="shared" ref="K67:L67" si="0">SUM(K56:K66)</f>
        <v>0</v>
      </c>
      <c r="L67" s="48">
        <f t="shared" si="0"/>
        <v>0</v>
      </c>
      <c r="M67" s="150"/>
    </row>
    <row r="68" spans="1:13" ht="24.75" thickBot="1" x14ac:dyDescent="0.6">
      <c r="A68" s="533" t="s">
        <v>47</v>
      </c>
      <c r="B68" s="534"/>
      <c r="C68" s="534"/>
      <c r="D68" s="534"/>
      <c r="E68" s="534"/>
      <c r="F68" s="534"/>
      <c r="G68" s="534"/>
      <c r="H68" s="535"/>
      <c r="I68" s="157">
        <f>I67+I55</f>
        <v>1989648</v>
      </c>
      <c r="J68" s="19"/>
      <c r="K68" s="48">
        <f t="shared" ref="K68:L68" si="1">K67+K55</f>
        <v>77920</v>
      </c>
      <c r="L68" s="48">
        <f t="shared" si="1"/>
        <v>2067568</v>
      </c>
      <c r="M68" s="150"/>
    </row>
    <row r="69" spans="1:13" s="2" customFormat="1" ht="8.25" customHeight="1" x14ac:dyDescent="0.55000000000000004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55000000000000004">
      <c r="A70" s="151"/>
      <c r="C70" s="122"/>
      <c r="D70" s="122" t="s">
        <v>28</v>
      </c>
      <c r="E70" s="122" t="s">
        <v>29</v>
      </c>
      <c r="F70" s="2" t="s">
        <v>30</v>
      </c>
      <c r="H70" s="123" t="s">
        <v>28</v>
      </c>
      <c r="I70" s="122" t="s">
        <v>33</v>
      </c>
    </row>
    <row r="71" spans="1:13" s="2" customFormat="1" x14ac:dyDescent="0.55000000000000004">
      <c r="A71" s="151"/>
      <c r="B71" s="122"/>
      <c r="C71" s="122"/>
      <c r="D71" s="123"/>
      <c r="E71" s="151" t="str">
        <f>E47</f>
        <v>(นายอำพร จานเก่า)</v>
      </c>
      <c r="H71" s="123"/>
      <c r="I71" s="536" t="str">
        <f>I47</f>
        <v>(นางสาวจริยา ขัดแก้ว)</v>
      </c>
      <c r="J71" s="536"/>
    </row>
    <row r="72" spans="1:13" s="2" customFormat="1" x14ac:dyDescent="0.55000000000000004">
      <c r="A72" s="151"/>
      <c r="C72" s="122"/>
      <c r="D72" s="536" t="str">
        <f>D48</f>
        <v>ช่าง ระดับ 4</v>
      </c>
      <c r="E72" s="536"/>
      <c r="F72" s="536"/>
      <c r="H72" s="536" t="str">
        <f>H48</f>
        <v>ผู้อำนวยการกลุ่มอำนวยการ</v>
      </c>
      <c r="I72" s="536"/>
      <c r="J72" s="536"/>
      <c r="K72" s="536"/>
    </row>
    <row r="73" spans="1:13" s="2" customFormat="1" ht="27.75" x14ac:dyDescent="0.65">
      <c r="C73" s="556" t="s">
        <v>23</v>
      </c>
      <c r="D73" s="556"/>
      <c r="E73" s="556"/>
      <c r="F73" s="556"/>
      <c r="G73" s="556"/>
      <c r="H73" s="556"/>
      <c r="I73" s="556"/>
      <c r="J73" s="556"/>
      <c r="K73" s="556"/>
      <c r="L73" s="139" t="s">
        <v>25</v>
      </c>
      <c r="M73" s="140"/>
    </row>
    <row r="74" spans="1:13" x14ac:dyDescent="0.55000000000000004">
      <c r="A74" s="543" t="str">
        <f>A51</f>
        <v>ซ่อมแซมสำนักงาน สพป.ลำปาง เขต 3</v>
      </c>
      <c r="B74" s="543"/>
      <c r="C74" s="543"/>
      <c r="D74" s="544" t="str">
        <f>D51</f>
        <v>อาคารอาคารสำนักงาน สพป.ลำปาง เขต 3</v>
      </c>
      <c r="E74" s="544"/>
      <c r="F74" s="544"/>
      <c r="G74" s="544"/>
      <c r="H74" s="544"/>
      <c r="I74" s="1" t="s">
        <v>26</v>
      </c>
      <c r="J74" s="149" t="str">
        <f>J51</f>
        <v>ลำปาง เขต  3</v>
      </c>
      <c r="M74" s="1" t="s">
        <v>38</v>
      </c>
    </row>
    <row r="75" spans="1:13" ht="24.75" thickBot="1" x14ac:dyDescent="0.6">
      <c r="A75" s="149" t="s">
        <v>0</v>
      </c>
      <c r="D75" s="544" t="str">
        <f>D52</f>
        <v>สพป.ลำปาง เขต 3</v>
      </c>
      <c r="E75" s="544"/>
      <c r="F75" s="544"/>
      <c r="G75" s="544"/>
      <c r="H75" s="544"/>
      <c r="K75" s="545"/>
      <c r="L75" s="545"/>
    </row>
    <row r="76" spans="1:13" x14ac:dyDescent="0.55000000000000004">
      <c r="A76" s="546" t="s">
        <v>2</v>
      </c>
      <c r="B76" s="548" t="s">
        <v>3</v>
      </c>
      <c r="C76" s="549"/>
      <c r="D76" s="549"/>
      <c r="E76" s="550"/>
      <c r="F76" s="554" t="s">
        <v>4</v>
      </c>
      <c r="G76" s="554" t="s">
        <v>5</v>
      </c>
      <c r="H76" s="554" t="s">
        <v>6</v>
      </c>
      <c r="I76" s="554"/>
      <c r="J76" s="554" t="s">
        <v>7</v>
      </c>
      <c r="K76" s="554"/>
      <c r="L76" s="554" t="s">
        <v>24</v>
      </c>
      <c r="M76" s="537" t="s">
        <v>9</v>
      </c>
    </row>
    <row r="77" spans="1:13" x14ac:dyDescent="0.55000000000000004">
      <c r="A77" s="547"/>
      <c r="B77" s="551"/>
      <c r="C77" s="552"/>
      <c r="D77" s="552"/>
      <c r="E77" s="553"/>
      <c r="F77" s="555"/>
      <c r="G77" s="555"/>
      <c r="H77" s="152" t="s">
        <v>10</v>
      </c>
      <c r="I77" s="152" t="s">
        <v>11</v>
      </c>
      <c r="J77" s="152" t="s">
        <v>10</v>
      </c>
      <c r="K77" s="152" t="s">
        <v>11</v>
      </c>
      <c r="L77" s="555"/>
      <c r="M77" s="538"/>
    </row>
    <row r="78" spans="1:13" x14ac:dyDescent="0.55000000000000004">
      <c r="A78" s="539" t="s">
        <v>48</v>
      </c>
      <c r="B78" s="540"/>
      <c r="C78" s="540"/>
      <c r="D78" s="540"/>
      <c r="E78" s="540"/>
      <c r="F78" s="540"/>
      <c r="G78" s="540"/>
      <c r="H78" s="541"/>
      <c r="I78" s="156">
        <f>I68</f>
        <v>1989648</v>
      </c>
      <c r="J78" s="18"/>
      <c r="K78" s="50">
        <f>K68</f>
        <v>77920</v>
      </c>
      <c r="L78" s="50">
        <f>L68</f>
        <v>2067568</v>
      </c>
      <c r="M78" s="8"/>
    </row>
    <row r="79" spans="1:13" x14ac:dyDescent="0.55000000000000004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559" t="str">
        <f>IF('กรอกรายการ วัสดุ'!B41&gt;0,'กรอกรายการ วัสดุ'!B41,IF('กรอกรายการ วัสดุ'!B41=0,"-"))</f>
        <v>-</v>
      </c>
      <c r="C79" s="560"/>
      <c r="D79" s="560"/>
      <c r="E79" s="561"/>
      <c r="F79" s="12" t="str">
        <f>IF('กรอกรายการ วัสดุ'!C41&gt;0,'กรอกรายการ วัสดุ'!C41,IF('กรอกรายการ วัสดุ'!C41=0,"-"))</f>
        <v>-</v>
      </c>
      <c r="G79" s="12" t="str">
        <f>IF('กรอกรายการ วัสดุ'!D41&gt;0,'กรอกรายการ วัสดุ'!D41,IF('กรอกรายการ วัสดุ'!D41=0,"-"))</f>
        <v>-</v>
      </c>
      <c r="H79" s="47" t="str">
        <f>IF('กรอกรายการ วัสดุ'!E41&gt;0,'กรอกรายการ วัสดุ'!E41,IF('กรอกรายการ วัสดุ'!E41=0,"-"))</f>
        <v>-</v>
      </c>
      <c r="I79" s="47" t="str">
        <f>IF('กรอกรายการ วัสดุ'!F41&gt;0,'กรอกรายการ วัสดุ'!F41,IF('กรอกรายการ วัสดุ'!F41=0,"-"))</f>
        <v>-</v>
      </c>
      <c r="J79" s="47" t="str">
        <f>IF('กรอกรายการ วัสดุ'!G41&gt;0,'กรอกรายการ วัสดุ'!G41,IF('กรอกรายการ วัสดุ'!G41=0,"-"))</f>
        <v>-</v>
      </c>
      <c r="K79" s="47" t="str">
        <f>IF('กรอกรายการ วัสดุ'!H41&gt;0,'กรอกรายการ วัสดุ'!H41,IF('กรอกรายการ วัสดุ'!H41=0,"-"))</f>
        <v>-</v>
      </c>
      <c r="L79" s="47" t="str">
        <f>IF('กรอกรายการ วัสดุ'!I41&gt;0,'กรอกรายการ วัสดุ'!I41,IF('กรอกรายการ วัสดุ'!I41=0,"-"))</f>
        <v>-</v>
      </c>
      <c r="M79" s="11"/>
    </row>
    <row r="80" spans="1:13" x14ac:dyDescent="0.55000000000000004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559" t="str">
        <f>IF('กรอกรายการ วัสดุ'!B42&gt;0,'กรอกรายการ วัสดุ'!B42,IF('กรอกรายการ วัสดุ'!B42=0,"-"))</f>
        <v>-</v>
      </c>
      <c r="C80" s="560"/>
      <c r="D80" s="560"/>
      <c r="E80" s="561"/>
      <c r="F80" s="12" t="str">
        <f>IF('กรอกรายการ วัสดุ'!C42&gt;0,'กรอกรายการ วัสดุ'!C42,IF('กรอกรายการ วัสดุ'!C42=0,"-"))</f>
        <v>-</v>
      </c>
      <c r="G80" s="12" t="str">
        <f>IF('กรอกรายการ วัสดุ'!D42&gt;0,'กรอกรายการ วัสดุ'!D42,IF('กรอกรายการ วัสดุ'!D42=0,"-"))</f>
        <v>-</v>
      </c>
      <c r="H80" s="47" t="str">
        <f>IF('กรอกรายการ วัสดุ'!E42&gt;0,'กรอกรายการ วัสดุ'!E42,IF('กรอกรายการ วัสดุ'!E42=0,"-"))</f>
        <v>-</v>
      </c>
      <c r="I80" s="47" t="str">
        <f>IF('กรอกรายการ วัสดุ'!F42&gt;0,'กรอกรายการ วัสดุ'!F42,IF('กรอกรายการ วัสดุ'!F42=0,"-"))</f>
        <v>-</v>
      </c>
      <c r="J80" s="47" t="str">
        <f>IF('กรอกรายการ วัสดุ'!G42&gt;0,'กรอกรายการ วัสดุ'!G42,IF('กรอกรายการ วัสดุ'!G42=0,"-"))</f>
        <v>-</v>
      </c>
      <c r="K80" s="47" t="str">
        <f>IF('กรอกรายการ วัสดุ'!H42&gt;0,'กรอกรายการ วัสดุ'!H42,IF('กรอกรายการ วัสดุ'!H42=0,"-"))</f>
        <v>-</v>
      </c>
      <c r="L80" s="47" t="str">
        <f>IF('กรอกรายการ วัสดุ'!I42&gt;0,'กรอกรายการ วัสดุ'!I42,IF('กรอกรายการ วัสดุ'!I42=0,"-"))</f>
        <v>-</v>
      </c>
      <c r="M80" s="10"/>
    </row>
    <row r="81" spans="1:13" x14ac:dyDescent="0.55000000000000004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559" t="str">
        <f>IF('กรอกรายการ วัสดุ'!B43&gt;0,'กรอกรายการ วัสดุ'!B43,IF('กรอกรายการ วัสดุ'!B43=0,"-"))</f>
        <v>-</v>
      </c>
      <c r="C81" s="560"/>
      <c r="D81" s="560"/>
      <c r="E81" s="561"/>
      <c r="F81" s="12" t="str">
        <f>IF('กรอกรายการ วัสดุ'!C43&gt;0,'กรอกรายการ วัสดุ'!C43,IF('กรอกรายการ วัสดุ'!C43=0,"-"))</f>
        <v>-</v>
      </c>
      <c r="G81" s="12" t="str">
        <f>IF('กรอกรายการ วัสดุ'!D43&gt;0,'กรอกรายการ วัสดุ'!D43,IF('กรอกรายการ วัสดุ'!D43=0,"-"))</f>
        <v>-</v>
      </c>
      <c r="H81" s="47" t="str">
        <f>IF('กรอกรายการ วัสดุ'!E43&gt;0,'กรอกรายการ วัสดุ'!E43,IF('กรอกรายการ วัสดุ'!E43=0,"-"))</f>
        <v>-</v>
      </c>
      <c r="I81" s="47" t="str">
        <f>IF('กรอกรายการ วัสดุ'!F43&gt;0,'กรอกรายการ วัสดุ'!F43,IF('กรอกรายการ วัสดุ'!F43=0,"-"))</f>
        <v>-</v>
      </c>
      <c r="J81" s="47" t="str">
        <f>IF('กรอกรายการ วัสดุ'!G43&gt;0,'กรอกรายการ วัสดุ'!G43,IF('กรอกรายการ วัสดุ'!G43=0,"-"))</f>
        <v>-</v>
      </c>
      <c r="K81" s="47" t="str">
        <f>IF('กรอกรายการ วัสดุ'!H43&gt;0,'กรอกรายการ วัสดุ'!H43,IF('กรอกรายการ วัสดุ'!H43=0,"-"))</f>
        <v>-</v>
      </c>
      <c r="L81" s="47" t="str">
        <f>IF('กรอกรายการ วัสดุ'!I43&gt;0,'กรอกรายการ วัสดุ'!I43,IF('กรอกรายการ วัสดุ'!I43=0,"-"))</f>
        <v>-</v>
      </c>
      <c r="M81" s="10"/>
    </row>
    <row r="82" spans="1:13" x14ac:dyDescent="0.55000000000000004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559" t="str">
        <f>IF('กรอกรายการ วัสดุ'!B44&gt;0,'กรอกรายการ วัสดุ'!B44,IF('กรอกรายการ วัสดุ'!B44=0,"-"))</f>
        <v>-</v>
      </c>
      <c r="C82" s="560"/>
      <c r="D82" s="560"/>
      <c r="E82" s="561"/>
      <c r="F82" s="12" t="str">
        <f>IF('กรอกรายการ วัสดุ'!C44&gt;0,'กรอกรายการ วัสดุ'!C44,IF('กรอกรายการ วัสดุ'!C44=0,"-"))</f>
        <v>-</v>
      </c>
      <c r="G82" s="12" t="str">
        <f>IF('กรอกรายการ วัสดุ'!D44&gt;0,'กรอกรายการ วัสดุ'!D44,IF('กรอกรายการ วัสดุ'!D44=0,"-"))</f>
        <v>-</v>
      </c>
      <c r="H82" s="47" t="str">
        <f>IF('กรอกรายการ วัสดุ'!E44&gt;0,'กรอกรายการ วัสดุ'!E44,IF('กรอกรายการ วัสดุ'!E44=0,"-"))</f>
        <v>-</v>
      </c>
      <c r="I82" s="47" t="str">
        <f>IF('กรอกรายการ วัสดุ'!F44&gt;0,'กรอกรายการ วัสดุ'!F44,IF('กรอกรายการ วัสดุ'!F44=0,"-"))</f>
        <v>-</v>
      </c>
      <c r="J82" s="47" t="str">
        <f>IF('กรอกรายการ วัสดุ'!G44&gt;0,'กรอกรายการ วัสดุ'!G44,IF('กรอกรายการ วัสดุ'!G44=0,"-"))</f>
        <v>-</v>
      </c>
      <c r="K82" s="47" t="str">
        <f>IF('กรอกรายการ วัสดุ'!H44&gt;0,'กรอกรายการ วัสดุ'!H44,IF('กรอกรายการ วัสดุ'!H44=0,"-"))</f>
        <v>-</v>
      </c>
      <c r="L82" s="47" t="str">
        <f>IF('กรอกรายการ วัสดุ'!I44&gt;0,'กรอกรายการ วัสดุ'!I44,IF('กรอกรายการ วัสดุ'!I44=0,"-"))</f>
        <v>-</v>
      </c>
      <c r="M82" s="10"/>
    </row>
    <row r="83" spans="1:13" x14ac:dyDescent="0.55000000000000004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559" t="str">
        <f>IF('กรอกรายการ วัสดุ'!B45&gt;0,'กรอกรายการ วัสดุ'!B45,IF('กรอกรายการ วัสดุ'!B45=0,"-"))</f>
        <v>-</v>
      </c>
      <c r="C83" s="560"/>
      <c r="D83" s="560"/>
      <c r="E83" s="561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47" t="str">
        <f>IF('กรอกรายการ วัสดุ'!E45&gt;0,'กรอกรายการ วัสดุ'!E45,IF('กรอกรายการ วัสดุ'!E45=0,"-"))</f>
        <v>-</v>
      </c>
      <c r="I83" s="47" t="str">
        <f>IF('กรอกรายการ วัสดุ'!F45&gt;0,'กรอกรายการ วัสดุ'!F45,IF('กรอกรายการ วัสดุ'!F45=0,"-"))</f>
        <v>-</v>
      </c>
      <c r="J83" s="47" t="str">
        <f>IF('กรอกรายการ วัสดุ'!G45&gt;0,'กรอกรายการ วัสดุ'!G45,IF('กรอกรายการ วัสดุ'!G45=0,"-"))</f>
        <v>-</v>
      </c>
      <c r="K83" s="47" t="str">
        <f>IF('กรอกรายการ วัสดุ'!H45&gt;0,'กรอกรายการ วัสดุ'!H45,IF('กรอกรายการ วัสดุ'!H45=0,"-"))</f>
        <v>-</v>
      </c>
      <c r="L83" s="47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55000000000000004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559" t="str">
        <f>IF('กรอกรายการ วัสดุ'!B46&gt;0,'กรอกรายการ วัสดุ'!B46,IF('กรอกรายการ วัสดุ'!B46=0,"-"))</f>
        <v>-</v>
      </c>
      <c r="C84" s="560"/>
      <c r="D84" s="560"/>
      <c r="E84" s="561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47" t="str">
        <f>IF('กรอกรายการ วัสดุ'!E46&gt;0,'กรอกรายการ วัสดุ'!E46,IF('กรอกรายการ วัสดุ'!E46=0,"-"))</f>
        <v>-</v>
      </c>
      <c r="I84" s="47" t="str">
        <f>IF('กรอกรายการ วัสดุ'!F46&gt;0,'กรอกรายการ วัสดุ'!F46,IF('กรอกรายการ วัสดุ'!F46=0,"-"))</f>
        <v>-</v>
      </c>
      <c r="J84" s="47" t="str">
        <f>IF('กรอกรายการ วัสดุ'!G46&gt;0,'กรอกรายการ วัสดุ'!G46,IF('กรอกรายการ วัสดุ'!G46=0,"-"))</f>
        <v>-</v>
      </c>
      <c r="K84" s="47" t="str">
        <f>IF('กรอกรายการ วัสดุ'!H46&gt;0,'กรอกรายการ วัสดุ'!H46,IF('กรอกรายการ วัสดุ'!H46=0,"-"))</f>
        <v>-</v>
      </c>
      <c r="L84" s="47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55000000000000004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559" t="str">
        <f>IF('กรอกรายการ วัสดุ'!B47&gt;0,'กรอกรายการ วัสดุ'!B47,IF('กรอกรายการ วัสดุ'!B47=0,"-"))</f>
        <v>-</v>
      </c>
      <c r="C85" s="560"/>
      <c r="D85" s="560"/>
      <c r="E85" s="561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47" t="str">
        <f>IF('กรอกรายการ วัสดุ'!E47&gt;0,'กรอกรายการ วัสดุ'!E47,IF('กรอกรายการ วัสดุ'!E47=0,"-"))</f>
        <v>-</v>
      </c>
      <c r="I85" s="47" t="str">
        <f>IF('กรอกรายการ วัสดุ'!F47&gt;0,'กรอกรายการ วัสดุ'!F47,IF('กรอกรายการ วัสดุ'!F47=0,"-"))</f>
        <v>-</v>
      </c>
      <c r="J85" s="47" t="str">
        <f>IF('กรอกรายการ วัสดุ'!G47&gt;0,'กรอกรายการ วัสดุ'!G47,IF('กรอกรายการ วัสดุ'!G47=0,"-"))</f>
        <v>-</v>
      </c>
      <c r="K85" s="47" t="str">
        <f>IF('กรอกรายการ วัสดุ'!H47&gt;0,'กรอกรายการ วัสดุ'!H47,IF('กรอกรายการ วัสดุ'!H47=0,"-"))</f>
        <v>-</v>
      </c>
      <c r="L85" s="47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55000000000000004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559" t="str">
        <f>IF('กรอกรายการ วัสดุ'!B48&gt;0,'กรอกรายการ วัสดุ'!B48,IF('กรอกรายการ วัสดุ'!B48=0,"-"))</f>
        <v>-</v>
      </c>
      <c r="C86" s="560"/>
      <c r="D86" s="560"/>
      <c r="E86" s="561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47" t="str">
        <f>IF('กรอกรายการ วัสดุ'!E48&gt;0,'กรอกรายการ วัสดุ'!E48,IF('กรอกรายการ วัสดุ'!E48=0,"-"))</f>
        <v>-</v>
      </c>
      <c r="I86" s="47" t="str">
        <f>IF('กรอกรายการ วัสดุ'!F48&gt;0,'กรอกรายการ วัสดุ'!F48,IF('กรอกรายการ วัสดุ'!F48=0,"-"))</f>
        <v>-</v>
      </c>
      <c r="J86" s="47" t="str">
        <f>IF('กรอกรายการ วัสดุ'!G48&gt;0,'กรอกรายการ วัสดุ'!G48,IF('กรอกรายการ วัสดุ'!G48=0,"-"))</f>
        <v>-</v>
      </c>
      <c r="K86" s="47" t="str">
        <f>IF('กรอกรายการ วัสดุ'!H48&gt;0,'กรอกรายการ วัสดุ'!H48,IF('กรอกรายการ วัสดุ'!H48=0,"-"))</f>
        <v>-</v>
      </c>
      <c r="L86" s="47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55000000000000004">
      <c r="A87" s="9" t="str">
        <f>IF('กรอกรายการ วัสดุ'!A49&gt;0,'กรอกรายการ วัสดุ'!A49,IF('กรอกรายการ วัสดุ'!A49=0," "))</f>
        <v xml:space="preserve"> </v>
      </c>
      <c r="B87" s="559" t="str">
        <f>IF('กรอกรายการ วัสดุ'!B49&gt;0,'กรอกรายการ วัสดุ'!B49,IF('กรอกรายการ วัสดุ'!B49=0,"-"))</f>
        <v>-</v>
      </c>
      <c r="C87" s="560"/>
      <c r="D87" s="560"/>
      <c r="E87" s="561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47" t="str">
        <f>IF('กรอกรายการ วัสดุ'!E49&gt;0,'กรอกรายการ วัสดุ'!E49,IF('กรอกรายการ วัสดุ'!E49=0,"-"))</f>
        <v>-</v>
      </c>
      <c r="I87" s="47" t="str">
        <f>IF('กรอกรายการ วัสดุ'!F49&gt;0,'กรอกรายการ วัสดุ'!F49,IF('กรอกรายการ วัสดุ'!F49=0,"-"))</f>
        <v>-</v>
      </c>
      <c r="J87" s="47" t="str">
        <f>IF('กรอกรายการ วัสดุ'!G49&gt;0,'กรอกรายการ วัสดุ'!G49,IF('กรอกรายการ วัสดุ'!G49=0,"-"))</f>
        <v>-</v>
      </c>
      <c r="K87" s="47" t="str">
        <f>IF('กรอกรายการ วัสดุ'!H49&gt;0,'กรอกรายการ วัสดุ'!H49,IF('กรอกรายการ วัสดุ'!H49=0,"-"))</f>
        <v>-</v>
      </c>
      <c r="L87" s="47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4.75" thickBot="1" x14ac:dyDescent="0.6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559" t="str">
        <f>IF('กรอกรายการ วัสดุ'!B50&gt;0,'กรอกรายการ วัสดุ'!B50,IF('กรอกรายการ วัสดุ'!B50=0,"-"))</f>
        <v>-</v>
      </c>
      <c r="C88" s="560"/>
      <c r="D88" s="560"/>
      <c r="E88" s="561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47" t="str">
        <f>IF('กรอกรายการ วัสดุ'!E50&gt;0,'กรอกรายการ วัสดุ'!E50,IF('กรอกรายการ วัสดุ'!E50=0,"-"))</f>
        <v>-</v>
      </c>
      <c r="I88" s="47" t="str">
        <f>IF('กรอกรายการ วัสดุ'!F50&gt;0,'กรอกรายการ วัสดุ'!F50,IF('กรอกรายการ วัสดุ'!F50=0,"-"))</f>
        <v>-</v>
      </c>
      <c r="J88" s="47" t="str">
        <f>IF('กรอกรายการ วัสดุ'!G50&gt;0,'กรอกรายการ วัสดุ'!G50,IF('กรอกรายการ วัสดุ'!G50=0,"-"))</f>
        <v>-</v>
      </c>
      <c r="K88" s="47" t="str">
        <f>IF('กรอกรายการ วัสดุ'!H50&gt;0,'กรอกรายการ วัสดุ'!H50,IF('กรอกรายการ วัสดุ'!H50=0,"-"))</f>
        <v>-</v>
      </c>
      <c r="L88" s="47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4.75" thickBot="1" x14ac:dyDescent="0.6">
      <c r="A89" s="533" t="s">
        <v>49</v>
      </c>
      <c r="B89" s="534"/>
      <c r="C89" s="534"/>
      <c r="D89" s="534"/>
      <c r="E89" s="534"/>
      <c r="F89" s="534"/>
      <c r="G89" s="534"/>
      <c r="H89" s="535"/>
      <c r="I89" s="157">
        <f>SUM(I79:I88)</f>
        <v>0</v>
      </c>
      <c r="J89" s="19"/>
      <c r="K89" s="48">
        <f t="shared" ref="K89:L89" si="2">SUM(K79:K88)</f>
        <v>0</v>
      </c>
      <c r="L89" s="48">
        <f t="shared" si="2"/>
        <v>0</v>
      </c>
      <c r="M89" s="14"/>
    </row>
    <row r="90" spans="1:13" ht="24.75" thickBot="1" x14ac:dyDescent="0.6">
      <c r="A90" s="533" t="s">
        <v>50</v>
      </c>
      <c r="B90" s="534"/>
      <c r="C90" s="534"/>
      <c r="D90" s="534"/>
      <c r="E90" s="534"/>
      <c r="F90" s="534"/>
      <c r="G90" s="534"/>
      <c r="H90" s="535"/>
      <c r="I90" s="157">
        <f>I89+I78</f>
        <v>1989648</v>
      </c>
      <c r="J90" s="19"/>
      <c r="K90" s="48">
        <f t="shared" ref="K90:L90" si="3">K89+K78</f>
        <v>77920</v>
      </c>
      <c r="L90" s="48">
        <f t="shared" si="3"/>
        <v>2067568</v>
      </c>
      <c r="M90" s="14"/>
    </row>
    <row r="91" spans="1:13" s="2" customFormat="1" ht="15" customHeight="1" x14ac:dyDescent="0.55000000000000004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55000000000000004">
      <c r="A92" s="151"/>
      <c r="C92" s="122"/>
      <c r="D92" s="122" t="s">
        <v>28</v>
      </c>
      <c r="E92" s="122" t="s">
        <v>29</v>
      </c>
      <c r="F92" s="2" t="s">
        <v>30</v>
      </c>
      <c r="H92" s="123" t="s">
        <v>28</v>
      </c>
      <c r="I92" s="122" t="s">
        <v>33</v>
      </c>
    </row>
    <row r="93" spans="1:13" s="2" customFormat="1" x14ac:dyDescent="0.55000000000000004">
      <c r="A93" s="151"/>
      <c r="B93" s="122"/>
      <c r="C93" s="122"/>
      <c r="D93" s="123"/>
      <c r="E93" s="151" t="str">
        <f>'กรอกข้อมูล รร.'!C28</f>
        <v>(นายอำพร จานเก่า)</v>
      </c>
      <c r="H93" s="123"/>
      <c r="I93" s="536" t="str">
        <f>'กรอกข้อมูล รร.'!C29</f>
        <v>(นางสาวจริยา ขัดแก้ว)</v>
      </c>
      <c r="J93" s="536"/>
    </row>
    <row r="94" spans="1:13" s="2" customFormat="1" x14ac:dyDescent="0.55000000000000004">
      <c r="A94" s="151"/>
      <c r="C94" s="122"/>
      <c r="D94" s="536" t="str">
        <f>D72</f>
        <v>ช่าง ระดับ 4</v>
      </c>
      <c r="E94" s="536"/>
      <c r="F94" s="536"/>
      <c r="H94" s="536" t="str">
        <f>H72</f>
        <v>ผู้อำนวยการกลุ่มอำนวยการ</v>
      </c>
      <c r="I94" s="536"/>
      <c r="J94" s="536"/>
      <c r="K94" s="536"/>
    </row>
    <row r="95" spans="1:13" s="2" customFormat="1" ht="9.75" customHeight="1" x14ac:dyDescent="0.55000000000000004">
      <c r="A95" s="151"/>
      <c r="C95" s="122"/>
      <c r="D95" s="151"/>
      <c r="E95" s="151"/>
      <c r="F95" s="151"/>
      <c r="H95" s="151"/>
      <c r="I95" s="151"/>
      <c r="J95" s="151"/>
      <c r="K95" s="151"/>
    </row>
    <row r="96" spans="1:13" s="2" customFormat="1" ht="27.75" x14ac:dyDescent="0.65">
      <c r="C96" s="556" t="s">
        <v>23</v>
      </c>
      <c r="D96" s="556"/>
      <c r="E96" s="556"/>
      <c r="F96" s="556"/>
      <c r="G96" s="556"/>
      <c r="H96" s="556"/>
      <c r="I96" s="556"/>
      <c r="J96" s="556"/>
      <c r="K96" s="556"/>
      <c r="L96" s="139" t="s">
        <v>25</v>
      </c>
      <c r="M96" s="140"/>
    </row>
    <row r="97" spans="1:13" s="2" customFormat="1" x14ac:dyDescent="0.55000000000000004">
      <c r="A97" s="543" t="str">
        <f>A74</f>
        <v>ซ่อมแซมสำนักงาน สพป.ลำปาง เขต 3</v>
      </c>
      <c r="B97" s="543"/>
      <c r="C97" s="543"/>
      <c r="D97" s="563" t="str">
        <f>D74</f>
        <v>อาคารอาคารสำนักงาน สพป.ลำปาง เขต 3</v>
      </c>
      <c r="E97" s="563"/>
      <c r="F97" s="563"/>
      <c r="G97" s="563"/>
      <c r="H97" s="563"/>
      <c r="I97" s="2" t="s">
        <v>26</v>
      </c>
      <c r="J97" s="148">
        <f>J72</f>
        <v>0</v>
      </c>
      <c r="M97" s="2" t="s">
        <v>86</v>
      </c>
    </row>
    <row r="98" spans="1:13" ht="24.75" thickBot="1" x14ac:dyDescent="0.6">
      <c r="A98" s="149" t="s">
        <v>0</v>
      </c>
      <c r="D98" s="544" t="str">
        <f>D75</f>
        <v>สพป.ลำปาง เขต 3</v>
      </c>
      <c r="E98" s="544"/>
      <c r="F98" s="544"/>
      <c r="G98" s="544"/>
      <c r="H98" s="544"/>
      <c r="K98" s="545"/>
      <c r="L98" s="545"/>
    </row>
    <row r="99" spans="1:13" x14ac:dyDescent="0.55000000000000004">
      <c r="A99" s="546" t="s">
        <v>2</v>
      </c>
      <c r="B99" s="548" t="s">
        <v>3</v>
      </c>
      <c r="C99" s="549"/>
      <c r="D99" s="549"/>
      <c r="E99" s="550"/>
      <c r="F99" s="554" t="s">
        <v>4</v>
      </c>
      <c r="G99" s="554" t="s">
        <v>5</v>
      </c>
      <c r="H99" s="554" t="s">
        <v>6</v>
      </c>
      <c r="I99" s="554"/>
      <c r="J99" s="554" t="s">
        <v>7</v>
      </c>
      <c r="K99" s="554"/>
      <c r="L99" s="554" t="s">
        <v>24</v>
      </c>
      <c r="M99" s="537" t="s">
        <v>9</v>
      </c>
    </row>
    <row r="100" spans="1:13" x14ac:dyDescent="0.55000000000000004">
      <c r="A100" s="547"/>
      <c r="B100" s="551"/>
      <c r="C100" s="552"/>
      <c r="D100" s="552"/>
      <c r="E100" s="553"/>
      <c r="F100" s="555"/>
      <c r="G100" s="555"/>
      <c r="H100" s="152" t="s">
        <v>10</v>
      </c>
      <c r="I100" s="152" t="s">
        <v>11</v>
      </c>
      <c r="J100" s="152" t="s">
        <v>10</v>
      </c>
      <c r="K100" s="152" t="s">
        <v>11</v>
      </c>
      <c r="L100" s="555"/>
      <c r="M100" s="538"/>
    </row>
    <row r="101" spans="1:13" x14ac:dyDescent="0.55000000000000004">
      <c r="A101" s="539" t="s">
        <v>51</v>
      </c>
      <c r="B101" s="540"/>
      <c r="C101" s="540"/>
      <c r="D101" s="540"/>
      <c r="E101" s="540"/>
      <c r="F101" s="540"/>
      <c r="G101" s="540"/>
      <c r="H101" s="541"/>
      <c r="I101" s="156">
        <f>I90</f>
        <v>1989648</v>
      </c>
      <c r="J101" s="18"/>
      <c r="K101" s="50">
        <f>K90</f>
        <v>77920</v>
      </c>
      <c r="L101" s="50">
        <f>L90</f>
        <v>2067568</v>
      </c>
      <c r="M101" s="8"/>
    </row>
    <row r="102" spans="1:13" x14ac:dyDescent="0.55000000000000004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562" t="str">
        <f>IF('กรอกรายการ วัสดุ'!B51&gt;0,'กรอกรายการ วัสดุ'!B51,IF('กรอกรายการ วัสดุ'!B51=0,"-"))</f>
        <v>-</v>
      </c>
      <c r="C102" s="562"/>
      <c r="D102" s="562"/>
      <c r="E102" s="562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47" t="str">
        <f>IF('กรอกรายการ วัสดุ'!E51&gt;0,'กรอกรายการ วัสดุ'!E51,IF('กรอกรายการ วัสดุ'!E51=0,"-"))</f>
        <v>-</v>
      </c>
      <c r="I102" s="47" t="str">
        <f>IF('กรอกรายการ วัสดุ'!F51&gt;0,'กรอกรายการ วัสดุ'!F51,IF('กรอกรายการ วัสดุ'!F51=0,"-"))</f>
        <v>-</v>
      </c>
      <c r="J102" s="47" t="str">
        <f>IF('กรอกรายการ วัสดุ'!G51&gt;0,'กรอกรายการ วัสดุ'!G51,IF('กรอกรายการ วัสดุ'!G51=0,"-"))</f>
        <v>-</v>
      </c>
      <c r="K102" s="47" t="str">
        <f>IF('กรอกรายการ วัสดุ'!H51&gt;0,'กรอกรายการ วัสดุ'!H51,IF('กรอกรายการ วัสดุ'!H51=0,"-"))</f>
        <v>-</v>
      </c>
      <c r="L102" s="47" t="str">
        <f>IF('กรอกรายการ วัสดุ'!I51&gt;0,'กรอกรายการ วัสดุ'!I51,IF('กรอกรายการ วัสดุ'!I51=0,"-"))</f>
        <v>-</v>
      </c>
      <c r="M102" s="78"/>
    </row>
    <row r="103" spans="1:13" x14ac:dyDescent="0.55000000000000004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531" t="str">
        <f>IF('กรอกรายการ วัสดุ'!B52&gt;0,'กรอกรายการ วัสดุ'!B52,IF('กรอกรายการ วัสดุ'!B52=0,"-"))</f>
        <v>-</v>
      </c>
      <c r="C103" s="531"/>
      <c r="D103" s="531"/>
      <c r="E103" s="531"/>
      <c r="F103" s="79" t="str">
        <f>IF('กรอกรายการ วัสดุ'!C52&gt;0,'กรอกรายการ วัสดุ'!C52,IF('กรอกรายการ วัสดุ'!C52=0,"-"))</f>
        <v>-</v>
      </c>
      <c r="G103" s="79" t="str">
        <f>IF('กรอกรายการ วัสดุ'!D52&gt;0,'กรอกรายการ วัสดุ'!D52,IF('กรอกรายการ วัสดุ'!D52=0,"-"))</f>
        <v>-</v>
      </c>
      <c r="H103" s="80" t="str">
        <f>IF('กรอกรายการ วัสดุ'!E52&gt;0,'กรอกรายการ วัสดุ'!E52,IF('กรอกรายการ วัสดุ'!E52=0,"-"))</f>
        <v>-</v>
      </c>
      <c r="I103" s="80" t="str">
        <f>IF('กรอกรายการ วัสดุ'!F52&gt;0,'กรอกรายการ วัสดุ'!F52,IF('กรอกรายการ วัสดุ'!F52=0,"-"))</f>
        <v>-</v>
      </c>
      <c r="J103" s="80" t="str">
        <f>IF('กรอกรายการ วัสดุ'!G52&gt;0,'กรอกรายการ วัสดุ'!G52,IF('กรอกรายการ วัสดุ'!G52=0,"-"))</f>
        <v>-</v>
      </c>
      <c r="K103" s="80" t="str">
        <f>IF('กรอกรายการ วัสดุ'!H52&gt;0,'กรอกรายการ วัสดุ'!H52,IF('กรอกรายการ วัสดุ'!H52=0,"-"))</f>
        <v>-</v>
      </c>
      <c r="L103" s="80" t="str">
        <f>IF('กรอกรายการ วัสดุ'!I52&gt;0,'กรอกรายการ วัสดุ'!I52,IF('กรอกรายการ วัสดุ'!I52=0,"-"))</f>
        <v>-</v>
      </c>
      <c r="M103" s="78"/>
    </row>
    <row r="104" spans="1:13" x14ac:dyDescent="0.55000000000000004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531" t="str">
        <f>IF('กรอกรายการ วัสดุ'!B53&gt;0,'กรอกรายการ วัสดุ'!B53,IF('กรอกรายการ วัสดุ'!B53=0,"-"))</f>
        <v>-</v>
      </c>
      <c r="C104" s="531"/>
      <c r="D104" s="531"/>
      <c r="E104" s="531"/>
      <c r="F104" s="79" t="str">
        <f>IF('กรอกรายการ วัสดุ'!C53&gt;0,'กรอกรายการ วัสดุ'!C53,IF('กรอกรายการ วัสดุ'!C53=0,"-"))</f>
        <v>-</v>
      </c>
      <c r="G104" s="79" t="str">
        <f>IF('กรอกรายการ วัสดุ'!D53&gt;0,'กรอกรายการ วัสดุ'!D53,IF('กรอกรายการ วัสดุ'!D53=0,"-"))</f>
        <v>-</v>
      </c>
      <c r="H104" s="80" t="str">
        <f>IF('กรอกรายการ วัสดุ'!E53&gt;0,'กรอกรายการ วัสดุ'!E53,IF('กรอกรายการ วัสดุ'!E53=0,"-"))</f>
        <v>-</v>
      </c>
      <c r="I104" s="80" t="str">
        <f>IF('กรอกรายการ วัสดุ'!F53&gt;0,'กรอกรายการ วัสดุ'!F53,IF('กรอกรายการ วัสดุ'!F53=0,"-"))</f>
        <v>-</v>
      </c>
      <c r="J104" s="80" t="str">
        <f>IF('กรอกรายการ วัสดุ'!G53&gt;0,'กรอกรายการ วัสดุ'!G53,IF('กรอกรายการ วัสดุ'!G53=0,"-"))</f>
        <v>-</v>
      </c>
      <c r="K104" s="80" t="str">
        <f>IF('กรอกรายการ วัสดุ'!H53&gt;0,'กรอกรายการ วัสดุ'!H53,IF('กรอกรายการ วัสดุ'!H53=0,"-"))</f>
        <v>-</v>
      </c>
      <c r="L104" s="80" t="str">
        <f>IF('กรอกรายการ วัสดุ'!I53&gt;0,'กรอกรายการ วัสดุ'!I53,IF('กรอกรายการ วัสดุ'!I53=0,"-"))</f>
        <v>-</v>
      </c>
      <c r="M104" s="78"/>
    </row>
    <row r="105" spans="1:13" x14ac:dyDescent="0.55000000000000004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531" t="str">
        <f>IF('กรอกรายการ วัสดุ'!B54&gt;0,'กรอกรายการ วัสดุ'!B54,IF('กรอกรายการ วัสดุ'!B54=0,"-"))</f>
        <v>-</v>
      </c>
      <c r="C105" s="531"/>
      <c r="D105" s="531"/>
      <c r="E105" s="531"/>
      <c r="F105" s="79" t="str">
        <f>IF('กรอกรายการ วัสดุ'!C54&gt;0,'กรอกรายการ วัสดุ'!C54,IF('กรอกรายการ วัสดุ'!C54=0,"-"))</f>
        <v>-</v>
      </c>
      <c r="G105" s="79" t="str">
        <f>IF('กรอกรายการ วัสดุ'!D54&gt;0,'กรอกรายการ วัสดุ'!D54,IF('กรอกรายการ วัสดุ'!D54=0,"-"))</f>
        <v>-</v>
      </c>
      <c r="H105" s="80" t="str">
        <f>IF('กรอกรายการ วัสดุ'!E54&gt;0,'กรอกรายการ วัสดุ'!E54,IF('กรอกรายการ วัสดุ'!E54=0,"-"))</f>
        <v>-</v>
      </c>
      <c r="I105" s="80" t="str">
        <f>IF('กรอกรายการ วัสดุ'!F54&gt;0,'กรอกรายการ วัสดุ'!F54,IF('กรอกรายการ วัสดุ'!F54=0,"-"))</f>
        <v>-</v>
      </c>
      <c r="J105" s="80" t="str">
        <f>IF('กรอกรายการ วัสดุ'!G54&gt;0,'กรอกรายการ วัสดุ'!G54,IF('กรอกรายการ วัสดุ'!G54=0,"-"))</f>
        <v>-</v>
      </c>
      <c r="K105" s="80" t="str">
        <f>IF('กรอกรายการ วัสดุ'!H54&gt;0,'กรอกรายการ วัสดุ'!H54,IF('กรอกรายการ วัสดุ'!H54=0,"-"))</f>
        <v>-</v>
      </c>
      <c r="L105" s="80" t="str">
        <f>IF('กรอกรายการ วัสดุ'!I54&gt;0,'กรอกรายการ วัสดุ'!I54,IF('กรอกรายการ วัสดุ'!I54=0,"-"))</f>
        <v>-</v>
      </c>
      <c r="M105" s="78"/>
    </row>
    <row r="106" spans="1:13" x14ac:dyDescent="0.55000000000000004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531" t="str">
        <f>IF('กรอกรายการ วัสดุ'!B55&gt;0,'กรอกรายการ วัสดุ'!B55,IF('กรอกรายการ วัสดุ'!B55=0,"-"))</f>
        <v>-</v>
      </c>
      <c r="C106" s="531"/>
      <c r="D106" s="531"/>
      <c r="E106" s="531"/>
      <c r="F106" s="79" t="str">
        <f>IF('กรอกรายการ วัสดุ'!C55&gt;0,'กรอกรายการ วัสดุ'!C55,IF('กรอกรายการ วัสดุ'!C55=0,"-"))</f>
        <v>-</v>
      </c>
      <c r="G106" s="79" t="str">
        <f>IF('กรอกรายการ วัสดุ'!D55&gt;0,'กรอกรายการ วัสดุ'!D55,IF('กรอกรายการ วัสดุ'!D55=0,"-"))</f>
        <v>-</v>
      </c>
      <c r="H106" s="80" t="str">
        <f>IF('กรอกรายการ วัสดุ'!E55&gt;0,'กรอกรายการ วัสดุ'!E55,IF('กรอกรายการ วัสดุ'!E55=0,"-"))</f>
        <v>-</v>
      </c>
      <c r="I106" s="80" t="str">
        <f>IF('กรอกรายการ วัสดุ'!F55&gt;0,'กรอกรายการ วัสดุ'!F55,IF('กรอกรายการ วัสดุ'!F55=0,"-"))</f>
        <v>-</v>
      </c>
      <c r="J106" s="80" t="str">
        <f>IF('กรอกรายการ วัสดุ'!G55&gt;0,'กรอกรายการ วัสดุ'!G55,IF('กรอกรายการ วัสดุ'!G55=0,"-"))</f>
        <v>-</v>
      </c>
      <c r="K106" s="80" t="str">
        <f>IF('กรอกรายการ วัสดุ'!H55&gt;0,'กรอกรายการ วัสดุ'!H55,IF('กรอกรายการ วัสดุ'!H55=0,"-"))</f>
        <v>-</v>
      </c>
      <c r="L106" s="80" t="str">
        <f>IF('กรอกรายการ วัสดุ'!I55&gt;0,'กรอกรายการ วัสดุ'!I55,IF('กรอกรายการ วัสดุ'!I55=0,"-"))</f>
        <v>-</v>
      </c>
      <c r="M106" s="78"/>
    </row>
    <row r="107" spans="1:13" x14ac:dyDescent="0.55000000000000004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531" t="str">
        <f>IF('กรอกรายการ วัสดุ'!B56&gt;0,'กรอกรายการ วัสดุ'!B56,IF('กรอกรายการ วัสดุ'!B56=0,"-"))</f>
        <v>-</v>
      </c>
      <c r="C107" s="531"/>
      <c r="D107" s="531"/>
      <c r="E107" s="531"/>
      <c r="F107" s="79" t="str">
        <f>IF('กรอกรายการ วัสดุ'!C56&gt;0,'กรอกรายการ วัสดุ'!C56,IF('กรอกรายการ วัสดุ'!C56=0,"-"))</f>
        <v>-</v>
      </c>
      <c r="G107" s="79" t="str">
        <f>IF('กรอกรายการ วัสดุ'!D56&gt;0,'กรอกรายการ วัสดุ'!D56,IF('กรอกรายการ วัสดุ'!D56=0,"-"))</f>
        <v>-</v>
      </c>
      <c r="H107" s="80" t="str">
        <f>IF('กรอกรายการ วัสดุ'!E56&gt;0,'กรอกรายการ วัสดุ'!E56,IF('กรอกรายการ วัสดุ'!E56=0,"-"))</f>
        <v>-</v>
      </c>
      <c r="I107" s="80" t="str">
        <f>IF('กรอกรายการ วัสดุ'!F56&gt;0,'กรอกรายการ วัสดุ'!F56,IF('กรอกรายการ วัสดุ'!F56=0,"-"))</f>
        <v>-</v>
      </c>
      <c r="J107" s="80" t="str">
        <f>IF('กรอกรายการ วัสดุ'!G56&gt;0,'กรอกรายการ วัสดุ'!G56,IF('กรอกรายการ วัสดุ'!G56=0,"-"))</f>
        <v>-</v>
      </c>
      <c r="K107" s="80" t="str">
        <f>IF('กรอกรายการ วัสดุ'!H56&gt;0,'กรอกรายการ วัสดุ'!H56,IF('กรอกรายการ วัสดุ'!H56=0,"-"))</f>
        <v>-</v>
      </c>
      <c r="L107" s="80" t="str">
        <f>IF('กรอกรายการ วัสดุ'!I56&gt;0,'กรอกรายการ วัสดุ'!I56,IF('กรอกรายการ วัสดุ'!I56=0,"-"))</f>
        <v>-</v>
      </c>
      <c r="M107" s="78"/>
    </row>
    <row r="108" spans="1:13" x14ac:dyDescent="0.55000000000000004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531" t="str">
        <f>IF('กรอกรายการ วัสดุ'!B57&gt;0,'กรอกรายการ วัสดุ'!B57,IF('กรอกรายการ วัสดุ'!B57=0,"-"))</f>
        <v>-</v>
      </c>
      <c r="C108" s="531"/>
      <c r="D108" s="531"/>
      <c r="E108" s="531"/>
      <c r="F108" s="79" t="str">
        <f>IF('กรอกรายการ วัสดุ'!C57&gt;0,'กรอกรายการ วัสดุ'!C57,IF('กรอกรายการ วัสดุ'!C57=0,"-"))</f>
        <v>-</v>
      </c>
      <c r="G108" s="79" t="str">
        <f>IF('กรอกรายการ วัสดุ'!D57&gt;0,'กรอกรายการ วัสดุ'!D57,IF('กรอกรายการ วัสดุ'!D57=0,"-"))</f>
        <v>-</v>
      </c>
      <c r="H108" s="80" t="str">
        <f>IF('กรอกรายการ วัสดุ'!E57&gt;0,'กรอกรายการ วัสดุ'!E57,IF('กรอกรายการ วัสดุ'!E57=0,"-"))</f>
        <v>-</v>
      </c>
      <c r="I108" s="80" t="str">
        <f>IF('กรอกรายการ วัสดุ'!F57&gt;0,'กรอกรายการ วัสดุ'!F57,IF('กรอกรายการ วัสดุ'!F57=0,"-"))</f>
        <v>-</v>
      </c>
      <c r="J108" s="80" t="str">
        <f>IF('กรอกรายการ วัสดุ'!G57&gt;0,'กรอกรายการ วัสดุ'!G57,IF('กรอกรายการ วัสดุ'!G57=0,"-"))</f>
        <v>-</v>
      </c>
      <c r="K108" s="80" t="str">
        <f>IF('กรอกรายการ วัสดุ'!H57&gt;0,'กรอกรายการ วัสดุ'!H57,IF('กรอกรายการ วัสดุ'!H57=0,"-"))</f>
        <v>-</v>
      </c>
      <c r="L108" s="80" t="str">
        <f>IF('กรอกรายการ วัสดุ'!I57&gt;0,'กรอกรายการ วัสดุ'!I57,IF('กรอกรายการ วัสดุ'!I57=0,"-"))</f>
        <v>-</v>
      </c>
      <c r="M108" s="78"/>
    </row>
    <row r="109" spans="1:13" x14ac:dyDescent="0.55000000000000004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531" t="str">
        <f>IF('กรอกรายการ วัสดุ'!B58&gt;0,'กรอกรายการ วัสดุ'!B58,IF('กรอกรายการ วัสดุ'!B58=0,"-"))</f>
        <v>-</v>
      </c>
      <c r="C109" s="531"/>
      <c r="D109" s="531"/>
      <c r="E109" s="531"/>
      <c r="F109" s="79" t="str">
        <f>IF('กรอกรายการ วัสดุ'!C58&gt;0,'กรอกรายการ วัสดุ'!C58,IF('กรอกรายการ วัสดุ'!C58=0,"-"))</f>
        <v>-</v>
      </c>
      <c r="G109" s="79" t="str">
        <f>IF('กรอกรายการ วัสดุ'!D58&gt;0,'กรอกรายการ วัสดุ'!D58,IF('กรอกรายการ วัสดุ'!D58=0,"-"))</f>
        <v>-</v>
      </c>
      <c r="H109" s="80" t="str">
        <f>IF('กรอกรายการ วัสดุ'!E58&gt;0,'กรอกรายการ วัสดุ'!E58,IF('กรอกรายการ วัสดุ'!E58=0,"-"))</f>
        <v>-</v>
      </c>
      <c r="I109" s="80" t="str">
        <f>IF('กรอกรายการ วัสดุ'!F58&gt;0,'กรอกรายการ วัสดุ'!F58,IF('กรอกรายการ วัสดุ'!F58=0,"-"))</f>
        <v>-</v>
      </c>
      <c r="J109" s="80" t="str">
        <f>IF('กรอกรายการ วัสดุ'!G58&gt;0,'กรอกรายการ วัสดุ'!G58,IF('กรอกรายการ วัสดุ'!G58=0,"-"))</f>
        <v>-</v>
      </c>
      <c r="K109" s="80" t="str">
        <f>IF('กรอกรายการ วัสดุ'!H58&gt;0,'กรอกรายการ วัสดุ'!H58,IF('กรอกรายการ วัสดุ'!H58=0,"-"))</f>
        <v>-</v>
      </c>
      <c r="L109" s="80" t="str">
        <f>IF('กรอกรายการ วัสดุ'!I58&gt;0,'กรอกรายการ วัสดุ'!I58,IF('กรอกรายการ วัสดุ'!I58=0,"-"))</f>
        <v>-</v>
      </c>
      <c r="M109" s="78"/>
    </row>
    <row r="110" spans="1:13" ht="24.75" thickBot="1" x14ac:dyDescent="0.6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559" t="str">
        <f>IF('กรอกรายการ วัสดุ'!B59&gt;0,'กรอกรายการ วัสดุ'!B59,IF('กรอกรายการ วัสดุ'!B59=0,"-"))</f>
        <v>-</v>
      </c>
      <c r="C110" s="560"/>
      <c r="D110" s="560"/>
      <c r="E110" s="561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47" t="str">
        <f>IF('กรอกรายการ วัสดุ'!E59&gt;0,'กรอกรายการ วัสดุ'!E59,IF('กรอกรายการ วัสดุ'!E59=0,"-"))</f>
        <v>-</v>
      </c>
      <c r="I110" s="47" t="str">
        <f>IF('กรอกรายการ วัสดุ'!F59&gt;0,'กรอกรายการ วัสดุ'!F59,IF('กรอกรายการ วัสดุ'!F59=0,"-"))</f>
        <v>-</v>
      </c>
      <c r="J110" s="47" t="str">
        <f>IF('กรอกรายการ วัสดุ'!G59&gt;0,'กรอกรายการ วัสดุ'!G59,IF('กรอกรายการ วัสดุ'!G59=0,"-"))</f>
        <v>-</v>
      </c>
      <c r="K110" s="47" t="str">
        <f>IF('กรอกรายการ วัสดุ'!H59&gt;0,'กรอกรายการ วัสดุ'!H59,IF('กรอกรายการ วัสดุ'!H59=0,"-"))</f>
        <v>-</v>
      </c>
      <c r="L110" s="47" t="str">
        <f>IF('กรอกรายการ วัสดุ'!I59&gt;0,'กรอกรายการ วัสดุ'!I59,IF('กรอกรายการ วัสดุ'!I59=0,"-"))</f>
        <v>-</v>
      </c>
      <c r="M110" s="77"/>
    </row>
    <row r="111" spans="1:13" ht="28.5" customHeight="1" thickBot="1" x14ac:dyDescent="0.6">
      <c r="A111" s="533" t="s">
        <v>52</v>
      </c>
      <c r="B111" s="534"/>
      <c r="C111" s="534"/>
      <c r="D111" s="534"/>
      <c r="E111" s="534"/>
      <c r="F111" s="534"/>
      <c r="G111" s="534"/>
      <c r="H111" s="535"/>
      <c r="I111" s="157">
        <f>SUM(I102:I110)</f>
        <v>0</v>
      </c>
      <c r="J111" s="19"/>
      <c r="K111" s="48">
        <f>SUM(K102:K110)</f>
        <v>0</v>
      </c>
      <c r="L111" s="48">
        <f>SUM(L102:L110)</f>
        <v>0</v>
      </c>
      <c r="M111" s="14"/>
    </row>
    <row r="112" spans="1:13" ht="28.5" customHeight="1" thickBot="1" x14ac:dyDescent="0.6">
      <c r="A112" s="533" t="s">
        <v>53</v>
      </c>
      <c r="B112" s="534"/>
      <c r="C112" s="534"/>
      <c r="D112" s="534"/>
      <c r="E112" s="534"/>
      <c r="F112" s="534"/>
      <c r="G112" s="534"/>
      <c r="H112" s="535"/>
      <c r="I112" s="157">
        <f>I111+I101</f>
        <v>1989648</v>
      </c>
      <c r="J112" s="19"/>
      <c r="K112" s="48">
        <f>K111+K101</f>
        <v>77920</v>
      </c>
      <c r="L112" s="48">
        <f>L111+L101</f>
        <v>2067568</v>
      </c>
      <c r="M112" s="14"/>
    </row>
    <row r="113" spans="1:13" s="2" customFormat="1" x14ac:dyDescent="0.55000000000000004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55000000000000004">
      <c r="A114" s="151"/>
      <c r="C114" s="122"/>
      <c r="D114" s="122" t="s">
        <v>28</v>
      </c>
      <c r="E114" s="122" t="s">
        <v>29</v>
      </c>
      <c r="F114" s="2" t="s">
        <v>30</v>
      </c>
      <c r="H114" s="123" t="s">
        <v>28</v>
      </c>
      <c r="I114" s="122" t="s">
        <v>33</v>
      </c>
    </row>
    <row r="115" spans="1:13" s="2" customFormat="1" x14ac:dyDescent="0.55000000000000004">
      <c r="A115" s="151"/>
      <c r="B115" s="122"/>
      <c r="C115" s="122"/>
      <c r="D115" s="123"/>
      <c r="E115" s="151" t="str">
        <f>E93</f>
        <v>(นายอำพร จานเก่า)</v>
      </c>
      <c r="H115" s="123"/>
      <c r="I115" s="536" t="str">
        <f>I93</f>
        <v>(นางสาวจริยา ขัดแก้ว)</v>
      </c>
      <c r="J115" s="536"/>
    </row>
    <row r="116" spans="1:13" s="2" customFormat="1" x14ac:dyDescent="0.55000000000000004">
      <c r="A116" s="283"/>
      <c r="C116" s="122"/>
      <c r="D116" s="536" t="str">
        <f>D94</f>
        <v>ช่าง ระดับ 4</v>
      </c>
      <c r="E116" s="536"/>
      <c r="F116" s="536"/>
      <c r="H116" s="536" t="str">
        <f>H94</f>
        <v>ผู้อำนวยการกลุ่มอำนวยการ</v>
      </c>
      <c r="I116" s="536"/>
      <c r="J116" s="536"/>
      <c r="K116" s="536"/>
    </row>
    <row r="117" spans="1:13" s="2" customFormat="1" ht="12.75" customHeight="1" x14ac:dyDescent="0.55000000000000004">
      <c r="A117" s="151"/>
      <c r="C117" s="122"/>
      <c r="D117" s="151"/>
      <c r="E117" s="151"/>
      <c r="F117" s="151"/>
      <c r="H117" s="151"/>
      <c r="I117" s="151"/>
      <c r="J117" s="151"/>
      <c r="K117" s="151"/>
    </row>
    <row r="118" spans="1:13" s="2" customFormat="1" ht="27.75" x14ac:dyDescent="0.65">
      <c r="C118" s="556" t="s">
        <v>23</v>
      </c>
      <c r="D118" s="556"/>
      <c r="E118" s="556"/>
      <c r="F118" s="556"/>
      <c r="G118" s="556"/>
      <c r="H118" s="556"/>
      <c r="I118" s="556"/>
      <c r="J118" s="556"/>
      <c r="K118" s="556"/>
      <c r="L118" s="139" t="s">
        <v>25</v>
      </c>
      <c r="M118" s="140"/>
    </row>
    <row r="119" spans="1:13" x14ac:dyDescent="0.55000000000000004">
      <c r="A119" s="543" t="str">
        <f>A97</f>
        <v>ซ่อมแซมสำนักงาน สพป.ลำปาง เขต 3</v>
      </c>
      <c r="B119" s="543"/>
      <c r="C119" s="543"/>
      <c r="D119" s="544" t="str">
        <f>D74</f>
        <v>อาคารอาคารสำนักงาน สพป.ลำปาง เขต 3</v>
      </c>
      <c r="E119" s="544"/>
      <c r="F119" s="544"/>
      <c r="G119" s="544"/>
      <c r="H119" s="544"/>
      <c r="I119" s="1" t="s">
        <v>26</v>
      </c>
      <c r="J119" s="149" t="str">
        <f>J74</f>
        <v>ลำปาง เขต  3</v>
      </c>
      <c r="M119" s="1" t="s">
        <v>37</v>
      </c>
    </row>
    <row r="120" spans="1:13" ht="24.75" thickBot="1" x14ac:dyDescent="0.6">
      <c r="A120" s="149" t="s">
        <v>0</v>
      </c>
      <c r="D120" s="544" t="str">
        <f>D75</f>
        <v>สพป.ลำปาง เขต 3</v>
      </c>
      <c r="E120" s="544"/>
      <c r="F120" s="544"/>
      <c r="G120" s="544"/>
      <c r="H120" s="544"/>
      <c r="K120" s="545"/>
      <c r="L120" s="545"/>
    </row>
    <row r="121" spans="1:13" x14ac:dyDescent="0.55000000000000004">
      <c r="A121" s="546" t="s">
        <v>2</v>
      </c>
      <c r="B121" s="548" t="s">
        <v>3</v>
      </c>
      <c r="C121" s="549"/>
      <c r="D121" s="549"/>
      <c r="E121" s="550"/>
      <c r="F121" s="554" t="s">
        <v>4</v>
      </c>
      <c r="G121" s="554" t="s">
        <v>5</v>
      </c>
      <c r="H121" s="554" t="s">
        <v>6</v>
      </c>
      <c r="I121" s="554"/>
      <c r="J121" s="554" t="s">
        <v>7</v>
      </c>
      <c r="K121" s="554"/>
      <c r="L121" s="554" t="s">
        <v>24</v>
      </c>
      <c r="M121" s="537" t="s">
        <v>9</v>
      </c>
    </row>
    <row r="122" spans="1:13" x14ac:dyDescent="0.55000000000000004">
      <c r="A122" s="547"/>
      <c r="B122" s="551"/>
      <c r="C122" s="552"/>
      <c r="D122" s="552"/>
      <c r="E122" s="553"/>
      <c r="F122" s="555"/>
      <c r="G122" s="555"/>
      <c r="H122" s="152" t="s">
        <v>10</v>
      </c>
      <c r="I122" s="152" t="s">
        <v>11</v>
      </c>
      <c r="J122" s="152" t="s">
        <v>10</v>
      </c>
      <c r="K122" s="152" t="s">
        <v>11</v>
      </c>
      <c r="L122" s="555"/>
      <c r="M122" s="538"/>
    </row>
    <row r="123" spans="1:13" x14ac:dyDescent="0.55000000000000004">
      <c r="A123" s="539" t="s">
        <v>54</v>
      </c>
      <c r="B123" s="540"/>
      <c r="C123" s="540"/>
      <c r="D123" s="540"/>
      <c r="E123" s="540"/>
      <c r="F123" s="540"/>
      <c r="G123" s="540"/>
      <c r="H123" s="541"/>
      <c r="I123" s="156">
        <f>I112</f>
        <v>1989648</v>
      </c>
      <c r="J123" s="51"/>
      <c r="K123" s="50">
        <f>K112</f>
        <v>77920</v>
      </c>
      <c r="L123" s="50">
        <f>L112</f>
        <v>2067568</v>
      </c>
      <c r="M123" s="8"/>
    </row>
    <row r="124" spans="1:13" x14ac:dyDescent="0.55000000000000004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562" t="str">
        <f>IF('กรอกรายการ วัสดุ'!B60&gt;0,'กรอกรายการ วัสดุ'!B60,IF('กรอกรายการ วัสดุ'!B60=0,"-"))</f>
        <v>-</v>
      </c>
      <c r="C124" s="562"/>
      <c r="D124" s="562"/>
      <c r="E124" s="562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47" t="str">
        <f>IF('กรอกรายการ วัสดุ'!E60&gt;0,'กรอกรายการ วัสดุ'!E60,IF('กรอกรายการ วัสดุ'!E60=0,"-"))</f>
        <v>-</v>
      </c>
      <c r="I124" s="47" t="str">
        <f>IF('กรอกรายการ วัสดุ'!F60&gt;0,'กรอกรายการ วัสดุ'!F60,IF('กรอกรายการ วัสดุ'!F60=0,"-"))</f>
        <v>-</v>
      </c>
      <c r="J124" s="47" t="str">
        <f>IF('กรอกรายการ วัสดุ'!G60&gt;0,'กรอกรายการ วัสดุ'!G60,IF('กรอกรายการ วัสดุ'!G60=0,"-"))</f>
        <v>-</v>
      </c>
      <c r="K124" s="47" t="str">
        <f>IF('กรอกรายการ วัสดุ'!H60&gt;0,'กรอกรายการ วัสดุ'!H60,IF('กรอกรายการ วัสดุ'!H60=0,"-"))</f>
        <v>-</v>
      </c>
      <c r="L124" s="47" t="str">
        <f>IF('กรอกรายการ วัสดุ'!I60&gt;0,'กรอกรายการ วัสดุ'!I60,IF('กรอกรายการ วัสดุ'!I60=0,"-"))</f>
        <v>-</v>
      </c>
      <c r="M124" s="78"/>
    </row>
    <row r="125" spans="1:13" x14ac:dyDescent="0.55000000000000004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531" t="str">
        <f>IF('กรอกรายการ วัสดุ'!B61&gt;0,'กรอกรายการ วัสดุ'!B61,IF('กรอกรายการ วัสดุ'!B61=0,"-"))</f>
        <v>-</v>
      </c>
      <c r="C125" s="531"/>
      <c r="D125" s="531"/>
      <c r="E125" s="531"/>
      <c r="F125" s="79" t="str">
        <f>IF('กรอกรายการ วัสดุ'!C61&gt;0,'กรอกรายการ วัสดุ'!C61,IF('กรอกรายการ วัสดุ'!C61=0,"-"))</f>
        <v>-</v>
      </c>
      <c r="G125" s="79" t="str">
        <f>IF('กรอกรายการ วัสดุ'!D61&gt;0,'กรอกรายการ วัสดุ'!D61,IF('กรอกรายการ วัสดุ'!D61=0,"-"))</f>
        <v>-</v>
      </c>
      <c r="H125" s="80" t="str">
        <f>IF('กรอกรายการ วัสดุ'!E61&gt;0,'กรอกรายการ วัสดุ'!E61,IF('กรอกรายการ วัสดุ'!E61=0,"-"))</f>
        <v>-</v>
      </c>
      <c r="I125" s="80" t="str">
        <f>IF('กรอกรายการ วัสดุ'!F61&gt;0,'กรอกรายการ วัสดุ'!F61,IF('กรอกรายการ วัสดุ'!F61=0,"-"))</f>
        <v>-</v>
      </c>
      <c r="J125" s="80" t="str">
        <f>IF('กรอกรายการ วัสดุ'!G61&gt;0,'กรอกรายการ วัสดุ'!G61,IF('กรอกรายการ วัสดุ'!G61=0,"-"))</f>
        <v>-</v>
      </c>
      <c r="K125" s="80" t="str">
        <f>IF('กรอกรายการ วัสดุ'!H61&gt;0,'กรอกรายการ วัสดุ'!H61,IF('กรอกรายการ วัสดุ'!H61=0,"-"))</f>
        <v>-</v>
      </c>
      <c r="L125" s="80" t="str">
        <f>IF('กรอกรายการ วัสดุ'!I61&gt;0,'กรอกรายการ วัสดุ'!I61,IF('กรอกรายการ วัสดุ'!I61=0,"-"))</f>
        <v>-</v>
      </c>
      <c r="M125" s="78"/>
    </row>
    <row r="126" spans="1:13" x14ac:dyDescent="0.55000000000000004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531" t="str">
        <f>IF('กรอกรายการ วัสดุ'!B62&gt;0,'กรอกรายการ วัสดุ'!B62,IF('กรอกรายการ วัสดุ'!B62=0,"-"))</f>
        <v>-</v>
      </c>
      <c r="C126" s="531"/>
      <c r="D126" s="531"/>
      <c r="E126" s="531"/>
      <c r="F126" s="79" t="str">
        <f>IF('กรอกรายการ วัสดุ'!C62&gt;0,'กรอกรายการ วัสดุ'!C62,IF('กรอกรายการ วัสดุ'!C62=0,"-"))</f>
        <v>-</v>
      </c>
      <c r="G126" s="79" t="str">
        <f>IF('กรอกรายการ วัสดุ'!D62&gt;0,'กรอกรายการ วัสดุ'!D62,IF('กรอกรายการ วัสดุ'!D62=0,"-"))</f>
        <v>-</v>
      </c>
      <c r="H126" s="80" t="str">
        <f>IF('กรอกรายการ วัสดุ'!E62&gt;0,'กรอกรายการ วัสดุ'!E62,IF('กรอกรายการ วัสดุ'!E62=0,"-"))</f>
        <v>-</v>
      </c>
      <c r="I126" s="80" t="str">
        <f>IF('กรอกรายการ วัสดุ'!F62&gt;0,'กรอกรายการ วัสดุ'!F62,IF('กรอกรายการ วัสดุ'!F62=0,"-"))</f>
        <v>-</v>
      </c>
      <c r="J126" s="80" t="str">
        <f>IF('กรอกรายการ วัสดุ'!G62&gt;0,'กรอกรายการ วัสดุ'!G62,IF('กรอกรายการ วัสดุ'!G62=0,"-"))</f>
        <v>-</v>
      </c>
      <c r="K126" s="80" t="str">
        <f>IF('กรอกรายการ วัสดุ'!H62&gt;0,'กรอกรายการ วัสดุ'!H62,IF('กรอกรายการ วัสดุ'!H62=0,"-"))</f>
        <v>-</v>
      </c>
      <c r="L126" s="80" t="str">
        <f>IF('กรอกรายการ วัสดุ'!I62&gt;0,'กรอกรายการ วัสดุ'!I62,IF('กรอกรายการ วัสดุ'!I62=0,"-"))</f>
        <v>-</v>
      </c>
      <c r="M126" s="78"/>
    </row>
    <row r="127" spans="1:13" x14ac:dyDescent="0.55000000000000004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531" t="str">
        <f>IF('กรอกรายการ วัสดุ'!B63&gt;0,'กรอกรายการ วัสดุ'!B63,IF('กรอกรายการ วัสดุ'!B63=0,"-"))</f>
        <v>-</v>
      </c>
      <c r="C127" s="531"/>
      <c r="D127" s="531"/>
      <c r="E127" s="531"/>
      <c r="F127" s="79" t="str">
        <f>IF('กรอกรายการ วัสดุ'!C63&gt;0,'กรอกรายการ วัสดุ'!C63,IF('กรอกรายการ วัสดุ'!C63=0,"-"))</f>
        <v>-</v>
      </c>
      <c r="G127" s="79" t="str">
        <f>IF('กรอกรายการ วัสดุ'!D63&gt;0,'กรอกรายการ วัสดุ'!D63,IF('กรอกรายการ วัสดุ'!D63=0,"-"))</f>
        <v>-</v>
      </c>
      <c r="H127" s="80" t="str">
        <f>IF('กรอกรายการ วัสดุ'!E63&gt;0,'กรอกรายการ วัสดุ'!E63,IF('กรอกรายการ วัสดุ'!E63=0,"-"))</f>
        <v>-</v>
      </c>
      <c r="I127" s="80" t="str">
        <f>IF('กรอกรายการ วัสดุ'!F63&gt;0,'กรอกรายการ วัสดุ'!F63,IF('กรอกรายการ วัสดุ'!F63=0,"-"))</f>
        <v>-</v>
      </c>
      <c r="J127" s="80" t="str">
        <f>IF('กรอกรายการ วัสดุ'!G63&gt;0,'กรอกรายการ วัสดุ'!G63,IF('กรอกรายการ วัสดุ'!G63=0,"-"))</f>
        <v>-</v>
      </c>
      <c r="K127" s="80" t="str">
        <f>IF('กรอกรายการ วัสดุ'!H63&gt;0,'กรอกรายการ วัสดุ'!H63,IF('กรอกรายการ วัสดุ'!H63=0,"-"))</f>
        <v>-</v>
      </c>
      <c r="L127" s="80" t="str">
        <f>IF('กรอกรายการ วัสดุ'!I63&gt;0,'กรอกรายการ วัสดุ'!I63,IF('กรอกรายการ วัสดุ'!I63=0,"-"))</f>
        <v>-</v>
      </c>
      <c r="M127" s="78"/>
    </row>
    <row r="128" spans="1:13" x14ac:dyDescent="0.55000000000000004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531" t="str">
        <f>IF('กรอกรายการ วัสดุ'!B64&gt;0,'กรอกรายการ วัสดุ'!B64,IF('กรอกรายการ วัสดุ'!B64=0,"-"))</f>
        <v>-</v>
      </c>
      <c r="C128" s="531"/>
      <c r="D128" s="531"/>
      <c r="E128" s="531"/>
      <c r="F128" s="79" t="str">
        <f>IF('กรอกรายการ วัสดุ'!C64&gt;0,'กรอกรายการ วัสดุ'!C64,IF('กรอกรายการ วัสดุ'!C64=0,"-"))</f>
        <v>-</v>
      </c>
      <c r="G128" s="79" t="str">
        <f>IF('กรอกรายการ วัสดุ'!D64&gt;0,'กรอกรายการ วัสดุ'!D64,IF('กรอกรายการ วัสดุ'!D64=0,"-"))</f>
        <v>-</v>
      </c>
      <c r="H128" s="80" t="str">
        <f>IF('กรอกรายการ วัสดุ'!E64&gt;0,'กรอกรายการ วัสดุ'!E64,IF('กรอกรายการ วัสดุ'!E64=0,"-"))</f>
        <v>-</v>
      </c>
      <c r="I128" s="80" t="str">
        <f>IF('กรอกรายการ วัสดุ'!F64&gt;0,'กรอกรายการ วัสดุ'!F64,IF('กรอกรายการ วัสดุ'!F64=0,"-"))</f>
        <v>-</v>
      </c>
      <c r="J128" s="80" t="str">
        <f>IF('กรอกรายการ วัสดุ'!G64&gt;0,'กรอกรายการ วัสดุ'!G64,IF('กรอกรายการ วัสดุ'!G64=0,"-"))</f>
        <v>-</v>
      </c>
      <c r="K128" s="80" t="str">
        <f>IF('กรอกรายการ วัสดุ'!H64&gt;0,'กรอกรายการ วัสดุ'!H64,IF('กรอกรายการ วัสดุ'!H64=0,"-"))</f>
        <v>-</v>
      </c>
      <c r="L128" s="80" t="str">
        <f>IF('กรอกรายการ วัสดุ'!I64&gt;0,'กรอกรายการ วัสดุ'!I64,IF('กรอกรายการ วัสดุ'!I64=0,"-"))</f>
        <v>-</v>
      </c>
      <c r="M128" s="78"/>
    </row>
    <row r="129" spans="1:13" x14ac:dyDescent="0.55000000000000004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531" t="str">
        <f>IF('กรอกรายการ วัสดุ'!B65&gt;0,'กรอกรายการ วัสดุ'!B65,IF('กรอกรายการ วัสดุ'!B65=0,"-"))</f>
        <v>-</v>
      </c>
      <c r="C129" s="531"/>
      <c r="D129" s="531"/>
      <c r="E129" s="531"/>
      <c r="F129" s="79" t="str">
        <f>IF('กรอกรายการ วัสดุ'!C65&gt;0,'กรอกรายการ วัสดุ'!C65,IF('กรอกรายการ วัสดุ'!C65=0,"-"))</f>
        <v>-</v>
      </c>
      <c r="G129" s="79" t="str">
        <f>IF('กรอกรายการ วัสดุ'!D65&gt;0,'กรอกรายการ วัสดุ'!D65,IF('กรอกรายการ วัสดุ'!D65=0,"-"))</f>
        <v>-</v>
      </c>
      <c r="H129" s="80" t="str">
        <f>IF('กรอกรายการ วัสดุ'!E65&gt;0,'กรอกรายการ วัสดุ'!E65,IF('กรอกรายการ วัสดุ'!E65=0,"-"))</f>
        <v>-</v>
      </c>
      <c r="I129" s="80" t="str">
        <f>IF('กรอกรายการ วัสดุ'!F65&gt;0,'กรอกรายการ วัสดุ'!F65,IF('กรอกรายการ วัสดุ'!F65=0,"-"))</f>
        <v>-</v>
      </c>
      <c r="J129" s="80" t="str">
        <f>IF('กรอกรายการ วัสดุ'!G65&gt;0,'กรอกรายการ วัสดุ'!G65,IF('กรอกรายการ วัสดุ'!G65=0,"-"))</f>
        <v>-</v>
      </c>
      <c r="K129" s="80" t="str">
        <f>IF('กรอกรายการ วัสดุ'!H65&gt;0,'กรอกรายการ วัสดุ'!H65,IF('กรอกรายการ วัสดุ'!H65=0,"-"))</f>
        <v>-</v>
      </c>
      <c r="L129" s="80" t="str">
        <f>IF('กรอกรายการ วัสดุ'!I65&gt;0,'กรอกรายการ วัสดุ'!I65,IF('กรอกรายการ วัสดุ'!I65=0,"-"))</f>
        <v>-</v>
      </c>
      <c r="M129" s="78"/>
    </row>
    <row r="130" spans="1:13" x14ac:dyDescent="0.55000000000000004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531" t="str">
        <f>IF('กรอกรายการ วัสดุ'!B66&gt;0,'กรอกรายการ วัสดุ'!B66,IF('กรอกรายการ วัสดุ'!B66=0,"-"))</f>
        <v>-</v>
      </c>
      <c r="C130" s="531"/>
      <c r="D130" s="531"/>
      <c r="E130" s="531"/>
      <c r="F130" s="79" t="str">
        <f>IF('กรอกรายการ วัสดุ'!C66&gt;0,'กรอกรายการ วัสดุ'!C66,IF('กรอกรายการ วัสดุ'!C66=0,"-"))</f>
        <v>-</v>
      </c>
      <c r="G130" s="79" t="str">
        <f>IF('กรอกรายการ วัสดุ'!D66&gt;0,'กรอกรายการ วัสดุ'!D66,IF('กรอกรายการ วัสดุ'!D66=0,"-"))</f>
        <v>-</v>
      </c>
      <c r="H130" s="80" t="str">
        <f>IF('กรอกรายการ วัสดุ'!E66&gt;0,'กรอกรายการ วัสดุ'!E66,IF('กรอกรายการ วัสดุ'!E66=0,"-"))</f>
        <v>-</v>
      </c>
      <c r="I130" s="80" t="str">
        <f>IF('กรอกรายการ วัสดุ'!F66&gt;0,'กรอกรายการ วัสดุ'!F66,IF('กรอกรายการ วัสดุ'!F66=0,"-"))</f>
        <v>-</v>
      </c>
      <c r="J130" s="80" t="str">
        <f>IF('กรอกรายการ วัสดุ'!G66&gt;0,'กรอกรายการ วัสดุ'!G66,IF('กรอกรายการ วัสดุ'!G66=0,"-"))</f>
        <v>-</v>
      </c>
      <c r="K130" s="80" t="str">
        <f>IF('กรอกรายการ วัสดุ'!H66&gt;0,'กรอกรายการ วัสดุ'!H66,IF('กรอกรายการ วัสดุ'!H66=0,"-"))</f>
        <v>-</v>
      </c>
      <c r="L130" s="80" t="str">
        <f>IF('กรอกรายการ วัสดุ'!I66&gt;0,'กรอกรายการ วัสดุ'!I66,IF('กรอกรายการ วัสดุ'!I66=0,"-"))</f>
        <v>-</v>
      </c>
      <c r="M130" s="78"/>
    </row>
    <row r="131" spans="1:13" x14ac:dyDescent="0.55000000000000004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531" t="str">
        <f>IF('กรอกรายการ วัสดุ'!B67&gt;0,'กรอกรายการ วัสดุ'!B67,IF('กรอกรายการ วัสดุ'!B67=0,"-"))</f>
        <v>-</v>
      </c>
      <c r="C131" s="531"/>
      <c r="D131" s="531"/>
      <c r="E131" s="531"/>
      <c r="F131" s="79" t="str">
        <f>IF('กรอกรายการ วัสดุ'!C67&gt;0,'กรอกรายการ วัสดุ'!C67,IF('กรอกรายการ วัสดุ'!C67=0,"-"))</f>
        <v>-</v>
      </c>
      <c r="G131" s="79" t="str">
        <f>IF('กรอกรายการ วัสดุ'!D67&gt;0,'กรอกรายการ วัสดุ'!D67,IF('กรอกรายการ วัสดุ'!D67=0,"-"))</f>
        <v>-</v>
      </c>
      <c r="H131" s="80" t="str">
        <f>IF('กรอกรายการ วัสดุ'!E67&gt;0,'กรอกรายการ วัสดุ'!E67,IF('กรอกรายการ วัสดุ'!E67=0,"-"))</f>
        <v>-</v>
      </c>
      <c r="I131" s="80" t="str">
        <f>IF('กรอกรายการ วัสดุ'!F67&gt;0,'กรอกรายการ วัสดุ'!F67,IF('กรอกรายการ วัสดุ'!F67=0,"-"))</f>
        <v>-</v>
      </c>
      <c r="J131" s="80" t="str">
        <f>IF('กรอกรายการ วัสดุ'!G67&gt;0,'กรอกรายการ วัสดุ'!G67,IF('กรอกรายการ วัสดุ'!G67=0,"-"))</f>
        <v>-</v>
      </c>
      <c r="K131" s="80" t="str">
        <f>IF('กรอกรายการ วัสดุ'!H67&gt;0,'กรอกรายการ วัสดุ'!H67,IF('กรอกรายการ วัสดุ'!H67=0,"-"))</f>
        <v>-</v>
      </c>
      <c r="L131" s="80" t="str">
        <f>IF('กรอกรายการ วัสดุ'!I67&gt;0,'กรอกรายการ วัสดุ'!I67,IF('กรอกรายการ วัสดุ'!I67=0,"-"))</f>
        <v>-</v>
      </c>
      <c r="M131" s="78"/>
    </row>
    <row r="132" spans="1:13" x14ac:dyDescent="0.55000000000000004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531" t="str">
        <f>IF('กรอกรายการ วัสดุ'!B68&gt;0,'กรอกรายการ วัสดุ'!B68,IF('กรอกรายการ วัสดุ'!B68=0,"-"))</f>
        <v>-</v>
      </c>
      <c r="C132" s="531"/>
      <c r="D132" s="531"/>
      <c r="E132" s="531"/>
      <c r="F132" s="79" t="str">
        <f>IF('กรอกรายการ วัสดุ'!C68&gt;0,'กรอกรายการ วัสดุ'!C68,IF('กรอกรายการ วัสดุ'!C68=0,"-"))</f>
        <v>-</v>
      </c>
      <c r="G132" s="79" t="str">
        <f>IF('กรอกรายการ วัสดุ'!D68&gt;0,'กรอกรายการ วัสดุ'!D68,IF('กรอกรายการ วัสดุ'!D68=0,"-"))</f>
        <v>-</v>
      </c>
      <c r="H132" s="80" t="str">
        <f>IF('กรอกรายการ วัสดุ'!E68&gt;0,'กรอกรายการ วัสดุ'!E68,IF('กรอกรายการ วัสดุ'!E68=0,"-"))</f>
        <v>-</v>
      </c>
      <c r="I132" s="80" t="str">
        <f>IF('กรอกรายการ วัสดุ'!F68&gt;0,'กรอกรายการ วัสดุ'!F68,IF('กรอกรายการ วัสดุ'!F68=0,"-"))</f>
        <v>-</v>
      </c>
      <c r="J132" s="80" t="str">
        <f>IF('กรอกรายการ วัสดุ'!G68&gt;0,'กรอกรายการ วัสดุ'!G68,IF('กรอกรายการ วัสดุ'!G68=0,"-"))</f>
        <v>-</v>
      </c>
      <c r="K132" s="80" t="str">
        <f>IF('กรอกรายการ วัสดุ'!H68&gt;0,'กรอกรายการ วัสดุ'!H68,IF('กรอกรายการ วัสดุ'!H68=0,"-"))</f>
        <v>-</v>
      </c>
      <c r="L132" s="80" t="str">
        <f>IF('กรอกรายการ วัสดุ'!I68&gt;0,'กรอกรายการ วัสดุ'!I68,IF('กรอกรายการ วัสดุ'!I68=0,"-"))</f>
        <v>-</v>
      </c>
      <c r="M132" s="78"/>
    </row>
    <row r="133" spans="1:13" ht="24.75" thickBot="1" x14ac:dyDescent="0.6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559" t="str">
        <f>IF('กรอกรายการ วัสดุ'!B69&gt;0,'กรอกรายการ วัสดุ'!B69,IF('กรอกรายการ วัสดุ'!B69=0,"-"))</f>
        <v>-</v>
      </c>
      <c r="C133" s="560"/>
      <c r="D133" s="560"/>
      <c r="E133" s="561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47" t="str">
        <f>IF('กรอกรายการ วัสดุ'!E69&gt;0,'กรอกรายการ วัสดุ'!E69,IF('กรอกรายการ วัสดุ'!E69=0,"-"))</f>
        <v>-</v>
      </c>
      <c r="I133" s="47" t="str">
        <f>IF('กรอกรายการ วัสดุ'!F69&gt;0,'กรอกรายการ วัสดุ'!F69,IF('กรอกรายการ วัสดุ'!F69=0,"-"))</f>
        <v>-</v>
      </c>
      <c r="J133" s="47" t="str">
        <f>IF('กรอกรายการ วัสดุ'!G69&gt;0,'กรอกรายการ วัสดุ'!G69,IF('กรอกรายการ วัสดุ'!G69=0,"-"))</f>
        <v>-</v>
      </c>
      <c r="K133" s="47" t="str">
        <f>IF('กรอกรายการ วัสดุ'!H69&gt;0,'กรอกรายการ วัสดุ'!H69,IF('กรอกรายการ วัสดุ'!H69=0,"-"))</f>
        <v>-</v>
      </c>
      <c r="L133" s="47" t="str">
        <f>IF('กรอกรายการ วัสดุ'!I69&gt;0,'กรอกรายการ วัสดุ'!I69,IF('กรอกรายการ วัสดุ'!I69=0,"-"))</f>
        <v>-</v>
      </c>
      <c r="M133" s="77"/>
    </row>
    <row r="134" spans="1:13" ht="24.75" thickBot="1" x14ac:dyDescent="0.6">
      <c r="A134" s="533" t="s">
        <v>55</v>
      </c>
      <c r="B134" s="534"/>
      <c r="C134" s="534"/>
      <c r="D134" s="534"/>
      <c r="E134" s="534"/>
      <c r="F134" s="534"/>
      <c r="G134" s="534"/>
      <c r="H134" s="535"/>
      <c r="I134" s="157">
        <f>SUM(I124:I133)</f>
        <v>0</v>
      </c>
      <c r="J134" s="19"/>
      <c r="K134" s="48">
        <f t="shared" ref="K134:L134" si="4">SUM(K124:K133)</f>
        <v>0</v>
      </c>
      <c r="L134" s="48">
        <f t="shared" si="4"/>
        <v>0</v>
      </c>
      <c r="M134" s="14"/>
    </row>
    <row r="135" spans="1:13" ht="24.75" thickBot="1" x14ac:dyDescent="0.6">
      <c r="A135" s="533" t="s">
        <v>56</v>
      </c>
      <c r="B135" s="534"/>
      <c r="C135" s="534"/>
      <c r="D135" s="534"/>
      <c r="E135" s="534"/>
      <c r="F135" s="534"/>
      <c r="G135" s="534"/>
      <c r="H135" s="535"/>
      <c r="I135" s="157">
        <f>I134+I123</f>
        <v>1989648</v>
      </c>
      <c r="J135" s="15"/>
      <c r="K135" s="48">
        <f t="shared" ref="K135:L135" si="5">K134+K123</f>
        <v>77920</v>
      </c>
      <c r="L135" s="48">
        <f t="shared" si="5"/>
        <v>2067568</v>
      </c>
      <c r="M135" s="14"/>
    </row>
    <row r="136" spans="1:13" s="2" customFormat="1" x14ac:dyDescent="0.55000000000000004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55000000000000004">
      <c r="A137" s="151"/>
      <c r="C137" s="122"/>
      <c r="D137" s="122" t="s">
        <v>28</v>
      </c>
      <c r="E137" s="122" t="s">
        <v>29</v>
      </c>
      <c r="F137" s="2" t="s">
        <v>30</v>
      </c>
      <c r="H137" s="123" t="s">
        <v>28</v>
      </c>
      <c r="I137" s="122" t="s">
        <v>33</v>
      </c>
    </row>
    <row r="138" spans="1:13" s="2" customFormat="1" x14ac:dyDescent="0.55000000000000004">
      <c r="A138" s="151"/>
      <c r="B138" s="122"/>
      <c r="C138" s="122"/>
      <c r="D138" s="123"/>
      <c r="E138" s="151" t="str">
        <f>E115</f>
        <v>(นายอำพร จานเก่า)</v>
      </c>
      <c r="H138" s="123"/>
      <c r="I138" s="536" t="str">
        <f>I115</f>
        <v>(นางสาวจริยา ขัดแก้ว)</v>
      </c>
      <c r="J138" s="536"/>
    </row>
    <row r="139" spans="1:13" s="2" customFormat="1" x14ac:dyDescent="0.55000000000000004">
      <c r="A139" s="151"/>
      <c r="C139" s="122"/>
      <c r="D139" s="536" t="str">
        <f>D116</f>
        <v>ช่าง ระดับ 4</v>
      </c>
      <c r="E139" s="536"/>
      <c r="F139" s="536"/>
      <c r="H139" s="536" t="str">
        <f>H116</f>
        <v>ผู้อำนวยการกลุ่มอำนวยการ</v>
      </c>
      <c r="I139" s="536"/>
      <c r="J139" s="536"/>
      <c r="K139" s="536"/>
    </row>
    <row r="140" spans="1:13" s="2" customFormat="1" ht="27.75" x14ac:dyDescent="0.65">
      <c r="C140" s="556" t="s">
        <v>23</v>
      </c>
      <c r="D140" s="556"/>
      <c r="E140" s="556"/>
      <c r="F140" s="556"/>
      <c r="G140" s="556"/>
      <c r="H140" s="556"/>
      <c r="I140" s="556"/>
      <c r="J140" s="556"/>
      <c r="K140" s="556"/>
      <c r="L140" s="139" t="s">
        <v>25</v>
      </c>
      <c r="M140" s="140"/>
    </row>
    <row r="141" spans="1:13" x14ac:dyDescent="0.55000000000000004">
      <c r="A141" s="543" t="str">
        <f>A119</f>
        <v>ซ่อมแซมสำนักงาน สพป.ลำปาง เขต 3</v>
      </c>
      <c r="B141" s="543"/>
      <c r="C141" s="543"/>
      <c r="D141" s="544" t="str">
        <f>D97</f>
        <v>อาคารอาคารสำนักงาน สพป.ลำปาง เขต 3</v>
      </c>
      <c r="E141" s="544"/>
      <c r="F141" s="544"/>
      <c r="G141" s="544"/>
      <c r="H141" s="544"/>
      <c r="I141" s="1" t="s">
        <v>26</v>
      </c>
      <c r="J141" s="149" t="str">
        <f>J119</f>
        <v>ลำปาง เขต  3</v>
      </c>
      <c r="M141" s="1" t="s">
        <v>99</v>
      </c>
    </row>
    <row r="142" spans="1:13" ht="24.75" thickBot="1" x14ac:dyDescent="0.6">
      <c r="A142" s="149" t="s">
        <v>0</v>
      </c>
      <c r="D142" s="544" t="str">
        <f>D98</f>
        <v>สพป.ลำปาง เขต 3</v>
      </c>
      <c r="E142" s="544"/>
      <c r="F142" s="544"/>
      <c r="G142" s="544"/>
      <c r="H142" s="544"/>
      <c r="K142" s="545"/>
      <c r="L142" s="545"/>
    </row>
    <row r="143" spans="1:13" x14ac:dyDescent="0.55000000000000004">
      <c r="A143" s="546" t="s">
        <v>2</v>
      </c>
      <c r="B143" s="548" t="s">
        <v>3</v>
      </c>
      <c r="C143" s="549"/>
      <c r="D143" s="549"/>
      <c r="E143" s="550"/>
      <c r="F143" s="554" t="s">
        <v>4</v>
      </c>
      <c r="G143" s="554" t="s">
        <v>5</v>
      </c>
      <c r="H143" s="554" t="s">
        <v>6</v>
      </c>
      <c r="I143" s="554"/>
      <c r="J143" s="554" t="s">
        <v>7</v>
      </c>
      <c r="K143" s="554"/>
      <c r="L143" s="554" t="s">
        <v>24</v>
      </c>
      <c r="M143" s="537" t="s">
        <v>9</v>
      </c>
    </row>
    <row r="144" spans="1:13" x14ac:dyDescent="0.55000000000000004">
      <c r="A144" s="547"/>
      <c r="B144" s="551"/>
      <c r="C144" s="552"/>
      <c r="D144" s="552"/>
      <c r="E144" s="553"/>
      <c r="F144" s="555"/>
      <c r="G144" s="555"/>
      <c r="H144" s="152" t="s">
        <v>10</v>
      </c>
      <c r="I144" s="152" t="s">
        <v>11</v>
      </c>
      <c r="J144" s="152" t="s">
        <v>10</v>
      </c>
      <c r="K144" s="152" t="s">
        <v>11</v>
      </c>
      <c r="L144" s="555"/>
      <c r="M144" s="538"/>
    </row>
    <row r="145" spans="1:13" x14ac:dyDescent="0.55000000000000004">
      <c r="A145" s="539" t="s">
        <v>100</v>
      </c>
      <c r="B145" s="540"/>
      <c r="C145" s="540"/>
      <c r="D145" s="540"/>
      <c r="E145" s="540"/>
      <c r="F145" s="540"/>
      <c r="G145" s="540"/>
      <c r="H145" s="541"/>
      <c r="I145" s="156">
        <f>I135</f>
        <v>1989648</v>
      </c>
      <c r="J145" s="51"/>
      <c r="K145" s="50">
        <f>K135</f>
        <v>77920</v>
      </c>
      <c r="L145" s="50">
        <f>L135</f>
        <v>2067568</v>
      </c>
      <c r="M145" s="8"/>
    </row>
    <row r="146" spans="1:13" x14ac:dyDescent="0.55000000000000004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542" t="str">
        <f>IF('กรอกรายการ วัสดุ'!B70&gt;0,'กรอกรายการ วัสดุ'!B70,IF('กรอกรายการ วัสดุ'!B70=0,"-"))</f>
        <v>-</v>
      </c>
      <c r="C146" s="542"/>
      <c r="D146" s="542"/>
      <c r="E146" s="542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47" t="str">
        <f>IF('กรอกรายการ วัสดุ'!E70&gt;0,'กรอกรายการ วัสดุ'!E70,IF('กรอกรายการ วัสดุ'!E70=0,"-"))</f>
        <v>-</v>
      </c>
      <c r="I146" s="47" t="str">
        <f>IF('กรอกรายการ วัสดุ'!F70&gt;0,'กรอกรายการ วัสดุ'!F70,IF('กรอกรายการ วัสดุ'!F70=0,"-"))</f>
        <v>-</v>
      </c>
      <c r="J146" s="47" t="str">
        <f>IF('กรอกรายการ วัสดุ'!G70&gt;0,'กรอกรายการ วัสดุ'!G70,IF('กรอกรายการ วัสดุ'!G70=0,"-"))</f>
        <v>-</v>
      </c>
      <c r="K146" s="47" t="str">
        <f>IF('กรอกรายการ วัสดุ'!H70&gt;0,'กรอกรายการ วัสดุ'!H70,IF('กรอกรายการ วัสดุ'!H70=0,"-"))</f>
        <v>-</v>
      </c>
      <c r="L146" s="47" t="str">
        <f>IF('กรอกรายการ วัสดุ'!I70&gt;0,'กรอกรายการ วัสดุ'!I70,IF('กรอกรายการ วัสดุ'!I999=0,"-"))</f>
        <v>-</v>
      </c>
      <c r="M146" s="78"/>
    </row>
    <row r="147" spans="1:13" x14ac:dyDescent="0.55000000000000004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531" t="str">
        <f>IF('กรอกรายการ วัสดุ'!B71&gt;0,'กรอกรายการ วัสดุ'!B71,IF('กรอกรายการ วัสดุ'!B71=0,"-"))</f>
        <v>-</v>
      </c>
      <c r="C147" s="531"/>
      <c r="D147" s="531"/>
      <c r="E147" s="531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47" t="str">
        <f>IF('กรอกรายการ วัสดุ'!E71&gt;0,'กรอกรายการ วัสดุ'!E71,IF('กรอกรายการ วัสดุ'!E71=0,"-"))</f>
        <v>-</v>
      </c>
      <c r="I147" s="47" t="str">
        <f>IF('กรอกรายการ วัสดุ'!F71&gt;0,'กรอกรายการ วัสดุ'!F71,IF('กรอกรายการ วัสดุ'!F71=0,"-"))</f>
        <v>-</v>
      </c>
      <c r="J147" s="47" t="str">
        <f>IF('กรอกรายการ วัสดุ'!G71&gt;0,'กรอกรายการ วัสดุ'!G71,IF('กรอกรายการ วัสดุ'!G71=0,"-"))</f>
        <v>-</v>
      </c>
      <c r="K147" s="47" t="str">
        <f>IF('กรอกรายการ วัสดุ'!H71&gt;0,'กรอกรายการ วัสดุ'!H71,IF('กรอกรายการ วัสดุ'!H71=0,"-"))</f>
        <v>-</v>
      </c>
      <c r="L147" s="47" t="str">
        <f>IF('กรอกรายการ วัสดุ'!I71&gt;0,'กรอกรายการ วัสดุ'!I71,IF('กรอกรายการ วัสดุ'!I1000=0,"-"))</f>
        <v>-</v>
      </c>
      <c r="M147" s="78"/>
    </row>
    <row r="148" spans="1:13" x14ac:dyDescent="0.55000000000000004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531" t="str">
        <f>IF('กรอกรายการ วัสดุ'!B72&gt;0,'กรอกรายการ วัสดุ'!B72,IF('กรอกรายการ วัสดุ'!B72=0,"-"))</f>
        <v>-</v>
      </c>
      <c r="C148" s="531"/>
      <c r="D148" s="531"/>
      <c r="E148" s="531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47" t="str">
        <f>IF('กรอกรายการ วัสดุ'!E72&gt;0,'กรอกรายการ วัสดุ'!E72,IF('กรอกรายการ วัสดุ'!E72=0,"-"))</f>
        <v>-</v>
      </c>
      <c r="I148" s="47" t="str">
        <f>IF('กรอกรายการ วัสดุ'!F72&gt;0,'กรอกรายการ วัสดุ'!F72,IF('กรอกรายการ วัสดุ'!F72=0,"-"))</f>
        <v>-</v>
      </c>
      <c r="J148" s="47" t="str">
        <f>IF('กรอกรายการ วัสดุ'!G72&gt;0,'กรอกรายการ วัสดุ'!G72,IF('กรอกรายการ วัสดุ'!G72=0,"-"))</f>
        <v>-</v>
      </c>
      <c r="K148" s="47" t="str">
        <f>IF('กรอกรายการ วัสดุ'!H72&gt;0,'กรอกรายการ วัสดุ'!H72,IF('กรอกรายการ วัสดุ'!H72=0,"-"))</f>
        <v>-</v>
      </c>
      <c r="L148" s="47" t="str">
        <f>IF('กรอกรายการ วัสดุ'!I72&gt;0,'กรอกรายการ วัสดุ'!I72,IF('กรอกรายการ วัสดุ'!I1001=0,"-"))</f>
        <v>-</v>
      </c>
      <c r="M148" s="78"/>
    </row>
    <row r="149" spans="1:13" x14ac:dyDescent="0.55000000000000004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531" t="str">
        <f>IF('กรอกรายการ วัสดุ'!B73&gt;0,'กรอกรายการ วัสดุ'!B73,IF('กรอกรายการ วัสดุ'!B73=0,"-"))</f>
        <v>-</v>
      </c>
      <c r="C149" s="531"/>
      <c r="D149" s="531"/>
      <c r="E149" s="531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47" t="str">
        <f>IF('กรอกรายการ วัสดุ'!E73&gt;0,'กรอกรายการ วัสดุ'!E73,IF('กรอกรายการ วัสดุ'!E73=0,"-"))</f>
        <v>-</v>
      </c>
      <c r="I149" s="47" t="str">
        <f>IF('กรอกรายการ วัสดุ'!F73&gt;0,'กรอกรายการ วัสดุ'!F73,IF('กรอกรายการ วัสดุ'!F73=0,"-"))</f>
        <v>-</v>
      </c>
      <c r="J149" s="47" t="str">
        <f>IF('กรอกรายการ วัสดุ'!G73&gt;0,'กรอกรายการ วัสดุ'!G73,IF('กรอกรายการ วัสดุ'!G73=0,"-"))</f>
        <v>-</v>
      </c>
      <c r="K149" s="47" t="str">
        <f>IF('กรอกรายการ วัสดุ'!H73&gt;0,'กรอกรายการ วัสดุ'!H73,IF('กรอกรายการ วัสดุ'!H73=0,"-"))</f>
        <v>-</v>
      </c>
      <c r="L149" s="47" t="str">
        <f>IF('กรอกรายการ วัสดุ'!I73&gt;0,'กรอกรายการ วัสดุ'!I73,IF('กรอกรายการ วัสดุ'!I1002=0,"-"))</f>
        <v>-</v>
      </c>
      <c r="M149" s="78"/>
    </row>
    <row r="150" spans="1:13" x14ac:dyDescent="0.55000000000000004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531" t="str">
        <f>IF('กรอกรายการ วัสดุ'!B74&gt;0,'กรอกรายการ วัสดุ'!B74,IF('กรอกรายการ วัสดุ'!B74=0,"-"))</f>
        <v>-</v>
      </c>
      <c r="C150" s="531"/>
      <c r="D150" s="531"/>
      <c r="E150" s="531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47" t="str">
        <f>IF('กรอกรายการ วัสดุ'!E74&gt;0,'กรอกรายการ วัสดุ'!E74,IF('กรอกรายการ วัสดุ'!E74=0,"-"))</f>
        <v>-</v>
      </c>
      <c r="I150" s="47" t="str">
        <f>IF('กรอกรายการ วัสดุ'!F74&gt;0,'กรอกรายการ วัสดุ'!F74,IF('กรอกรายการ วัสดุ'!F74=0,"-"))</f>
        <v>-</v>
      </c>
      <c r="J150" s="47" t="str">
        <f>IF('กรอกรายการ วัสดุ'!G74&gt;0,'กรอกรายการ วัสดุ'!G74,IF('กรอกรายการ วัสดุ'!G74=0,"-"))</f>
        <v>-</v>
      </c>
      <c r="K150" s="47" t="str">
        <f>IF('กรอกรายการ วัสดุ'!H74&gt;0,'กรอกรายการ วัสดุ'!H74,IF('กรอกรายการ วัสดุ'!H74=0,"-"))</f>
        <v>-</v>
      </c>
      <c r="L150" s="47" t="str">
        <f>IF('กรอกรายการ วัสดุ'!I74&gt;0,'กรอกรายการ วัสดุ'!I74,IF('กรอกรายการ วัสดุ'!I1003=0,"-"))</f>
        <v>-</v>
      </c>
      <c r="M150" s="78"/>
    </row>
    <row r="151" spans="1:13" x14ac:dyDescent="0.55000000000000004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531" t="str">
        <f>IF('กรอกรายการ วัสดุ'!B75&gt;0,'กรอกรายการ วัสดุ'!B75,IF('กรอกรายการ วัสดุ'!B75=0,"-"))</f>
        <v>-</v>
      </c>
      <c r="C151" s="531"/>
      <c r="D151" s="531"/>
      <c r="E151" s="531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47" t="str">
        <f>IF('กรอกรายการ วัสดุ'!E75&gt;0,'กรอกรายการ วัสดุ'!E75,IF('กรอกรายการ วัสดุ'!E75=0,"-"))</f>
        <v>-</v>
      </c>
      <c r="I151" s="47" t="str">
        <f>IF('กรอกรายการ วัสดุ'!F75&gt;0,'กรอกรายการ วัสดุ'!F75,IF('กรอกรายการ วัสดุ'!F75=0,"-"))</f>
        <v>-</v>
      </c>
      <c r="J151" s="47" t="str">
        <f>IF('กรอกรายการ วัสดุ'!G75&gt;0,'กรอกรายการ วัสดุ'!G75,IF('กรอกรายการ วัสดุ'!G75=0,"-"))</f>
        <v>-</v>
      </c>
      <c r="K151" s="47" t="str">
        <f>IF('กรอกรายการ วัสดุ'!H75&gt;0,'กรอกรายการ วัสดุ'!H75,IF('กรอกรายการ วัสดุ'!H75=0,"-"))</f>
        <v>-</v>
      </c>
      <c r="L151" s="47" t="str">
        <f>IF('กรอกรายการ วัสดุ'!I75&gt;0,'กรอกรายการ วัสดุ'!I75,IF('กรอกรายการ วัสดุ'!I1004=0,"-"))</f>
        <v>-</v>
      </c>
      <c r="M151" s="78"/>
    </row>
    <row r="152" spans="1:13" x14ac:dyDescent="0.55000000000000004">
      <c r="A152" s="9"/>
      <c r="B152" s="531" t="str">
        <f>IF('กรอกรายการ วัสดุ'!B76&gt;0,'กรอกรายการ วัสดุ'!B76,IF('กรอกรายการ วัสดุ'!B76=0,"-"))</f>
        <v>-</v>
      </c>
      <c r="C152" s="531"/>
      <c r="D152" s="531"/>
      <c r="E152" s="531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47" t="str">
        <f>IF('กรอกรายการ วัสดุ'!E76&gt;0,'กรอกรายการ วัสดุ'!E76,IF('กรอกรายการ วัสดุ'!E76=0,"-"))</f>
        <v>-</v>
      </c>
      <c r="I152" s="47" t="str">
        <f>IF('กรอกรายการ วัสดุ'!F76&gt;0,'กรอกรายการ วัสดุ'!F76,IF('กรอกรายการ วัสดุ'!F76=0,"-"))</f>
        <v>-</v>
      </c>
      <c r="J152" s="47" t="str">
        <f>IF('กรอกรายการ วัสดุ'!G76&gt;0,'กรอกรายการ วัสดุ'!G76,IF('กรอกรายการ วัสดุ'!G76=0,"-"))</f>
        <v>-</v>
      </c>
      <c r="K152" s="47" t="str">
        <f>IF('กรอกรายการ วัสดุ'!H76&gt;0,'กรอกรายการ วัสดุ'!H76,IF('กรอกรายการ วัสดุ'!H76=0,"-"))</f>
        <v>-</v>
      </c>
      <c r="L152" s="47" t="str">
        <f>IF('กรอกรายการ วัสดุ'!I76&gt;0,'กรอกรายการ วัสดุ'!I76,IF('กรอกรายการ วัสดุ'!I1005=0,"-"))</f>
        <v>-</v>
      </c>
      <c r="M152" s="78"/>
    </row>
    <row r="153" spans="1:13" x14ac:dyDescent="0.55000000000000004">
      <c r="A153" s="9"/>
      <c r="B153" s="531" t="str">
        <f>IF('กรอกรายการ วัสดุ'!B77&gt;0,'กรอกรายการ วัสดุ'!B77,IF('กรอกรายการ วัสดุ'!B77=0,"-"))</f>
        <v>-</v>
      </c>
      <c r="C153" s="531"/>
      <c r="D153" s="531"/>
      <c r="E153" s="531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47" t="str">
        <f>IF('กรอกรายการ วัสดุ'!E77&gt;0,'กรอกรายการ วัสดุ'!E77,IF('กรอกรายการ วัสดุ'!E77=0,"-"))</f>
        <v>-</v>
      </c>
      <c r="I153" s="47" t="str">
        <f>IF('กรอกรายการ วัสดุ'!F77&gt;0,'กรอกรายการ วัสดุ'!F77,IF('กรอกรายการ วัสดุ'!F77=0,"-"))</f>
        <v>-</v>
      </c>
      <c r="J153" s="47" t="str">
        <f>IF('กรอกรายการ วัสดุ'!G77&gt;0,'กรอกรายการ วัสดุ'!G77,IF('กรอกรายการ วัสดุ'!G77=0,"-"))</f>
        <v>-</v>
      </c>
      <c r="K153" s="47" t="str">
        <f>IF('กรอกรายการ วัสดุ'!H77&gt;0,'กรอกรายการ วัสดุ'!H77,IF('กรอกรายการ วัสดุ'!H77=0,"-"))</f>
        <v>-</v>
      </c>
      <c r="L153" s="47" t="str">
        <f>IF('กรอกรายการ วัสดุ'!I77&gt;0,'กรอกรายการ วัสดุ'!I77,IF('กรอกรายการ วัสดุ'!I1006=0,"-"))</f>
        <v>-</v>
      </c>
      <c r="M153" s="78"/>
    </row>
    <row r="154" spans="1:13" ht="22.5" customHeight="1" x14ac:dyDescent="0.55000000000000004">
      <c r="A154" s="9"/>
      <c r="B154" s="531" t="str">
        <f>IF('กรอกรายการ วัสดุ'!B78&gt;0,'กรอกรายการ วัสดุ'!B78,IF('กรอกรายการ วัสดุ'!B78=0,"-"))</f>
        <v>-</v>
      </c>
      <c r="C154" s="531"/>
      <c r="D154" s="531"/>
      <c r="E154" s="531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47" t="str">
        <f>IF('กรอกรายการ วัสดุ'!E78&gt;0,'กรอกรายการ วัสดุ'!E78,IF('กรอกรายการ วัสดุ'!E78=0,"-"))</f>
        <v>-</v>
      </c>
      <c r="I154" s="47" t="str">
        <f>IF('กรอกรายการ วัสดุ'!F78&gt;0,'กรอกรายการ วัสดุ'!F78,IF('กรอกรายการ วัสดุ'!F78=0,"-"))</f>
        <v>-</v>
      </c>
      <c r="J154" s="47" t="str">
        <f>IF('กรอกรายการ วัสดุ'!G78&gt;0,'กรอกรายการ วัสดุ'!G78,IF('กรอกรายการ วัสดุ'!G78=0,"-"))</f>
        <v>-</v>
      </c>
      <c r="K154" s="47" t="str">
        <f>IF('กรอกรายการ วัสดุ'!H78&gt;0,'กรอกรายการ วัสดุ'!H78,IF('กรอกรายการ วัสดุ'!H78=0,"-"))</f>
        <v>-</v>
      </c>
      <c r="L154" s="47" t="str">
        <f>IF('กรอกรายการ วัสดุ'!I78&gt;0,'กรอกรายการ วัสดุ'!I78,IF('กรอกรายการ วัสดุ'!I1007=0,"-"))</f>
        <v>-</v>
      </c>
      <c r="M154" s="78"/>
    </row>
    <row r="155" spans="1:13" ht="24.75" thickBot="1" x14ac:dyDescent="0.6">
      <c r="A155" s="121"/>
      <c r="B155" s="532" t="str">
        <f>IF('กรอกรายการ วัสดุ'!B79&gt;0,'กรอกรายการ วัสดุ'!B79,IF('กรอกรายการ วัสดุ'!B79=0,"-"))</f>
        <v>-</v>
      </c>
      <c r="C155" s="532"/>
      <c r="D155" s="532"/>
      <c r="E155" s="532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47" t="str">
        <f>IF('กรอกรายการ วัสดุ'!E79&gt;0,'กรอกรายการ วัสดุ'!E79,IF('กรอกรายการ วัสดุ'!E79=0,"-"))</f>
        <v>-</v>
      </c>
      <c r="I155" s="47" t="str">
        <f>IF('กรอกรายการ วัสดุ'!F79&gt;0,'กรอกรายการ วัสดุ'!F79,IF('กรอกรายการ วัสดุ'!F79=0,"-"))</f>
        <v>-</v>
      </c>
      <c r="J155" s="47" t="str">
        <f>IF('กรอกรายการ วัสดุ'!G79&gt;0,'กรอกรายการ วัสดุ'!G79,IF('กรอกรายการ วัสดุ'!G79=0,"-"))</f>
        <v>-</v>
      </c>
      <c r="K155" s="47" t="str">
        <f>IF('กรอกรายการ วัสดุ'!H79&gt;0,'กรอกรายการ วัสดุ'!H79,IF('กรอกรายการ วัสดุ'!H79=0,"-"))</f>
        <v>-</v>
      </c>
      <c r="L155" s="47" t="str">
        <f>IF('กรอกรายการ วัสดุ'!I79&gt;0,'กรอกรายการ วัสดุ'!I79,IF('กรอกรายการ วัสดุ'!I1008=0,"-"))</f>
        <v>-</v>
      </c>
      <c r="M155" s="77"/>
    </row>
    <row r="156" spans="1:13" ht="24.75" thickBot="1" x14ac:dyDescent="0.6">
      <c r="A156" s="533" t="s">
        <v>101</v>
      </c>
      <c r="B156" s="534"/>
      <c r="C156" s="534"/>
      <c r="D156" s="534"/>
      <c r="E156" s="534"/>
      <c r="F156" s="534"/>
      <c r="G156" s="534"/>
      <c r="H156" s="535"/>
      <c r="I156" s="157">
        <f>SUM(I146:I155)</f>
        <v>0</v>
      </c>
      <c r="J156" s="19"/>
      <c r="K156" s="48">
        <f t="shared" ref="K156:L156" si="6">SUM(K146:K155)</f>
        <v>0</v>
      </c>
      <c r="L156" s="48">
        <f t="shared" si="6"/>
        <v>0</v>
      </c>
      <c r="M156" s="14"/>
    </row>
    <row r="157" spans="1:13" ht="24.75" thickBot="1" x14ac:dyDescent="0.6">
      <c r="A157" s="533" t="s">
        <v>102</v>
      </c>
      <c r="B157" s="534"/>
      <c r="C157" s="534"/>
      <c r="D157" s="534"/>
      <c r="E157" s="534"/>
      <c r="F157" s="534"/>
      <c r="G157" s="534"/>
      <c r="H157" s="535"/>
      <c r="I157" s="157">
        <f>I156+I145</f>
        <v>1989648</v>
      </c>
      <c r="J157" s="15"/>
      <c r="K157" s="48">
        <f t="shared" ref="K157:L157" si="7">K156+K145</f>
        <v>77920</v>
      </c>
      <c r="L157" s="48">
        <f t="shared" si="7"/>
        <v>2067568</v>
      </c>
      <c r="M157" s="14"/>
    </row>
    <row r="158" spans="1:13" x14ac:dyDescent="0.55000000000000004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55000000000000004">
      <c r="A159" s="151"/>
      <c r="B159" s="2"/>
      <c r="C159" s="122"/>
      <c r="D159" s="122" t="s">
        <v>28</v>
      </c>
      <c r="E159" s="122" t="s">
        <v>29</v>
      </c>
      <c r="F159" s="2" t="s">
        <v>30</v>
      </c>
      <c r="G159" s="2"/>
      <c r="H159" s="123" t="s">
        <v>28</v>
      </c>
      <c r="I159" s="122" t="s">
        <v>33</v>
      </c>
      <c r="J159" s="2"/>
      <c r="K159" s="2"/>
      <c r="L159" s="2"/>
      <c r="M159" s="2"/>
    </row>
    <row r="160" spans="1:13" x14ac:dyDescent="0.55000000000000004">
      <c r="A160" s="151"/>
      <c r="B160" s="122"/>
      <c r="C160" s="122"/>
      <c r="D160" s="123"/>
      <c r="E160" s="151" t="str">
        <f>E138</f>
        <v>(นายอำพร จานเก่า)</v>
      </c>
      <c r="F160" s="2"/>
      <c r="G160" s="2"/>
      <c r="H160" s="123"/>
      <c r="I160" s="536" t="str">
        <f>I138</f>
        <v>(นางสาวจริยา ขัดแก้ว)</v>
      </c>
      <c r="J160" s="536"/>
      <c r="K160" s="2"/>
      <c r="L160" s="2"/>
      <c r="M160" s="2"/>
    </row>
    <row r="161" spans="1:13" s="2" customFormat="1" x14ac:dyDescent="0.55000000000000004">
      <c r="A161" s="283"/>
      <c r="C161" s="122"/>
      <c r="D161" s="536" t="str">
        <f>D139</f>
        <v>ช่าง ระดับ 4</v>
      </c>
      <c r="E161" s="536"/>
      <c r="F161" s="536"/>
      <c r="H161" s="536" t="str">
        <f>H139</f>
        <v>ผู้อำนวยการกลุ่มอำนวยการ</v>
      </c>
      <c r="I161" s="536"/>
      <c r="J161" s="536"/>
      <c r="K161" s="536"/>
    </row>
    <row r="162" spans="1:13" ht="27.75" x14ac:dyDescent="0.65">
      <c r="A162" s="2"/>
      <c r="B162" s="2"/>
      <c r="C162" s="556" t="s">
        <v>23</v>
      </c>
      <c r="D162" s="556"/>
      <c r="E162" s="556"/>
      <c r="F162" s="556"/>
      <c r="G162" s="556"/>
      <c r="H162" s="556"/>
      <c r="I162" s="556"/>
      <c r="J162" s="556"/>
      <c r="K162" s="556"/>
      <c r="L162" s="139" t="s">
        <v>25</v>
      </c>
      <c r="M162" s="140"/>
    </row>
    <row r="163" spans="1:13" x14ac:dyDescent="0.55000000000000004">
      <c r="A163" s="543" t="str">
        <f>A141</f>
        <v>ซ่อมแซมสำนักงาน สพป.ลำปาง เขต 3</v>
      </c>
      <c r="B163" s="543"/>
      <c r="C163" s="543"/>
      <c r="D163" s="544" t="str">
        <f>D119</f>
        <v>อาคารอาคารสำนักงาน สพป.ลำปาง เขต 3</v>
      </c>
      <c r="E163" s="544"/>
      <c r="F163" s="544"/>
      <c r="G163" s="544"/>
      <c r="H163" s="544"/>
      <c r="I163" s="1" t="s">
        <v>26</v>
      </c>
      <c r="J163" s="149" t="str">
        <f>J141</f>
        <v>ลำปาง เขต  3</v>
      </c>
      <c r="M163" s="1" t="s">
        <v>109</v>
      </c>
    </row>
    <row r="164" spans="1:13" ht="24.75" thickBot="1" x14ac:dyDescent="0.6">
      <c r="A164" s="149" t="s">
        <v>0</v>
      </c>
      <c r="D164" s="544" t="str">
        <f>D120</f>
        <v>สพป.ลำปาง เขต 3</v>
      </c>
      <c r="E164" s="544"/>
      <c r="F164" s="544"/>
      <c r="G164" s="544"/>
      <c r="H164" s="544"/>
      <c r="K164" s="545"/>
      <c r="L164" s="545"/>
    </row>
    <row r="165" spans="1:13" x14ac:dyDescent="0.55000000000000004">
      <c r="A165" s="546" t="s">
        <v>2</v>
      </c>
      <c r="B165" s="548" t="s">
        <v>3</v>
      </c>
      <c r="C165" s="549"/>
      <c r="D165" s="549"/>
      <c r="E165" s="550"/>
      <c r="F165" s="554" t="s">
        <v>4</v>
      </c>
      <c r="G165" s="554" t="s">
        <v>5</v>
      </c>
      <c r="H165" s="554" t="s">
        <v>6</v>
      </c>
      <c r="I165" s="554"/>
      <c r="J165" s="554" t="s">
        <v>7</v>
      </c>
      <c r="K165" s="554"/>
      <c r="L165" s="554" t="s">
        <v>24</v>
      </c>
      <c r="M165" s="537" t="s">
        <v>9</v>
      </c>
    </row>
    <row r="166" spans="1:13" x14ac:dyDescent="0.55000000000000004">
      <c r="A166" s="547"/>
      <c r="B166" s="551"/>
      <c r="C166" s="552"/>
      <c r="D166" s="552"/>
      <c r="E166" s="553"/>
      <c r="F166" s="555"/>
      <c r="G166" s="555"/>
      <c r="H166" s="152" t="s">
        <v>10</v>
      </c>
      <c r="I166" s="152" t="s">
        <v>11</v>
      </c>
      <c r="J166" s="152" t="s">
        <v>10</v>
      </c>
      <c r="K166" s="152" t="s">
        <v>11</v>
      </c>
      <c r="L166" s="555"/>
      <c r="M166" s="538"/>
    </row>
    <row r="167" spans="1:13" x14ac:dyDescent="0.55000000000000004">
      <c r="A167" s="539" t="s">
        <v>110</v>
      </c>
      <c r="B167" s="540"/>
      <c r="C167" s="540"/>
      <c r="D167" s="540"/>
      <c r="E167" s="540"/>
      <c r="F167" s="540"/>
      <c r="G167" s="540"/>
      <c r="H167" s="541"/>
      <c r="I167" s="156">
        <f>I157</f>
        <v>1989648</v>
      </c>
      <c r="J167" s="51"/>
      <c r="K167" s="50">
        <f>K157</f>
        <v>77920</v>
      </c>
      <c r="L167" s="50">
        <f>L157</f>
        <v>2067568</v>
      </c>
      <c r="M167" s="8"/>
    </row>
    <row r="168" spans="1:13" x14ac:dyDescent="0.55000000000000004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542" t="str">
        <f>IF('กรอกรายการ วัสดุ'!B80&gt;0,'กรอกรายการ วัสดุ'!B80,IF('กรอกรายการ วัสดุ'!B80=0,"-"))</f>
        <v>-</v>
      </c>
      <c r="C168" s="542"/>
      <c r="D168" s="542"/>
      <c r="E168" s="542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47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47" t="str">
        <f>IF('กรอกรายการ วัสดุ'!I80&gt;0,'กรอกรายการ วัสดุ'!I80,IF('กรอกรายการ วัสดุ'!I80=0,"-"))</f>
        <v>-</v>
      </c>
      <c r="M168" s="78"/>
    </row>
    <row r="169" spans="1:13" x14ac:dyDescent="0.55000000000000004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531" t="str">
        <f>IF('กรอกรายการ วัสดุ'!B81&gt;0,'กรอกรายการ วัสดุ'!B81,IF('กรอกรายการ วัสดุ'!B81=0,"-"))</f>
        <v>-</v>
      </c>
      <c r="C169" s="531"/>
      <c r="D169" s="531"/>
      <c r="E169" s="531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47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47" t="str">
        <f>IF('กรอกรายการ วัสดุ'!I81&gt;0,'กรอกรายการ วัสดุ'!I81,IF('กรอกรายการ วัสดุ'!I81=0,"-"))</f>
        <v>-</v>
      </c>
      <c r="M169" s="78"/>
    </row>
    <row r="170" spans="1:13" x14ac:dyDescent="0.55000000000000004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531" t="str">
        <f>IF('กรอกรายการ วัสดุ'!B82&gt;0,'กรอกรายการ วัสดุ'!B82,IF('กรอกรายการ วัสดุ'!B82=0,"-"))</f>
        <v>-</v>
      </c>
      <c r="C170" s="531"/>
      <c r="D170" s="531"/>
      <c r="E170" s="531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47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47" t="str">
        <f>IF('กรอกรายการ วัสดุ'!I82&gt;0,'กรอกรายการ วัสดุ'!I82,IF('กรอกรายการ วัสดุ'!I82=0,"-"))</f>
        <v>-</v>
      </c>
      <c r="M170" s="78"/>
    </row>
    <row r="171" spans="1:13" x14ac:dyDescent="0.55000000000000004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531" t="str">
        <f>IF('กรอกรายการ วัสดุ'!B83&gt;0,'กรอกรายการ วัสดุ'!B83,IF('กรอกรายการ วัสดุ'!B83=0,"-"))</f>
        <v>-</v>
      </c>
      <c r="C171" s="531"/>
      <c r="D171" s="531"/>
      <c r="E171" s="531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47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47" t="str">
        <f>IF('กรอกรายการ วัสดุ'!I83&gt;0,'กรอกรายการ วัสดุ'!I83,IF('กรอกรายการ วัสดุ'!I83=0,"-"))</f>
        <v>-</v>
      </c>
      <c r="M171" s="78"/>
    </row>
    <row r="172" spans="1:13" x14ac:dyDescent="0.55000000000000004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531" t="str">
        <f>IF('กรอกรายการ วัสดุ'!B84&gt;0,'กรอกรายการ วัสดุ'!B84,IF('กรอกรายการ วัสดุ'!B84=0,"-"))</f>
        <v>-</v>
      </c>
      <c r="C172" s="531"/>
      <c r="D172" s="531"/>
      <c r="E172" s="531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47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47" t="str">
        <f>IF('กรอกรายการ วัสดุ'!I84&gt;0,'กรอกรายการ วัสดุ'!I84,IF('กรอกรายการ วัสดุ'!I84=0,"-"))</f>
        <v>-</v>
      </c>
      <c r="M172" s="78"/>
    </row>
    <row r="173" spans="1:13" x14ac:dyDescent="0.55000000000000004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531" t="str">
        <f>IF('กรอกรายการ วัสดุ'!B85&gt;0,'กรอกรายการ วัสดุ'!B85,IF('กรอกรายการ วัสดุ'!B85=0,"-"))</f>
        <v>-</v>
      </c>
      <c r="C173" s="531"/>
      <c r="D173" s="531"/>
      <c r="E173" s="531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47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47" t="str">
        <f>IF('กรอกรายการ วัสดุ'!I85&gt;0,'กรอกรายการ วัสดุ'!I85,IF('กรอกรายการ วัสดุ'!I85=0,"-"))</f>
        <v>-</v>
      </c>
      <c r="M173" s="78"/>
    </row>
    <row r="174" spans="1:13" x14ac:dyDescent="0.55000000000000004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531" t="str">
        <f>IF('กรอกรายการ วัสดุ'!B86&gt;0,'กรอกรายการ วัสดุ'!B86,IF('กรอกรายการ วัสดุ'!B86=0,"-"))</f>
        <v>-</v>
      </c>
      <c r="C174" s="531"/>
      <c r="D174" s="531"/>
      <c r="E174" s="531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47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47" t="str">
        <f>IF('กรอกรายการ วัสดุ'!I86&gt;0,'กรอกรายการ วัสดุ'!I86,IF('กรอกรายการ วัสดุ'!I86=0,"-"))</f>
        <v>-</v>
      </c>
      <c r="M174" s="78"/>
    </row>
    <row r="175" spans="1:13" x14ac:dyDescent="0.55000000000000004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531" t="str">
        <f>IF('กรอกรายการ วัสดุ'!B87&gt;0,'กรอกรายการ วัสดุ'!B87,IF('กรอกรายการ วัสดุ'!B87=0,"-"))</f>
        <v>-</v>
      </c>
      <c r="C175" s="531"/>
      <c r="D175" s="531"/>
      <c r="E175" s="531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47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47" t="str">
        <f>IF('กรอกรายการ วัสดุ'!I87&gt;0,'กรอกรายการ วัสดุ'!I87,IF('กรอกรายการ วัสดุ'!I87=0,"-"))</f>
        <v>-</v>
      </c>
      <c r="M175" s="78"/>
    </row>
    <row r="176" spans="1:13" x14ac:dyDescent="0.55000000000000004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531" t="str">
        <f>IF('กรอกรายการ วัสดุ'!B88&gt;0,'กรอกรายการ วัสดุ'!B88,IF('กรอกรายการ วัสดุ'!B88=0,"-"))</f>
        <v>-</v>
      </c>
      <c r="C176" s="531"/>
      <c r="D176" s="531"/>
      <c r="E176" s="531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47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47" t="str">
        <f>IF('กรอกรายการ วัสดุ'!I88&gt;0,'กรอกรายการ วัสดุ'!I88,IF('กรอกรายการ วัสดุ'!I88=0,"-"))</f>
        <v>-</v>
      </c>
      <c r="M176" s="78"/>
    </row>
    <row r="177" spans="1:13" ht="24.75" thickBot="1" x14ac:dyDescent="0.6">
      <c r="A177" s="121" t="str">
        <f>IF('กรอกรายการ วัสดุ'!A239&gt;0,'กรอกรายการ วัสดุ'!A251,IF('กรอกรายการ วัสดุ'!A251=0," "))</f>
        <v xml:space="preserve"> </v>
      </c>
      <c r="B177" s="532" t="str">
        <f>IF('กรอกรายการ วัสดุ'!B89&gt;0,'กรอกรายการ วัสดุ'!B89,IF('กรอกรายการ วัสดุ'!B89=0,"-"))</f>
        <v>-</v>
      </c>
      <c r="C177" s="532"/>
      <c r="D177" s="532"/>
      <c r="E177" s="532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47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47" t="str">
        <f>IF('กรอกรายการ วัสดุ'!I89&gt;0,'กรอกรายการ วัสดุ'!I89,IF('กรอกรายการ วัสดุ'!I89=0,"-"))</f>
        <v>-</v>
      </c>
      <c r="M177" s="77"/>
    </row>
    <row r="178" spans="1:13" ht="24.75" thickBot="1" x14ac:dyDescent="0.6">
      <c r="A178" s="533" t="s">
        <v>111</v>
      </c>
      <c r="B178" s="534"/>
      <c r="C178" s="534"/>
      <c r="D178" s="534"/>
      <c r="E178" s="534"/>
      <c r="F178" s="534"/>
      <c r="G178" s="534"/>
      <c r="H178" s="535"/>
      <c r="I178" s="157">
        <f>SUM(I168:I177)</f>
        <v>0</v>
      </c>
      <c r="J178" s="19"/>
      <c r="K178" s="48">
        <f t="shared" ref="K178:L178" si="8">SUM(K168:K177)</f>
        <v>0</v>
      </c>
      <c r="L178" s="48">
        <f t="shared" si="8"/>
        <v>0</v>
      </c>
      <c r="M178" s="14"/>
    </row>
    <row r="179" spans="1:13" ht="24.75" thickBot="1" x14ac:dyDescent="0.6">
      <c r="A179" s="533" t="s">
        <v>112</v>
      </c>
      <c r="B179" s="534"/>
      <c r="C179" s="534"/>
      <c r="D179" s="534"/>
      <c r="E179" s="534"/>
      <c r="F179" s="534"/>
      <c r="G179" s="534"/>
      <c r="H179" s="535"/>
      <c r="I179" s="157">
        <f>I178+I167</f>
        <v>1989648</v>
      </c>
      <c r="J179" s="15"/>
      <c r="K179" s="48">
        <f t="shared" ref="K179:L179" si="9">K178+K167</f>
        <v>77920</v>
      </c>
      <c r="L179" s="48">
        <f t="shared" si="9"/>
        <v>2067568</v>
      </c>
      <c r="M179" s="14"/>
    </row>
    <row r="180" spans="1:13" x14ac:dyDescent="0.55000000000000004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55000000000000004">
      <c r="A181" s="151"/>
      <c r="B181" s="2"/>
      <c r="C181" s="122"/>
      <c r="D181" s="122" t="s">
        <v>28</v>
      </c>
      <c r="E181" s="122" t="s">
        <v>29</v>
      </c>
      <c r="F181" s="2" t="s">
        <v>30</v>
      </c>
      <c r="G181" s="2"/>
      <c r="H181" s="123" t="s">
        <v>28</v>
      </c>
      <c r="I181" s="122" t="s">
        <v>33</v>
      </c>
      <c r="J181" s="2"/>
      <c r="K181" s="2"/>
      <c r="L181" s="2"/>
      <c r="M181" s="2"/>
    </row>
    <row r="182" spans="1:13" x14ac:dyDescent="0.55000000000000004">
      <c r="A182" s="151"/>
      <c r="B182" s="122"/>
      <c r="C182" s="122"/>
      <c r="D182" s="123"/>
      <c r="E182" s="151" t="str">
        <f>E160</f>
        <v>(นายอำพร จานเก่า)</v>
      </c>
      <c r="F182" s="2"/>
      <c r="G182" s="2"/>
      <c r="H182" s="123"/>
      <c r="I182" s="536" t="str">
        <f>I160</f>
        <v>(นางสาวจริยา ขัดแก้ว)</v>
      </c>
      <c r="J182" s="536"/>
      <c r="K182" s="2"/>
      <c r="L182" s="2"/>
      <c r="M182" s="2"/>
    </row>
    <row r="183" spans="1:13" s="2" customFormat="1" x14ac:dyDescent="0.55000000000000004">
      <c r="A183" s="283"/>
      <c r="C183" s="122"/>
      <c r="D183" s="536" t="str">
        <f>D161</f>
        <v>ช่าง ระดับ 4</v>
      </c>
      <c r="E183" s="536"/>
      <c r="F183" s="536"/>
      <c r="H183" s="536" t="str">
        <f>H161</f>
        <v>ผู้อำนวยการกลุ่มอำนวยการ</v>
      </c>
      <c r="I183" s="536"/>
      <c r="J183" s="536"/>
      <c r="K183" s="536"/>
    </row>
    <row r="184" spans="1:13" ht="27.75" x14ac:dyDescent="0.65">
      <c r="A184" s="2"/>
      <c r="B184" s="2"/>
      <c r="C184" s="556" t="s">
        <v>23</v>
      </c>
      <c r="D184" s="556"/>
      <c r="E184" s="556"/>
      <c r="F184" s="556"/>
      <c r="G184" s="556"/>
      <c r="H184" s="556"/>
      <c r="I184" s="556"/>
      <c r="J184" s="556"/>
      <c r="K184" s="556"/>
      <c r="L184" s="139" t="s">
        <v>25</v>
      </c>
      <c r="M184" s="140"/>
    </row>
    <row r="185" spans="1:13" x14ac:dyDescent="0.55000000000000004">
      <c r="A185" s="543" t="str">
        <f>A163</f>
        <v>ซ่อมแซมสำนักงาน สพป.ลำปาง เขต 3</v>
      </c>
      <c r="B185" s="543"/>
      <c r="C185" s="543"/>
      <c r="D185" s="544" t="str">
        <f>D141</f>
        <v>อาคารอาคารสำนักงาน สพป.ลำปาง เขต 3</v>
      </c>
      <c r="E185" s="544"/>
      <c r="F185" s="544"/>
      <c r="G185" s="544"/>
      <c r="H185" s="544"/>
      <c r="I185" s="1" t="s">
        <v>26</v>
      </c>
      <c r="J185" s="149" t="str">
        <f>J163</f>
        <v>ลำปาง เขต  3</v>
      </c>
      <c r="M185" s="1" t="s">
        <v>113</v>
      </c>
    </row>
    <row r="186" spans="1:13" ht="24.75" thickBot="1" x14ac:dyDescent="0.6">
      <c r="A186" s="149" t="s">
        <v>0</v>
      </c>
      <c r="D186" s="544" t="str">
        <f>D142</f>
        <v>สพป.ลำปาง เขต 3</v>
      </c>
      <c r="E186" s="544"/>
      <c r="F186" s="544"/>
      <c r="G186" s="544"/>
      <c r="H186" s="544"/>
      <c r="K186" s="545"/>
      <c r="L186" s="545"/>
    </row>
    <row r="187" spans="1:13" x14ac:dyDescent="0.55000000000000004">
      <c r="A187" s="546" t="s">
        <v>2</v>
      </c>
      <c r="B187" s="548" t="s">
        <v>3</v>
      </c>
      <c r="C187" s="549"/>
      <c r="D187" s="549"/>
      <c r="E187" s="550"/>
      <c r="F187" s="554" t="s">
        <v>4</v>
      </c>
      <c r="G187" s="554" t="s">
        <v>5</v>
      </c>
      <c r="H187" s="554" t="s">
        <v>6</v>
      </c>
      <c r="I187" s="554"/>
      <c r="J187" s="554" t="s">
        <v>7</v>
      </c>
      <c r="K187" s="554"/>
      <c r="L187" s="554" t="s">
        <v>24</v>
      </c>
      <c r="M187" s="537" t="s">
        <v>9</v>
      </c>
    </row>
    <row r="188" spans="1:13" x14ac:dyDescent="0.55000000000000004">
      <c r="A188" s="547"/>
      <c r="B188" s="551"/>
      <c r="C188" s="552"/>
      <c r="D188" s="552"/>
      <c r="E188" s="553"/>
      <c r="F188" s="555"/>
      <c r="G188" s="555"/>
      <c r="H188" s="152" t="s">
        <v>10</v>
      </c>
      <c r="I188" s="152" t="s">
        <v>11</v>
      </c>
      <c r="J188" s="152" t="s">
        <v>10</v>
      </c>
      <c r="K188" s="152" t="s">
        <v>11</v>
      </c>
      <c r="L188" s="555"/>
      <c r="M188" s="538"/>
    </row>
    <row r="189" spans="1:13" x14ac:dyDescent="0.55000000000000004">
      <c r="A189" s="539" t="s">
        <v>114</v>
      </c>
      <c r="B189" s="540"/>
      <c r="C189" s="540"/>
      <c r="D189" s="540"/>
      <c r="E189" s="540"/>
      <c r="F189" s="540"/>
      <c r="G189" s="540"/>
      <c r="H189" s="541"/>
      <c r="I189" s="156">
        <f>I179</f>
        <v>1989648</v>
      </c>
      <c r="J189" s="51"/>
      <c r="K189" s="50">
        <f>K179</f>
        <v>77920</v>
      </c>
      <c r="L189" s="50">
        <f>L179</f>
        <v>2067568</v>
      </c>
      <c r="M189" s="8"/>
    </row>
    <row r="190" spans="1:13" x14ac:dyDescent="0.55000000000000004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542" t="str">
        <f>IF('กรอกรายการ วัสดุ'!B90&gt;0,'กรอกรายการ วัสดุ'!B90,IF('กรอกรายการ วัสดุ'!B90=0,"-"))</f>
        <v>-</v>
      </c>
      <c r="C190" s="542"/>
      <c r="D190" s="542"/>
      <c r="E190" s="542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47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47" t="str">
        <f>IF('กรอกรายการ วัสดุ'!I90&gt;0,'กรอกรายการ วัสดุ'!I90,IF('กรอกรายการ วัสดุ'!I90=0,"-"))</f>
        <v>-</v>
      </c>
      <c r="M190" s="78"/>
    </row>
    <row r="191" spans="1:13" x14ac:dyDescent="0.55000000000000004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531" t="str">
        <f>IF('กรอกรายการ วัสดุ'!B91&gt;0,'กรอกรายการ วัสดุ'!B91,IF('กรอกรายการ วัสดุ'!B91=0,"-"))</f>
        <v>-</v>
      </c>
      <c r="C191" s="531"/>
      <c r="D191" s="531"/>
      <c r="E191" s="531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47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47" t="str">
        <f>IF('กรอกรายการ วัสดุ'!I91&gt;0,'กรอกรายการ วัสดุ'!I91,IF('กรอกรายการ วัสดุ'!I91=0,"-"))</f>
        <v>-</v>
      </c>
      <c r="M191" s="78"/>
    </row>
    <row r="192" spans="1:13" x14ac:dyDescent="0.55000000000000004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531" t="str">
        <f>IF('กรอกรายการ วัสดุ'!B92&gt;0,'กรอกรายการ วัสดุ'!B92,IF('กรอกรายการ วัสดุ'!B92=0,"-"))</f>
        <v>-</v>
      </c>
      <c r="C192" s="531"/>
      <c r="D192" s="531"/>
      <c r="E192" s="531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47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47" t="str">
        <f>IF('กรอกรายการ วัสดุ'!I92&gt;0,'กรอกรายการ วัสดุ'!I92,IF('กรอกรายการ วัสดุ'!I92=0,"-"))</f>
        <v>-</v>
      </c>
      <c r="M192" s="78"/>
    </row>
    <row r="193" spans="1:13" x14ac:dyDescent="0.55000000000000004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531" t="str">
        <f>IF('กรอกรายการ วัสดุ'!B93&gt;0,'กรอกรายการ วัสดุ'!B93,IF('กรอกรายการ วัสดุ'!B93=0,"-"))</f>
        <v>-</v>
      </c>
      <c r="C193" s="531"/>
      <c r="D193" s="531"/>
      <c r="E193" s="531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47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47" t="str">
        <f>IF('กรอกรายการ วัสดุ'!I93&gt;0,'กรอกรายการ วัสดุ'!I93,IF('กรอกรายการ วัสดุ'!I93=0,"-"))</f>
        <v>-</v>
      </c>
      <c r="M193" s="78"/>
    </row>
    <row r="194" spans="1:13" x14ac:dyDescent="0.55000000000000004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531" t="str">
        <f>IF('กรอกรายการ วัสดุ'!B94&gt;0,'กรอกรายการ วัสดุ'!B94,IF('กรอกรายการ วัสดุ'!B94=0,"-"))</f>
        <v>-</v>
      </c>
      <c r="C194" s="531"/>
      <c r="D194" s="531"/>
      <c r="E194" s="531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47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47" t="str">
        <f>IF('กรอกรายการ วัสดุ'!I94&gt;0,'กรอกรายการ วัสดุ'!I94,IF('กรอกรายการ วัสดุ'!I94=0,"-"))</f>
        <v>-</v>
      </c>
      <c r="M194" s="78"/>
    </row>
    <row r="195" spans="1:13" x14ac:dyDescent="0.55000000000000004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531" t="str">
        <f>IF('กรอกรายการ วัสดุ'!B95&gt;0,'กรอกรายการ วัสดุ'!B95,IF('กรอกรายการ วัสดุ'!B95=0,"-"))</f>
        <v>-</v>
      </c>
      <c r="C195" s="531"/>
      <c r="D195" s="531"/>
      <c r="E195" s="531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47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47" t="str">
        <f>IF('กรอกรายการ วัสดุ'!I95&gt;0,'กรอกรายการ วัสดุ'!I95,IF('กรอกรายการ วัสดุ'!I95=0,"-"))</f>
        <v>-</v>
      </c>
      <c r="M195" s="78"/>
    </row>
    <row r="196" spans="1:13" x14ac:dyDescent="0.55000000000000004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531" t="str">
        <f>IF('กรอกรายการ วัสดุ'!B96&gt;0,'กรอกรายการ วัสดุ'!B96,IF('กรอกรายการ วัสดุ'!B96=0,"-"))</f>
        <v>-</v>
      </c>
      <c r="C196" s="531"/>
      <c r="D196" s="531"/>
      <c r="E196" s="531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47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47" t="str">
        <f>IF('กรอกรายการ วัสดุ'!I96&gt;0,'กรอกรายการ วัสดุ'!I96,IF('กรอกรายการ วัสดุ'!I96=0,"-"))</f>
        <v>-</v>
      </c>
      <c r="M196" s="78"/>
    </row>
    <row r="197" spans="1:13" x14ac:dyDescent="0.55000000000000004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531" t="str">
        <f>IF('กรอกรายการ วัสดุ'!B97&gt;0,'กรอกรายการ วัสดุ'!B97,IF('กรอกรายการ วัสดุ'!B97=0,"-"))</f>
        <v>-</v>
      </c>
      <c r="C197" s="531"/>
      <c r="D197" s="531"/>
      <c r="E197" s="531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47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47" t="str">
        <f>IF('กรอกรายการ วัสดุ'!I97&gt;0,'กรอกรายการ วัสดุ'!I97,IF('กรอกรายการ วัสดุ'!I97=0,"-"))</f>
        <v>-</v>
      </c>
      <c r="M197" s="78"/>
    </row>
    <row r="198" spans="1:13" x14ac:dyDescent="0.55000000000000004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531" t="str">
        <f>IF('กรอกรายการ วัสดุ'!B98&gt;0,'กรอกรายการ วัสดุ'!B98,IF('กรอกรายการ วัสดุ'!B98=0,"-"))</f>
        <v>-</v>
      </c>
      <c r="C198" s="531"/>
      <c r="D198" s="531"/>
      <c r="E198" s="531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47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47" t="str">
        <f>IF('กรอกรายการ วัสดุ'!I98&gt;0,'กรอกรายการ วัสดุ'!I98,IF('กรอกรายการ วัสดุ'!I98=0,"-"))</f>
        <v>-</v>
      </c>
      <c r="M198" s="78"/>
    </row>
    <row r="199" spans="1:13" ht="24.75" thickBot="1" x14ac:dyDescent="0.6">
      <c r="A199" s="121" t="str">
        <f>IF('กรอกรายการ วัสดุ'!A261&gt;0,'กรอกรายการ วัสดุ'!A273,IF('กรอกรายการ วัสดุ'!A273=0," "))</f>
        <v xml:space="preserve"> </v>
      </c>
      <c r="B199" s="532" t="str">
        <f>IF('กรอกรายการ วัสดุ'!B99&gt;0,'กรอกรายการ วัสดุ'!B99,IF('กรอกรายการ วัสดุ'!B99=0,"-"))</f>
        <v>-</v>
      </c>
      <c r="C199" s="532"/>
      <c r="D199" s="532"/>
      <c r="E199" s="532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47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47" t="str">
        <f>IF('กรอกรายการ วัสดุ'!I99&gt;0,'กรอกรายการ วัสดุ'!I99,IF('กรอกรายการ วัสดุ'!I99=0,"-"))</f>
        <v>-</v>
      </c>
      <c r="M199" s="77"/>
    </row>
    <row r="200" spans="1:13" ht="24.75" thickBot="1" x14ac:dyDescent="0.6">
      <c r="A200" s="533" t="s">
        <v>115</v>
      </c>
      <c r="B200" s="534"/>
      <c r="C200" s="534"/>
      <c r="D200" s="534"/>
      <c r="E200" s="534"/>
      <c r="F200" s="534"/>
      <c r="G200" s="534"/>
      <c r="H200" s="535"/>
      <c r="I200" s="157">
        <f>SUM(I190:I199)</f>
        <v>0</v>
      </c>
      <c r="J200" s="19"/>
      <c r="K200" s="48">
        <f t="shared" ref="K200:L200" si="10">SUM(K190:K199)</f>
        <v>0</v>
      </c>
      <c r="L200" s="48">
        <f t="shared" si="10"/>
        <v>0</v>
      </c>
      <c r="M200" s="14"/>
    </row>
    <row r="201" spans="1:13" ht="24.75" thickBot="1" x14ac:dyDescent="0.6">
      <c r="A201" s="533" t="s">
        <v>116</v>
      </c>
      <c r="B201" s="534"/>
      <c r="C201" s="534"/>
      <c r="D201" s="534"/>
      <c r="E201" s="534"/>
      <c r="F201" s="534"/>
      <c r="G201" s="534"/>
      <c r="H201" s="535"/>
      <c r="I201" s="157">
        <f>I200+I189</f>
        <v>1989648</v>
      </c>
      <c r="J201" s="15"/>
      <c r="K201" s="48">
        <f t="shared" ref="K201:L201" si="11">K200+K189</f>
        <v>77920</v>
      </c>
      <c r="L201" s="48">
        <f t="shared" si="11"/>
        <v>2067568</v>
      </c>
      <c r="M201" s="14"/>
    </row>
    <row r="202" spans="1:13" x14ac:dyDescent="0.55000000000000004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55000000000000004">
      <c r="A203" s="151"/>
      <c r="B203" s="2"/>
      <c r="C203" s="122"/>
      <c r="D203" s="122" t="s">
        <v>28</v>
      </c>
      <c r="E203" s="122" t="s">
        <v>29</v>
      </c>
      <c r="F203" s="2" t="s">
        <v>30</v>
      </c>
      <c r="G203" s="2"/>
      <c r="H203" s="123" t="s">
        <v>28</v>
      </c>
      <c r="I203" s="122" t="s">
        <v>33</v>
      </c>
      <c r="J203" s="2"/>
      <c r="K203" s="2"/>
      <c r="L203" s="2"/>
      <c r="M203" s="2"/>
    </row>
    <row r="204" spans="1:13" x14ac:dyDescent="0.55000000000000004">
      <c r="A204" s="151"/>
      <c r="B204" s="122"/>
      <c r="C204" s="122"/>
      <c r="D204" s="123"/>
      <c r="E204" s="151" t="str">
        <f>E182</f>
        <v>(นายอำพร จานเก่า)</v>
      </c>
      <c r="F204" s="2"/>
      <c r="G204" s="2"/>
      <c r="H204" s="123"/>
      <c r="I204" s="536" t="str">
        <f>I182</f>
        <v>(นางสาวจริยา ขัดแก้ว)</v>
      </c>
      <c r="J204" s="536"/>
      <c r="K204" s="2"/>
      <c r="L204" s="2"/>
      <c r="M204" s="2"/>
    </row>
    <row r="205" spans="1:13" s="2" customFormat="1" x14ac:dyDescent="0.55000000000000004">
      <c r="A205" s="283"/>
      <c r="C205" s="122"/>
      <c r="D205" s="536" t="str">
        <f>D183</f>
        <v>ช่าง ระดับ 4</v>
      </c>
      <c r="E205" s="536"/>
      <c r="F205" s="536"/>
      <c r="H205" s="536" t="str">
        <f>H183</f>
        <v>ผู้อำนวยการกลุ่มอำนวยการ</v>
      </c>
      <c r="I205" s="536"/>
      <c r="J205" s="536"/>
      <c r="K205" s="536"/>
    </row>
    <row r="206" spans="1:13" ht="27.75" x14ac:dyDescent="0.65">
      <c r="A206" s="2"/>
      <c r="B206" s="2"/>
      <c r="C206" s="556" t="s">
        <v>23</v>
      </c>
      <c r="D206" s="556"/>
      <c r="E206" s="556"/>
      <c r="F206" s="556"/>
      <c r="G206" s="556"/>
      <c r="H206" s="556"/>
      <c r="I206" s="556"/>
      <c r="J206" s="556"/>
      <c r="K206" s="556"/>
      <c r="L206" s="139" t="s">
        <v>25</v>
      </c>
      <c r="M206" s="140"/>
    </row>
    <row r="207" spans="1:13" s="154" customFormat="1" x14ac:dyDescent="0.55000000000000004">
      <c r="A207" s="557" t="str">
        <f>A185</f>
        <v>ซ่อมแซมสำนักงาน สพป.ลำปาง เขต 3</v>
      </c>
      <c r="B207" s="557"/>
      <c r="C207" s="557"/>
      <c r="D207" s="558" t="str">
        <f>D163</f>
        <v>อาคารอาคารสำนักงาน สพป.ลำปาง เขต 3</v>
      </c>
      <c r="E207" s="558"/>
      <c r="F207" s="558"/>
      <c r="G207" s="558"/>
      <c r="H207" s="558"/>
      <c r="I207" s="154" t="s">
        <v>26</v>
      </c>
      <c r="J207" s="155" t="str">
        <f>J185</f>
        <v>ลำปาง เขต  3</v>
      </c>
      <c r="M207" s="154" t="s">
        <v>117</v>
      </c>
    </row>
    <row r="208" spans="1:13" ht="24.75" thickBot="1" x14ac:dyDescent="0.6">
      <c r="A208" s="149" t="s">
        <v>0</v>
      </c>
      <c r="D208" s="544" t="str">
        <f>D164</f>
        <v>สพป.ลำปาง เขต 3</v>
      </c>
      <c r="E208" s="544"/>
      <c r="F208" s="544"/>
      <c r="G208" s="544"/>
      <c r="H208" s="544"/>
      <c r="K208" s="545"/>
      <c r="L208" s="545"/>
    </row>
    <row r="209" spans="1:13" x14ac:dyDescent="0.55000000000000004">
      <c r="A209" s="546" t="s">
        <v>2</v>
      </c>
      <c r="B209" s="548" t="s">
        <v>3</v>
      </c>
      <c r="C209" s="549"/>
      <c r="D209" s="549"/>
      <c r="E209" s="550"/>
      <c r="F209" s="554" t="s">
        <v>4</v>
      </c>
      <c r="G209" s="554" t="s">
        <v>5</v>
      </c>
      <c r="H209" s="554" t="s">
        <v>6</v>
      </c>
      <c r="I209" s="554"/>
      <c r="J209" s="554" t="s">
        <v>7</v>
      </c>
      <c r="K209" s="554"/>
      <c r="L209" s="554" t="s">
        <v>24</v>
      </c>
      <c r="M209" s="537" t="s">
        <v>9</v>
      </c>
    </row>
    <row r="210" spans="1:13" x14ac:dyDescent="0.55000000000000004">
      <c r="A210" s="547"/>
      <c r="B210" s="551"/>
      <c r="C210" s="552"/>
      <c r="D210" s="552"/>
      <c r="E210" s="553"/>
      <c r="F210" s="555"/>
      <c r="G210" s="555"/>
      <c r="H210" s="152" t="s">
        <v>10</v>
      </c>
      <c r="I210" s="152" t="s">
        <v>11</v>
      </c>
      <c r="J210" s="152" t="s">
        <v>10</v>
      </c>
      <c r="K210" s="152" t="s">
        <v>11</v>
      </c>
      <c r="L210" s="555"/>
      <c r="M210" s="538"/>
    </row>
    <row r="211" spans="1:13" x14ac:dyDescent="0.55000000000000004">
      <c r="A211" s="539" t="s">
        <v>118</v>
      </c>
      <c r="B211" s="540"/>
      <c r="C211" s="540"/>
      <c r="D211" s="540"/>
      <c r="E211" s="540"/>
      <c r="F211" s="540"/>
      <c r="G211" s="540"/>
      <c r="H211" s="541"/>
      <c r="I211" s="156">
        <f>I201</f>
        <v>1989648</v>
      </c>
      <c r="J211" s="51"/>
      <c r="K211" s="50">
        <f>K201</f>
        <v>77920</v>
      </c>
      <c r="L211" s="50">
        <f>L201</f>
        <v>2067568</v>
      </c>
      <c r="M211" s="8"/>
    </row>
    <row r="212" spans="1:13" x14ac:dyDescent="0.55000000000000004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542" t="str">
        <f>IF('กรอกรายการ วัสดุ'!B100&gt;0,'กรอกรายการ วัสดุ'!B100,IF('กรอกรายการ วัสดุ'!B100=0,"-"))</f>
        <v>-</v>
      </c>
      <c r="C212" s="542"/>
      <c r="D212" s="542"/>
      <c r="E212" s="542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47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47" t="str">
        <f>IF('กรอกรายการ วัสดุ'!I100&gt;0,'กรอกรายการ วัสดุ'!I100,IF('กรอกรายการ วัสดุ'!I100=0,"-"))</f>
        <v>-</v>
      </c>
      <c r="M212" s="78"/>
    </row>
    <row r="213" spans="1:13" x14ac:dyDescent="0.55000000000000004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531" t="str">
        <f>IF('กรอกรายการ วัสดุ'!B101&gt;0,'กรอกรายการ วัสดุ'!B101,IF('กรอกรายการ วัสดุ'!B101=0,"-"))</f>
        <v>งานทาสี</v>
      </c>
      <c r="C213" s="531"/>
      <c r="D213" s="531"/>
      <c r="E213" s="531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47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47" t="str">
        <f>IF('กรอกรายการ วัสดุ'!I101&gt;0,'กรอกรายการ วัสดุ'!I101,IF('กรอกรายการ วัสดุ'!I101=0,"-"))</f>
        <v>-</v>
      </c>
      <c r="M213" s="78"/>
    </row>
    <row r="214" spans="1:13" x14ac:dyDescent="0.55000000000000004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531" t="str">
        <f>IF('กรอกรายการ วัสดุ'!B102&gt;0,'กรอกรายการ วัสดุ'!B102,IF('กรอกรายการ วัสดุ'!B102=0,"-"))</f>
        <v>-</v>
      </c>
      <c r="C214" s="531"/>
      <c r="D214" s="531"/>
      <c r="E214" s="531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47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47" t="str">
        <f>IF('กรอกรายการ วัสดุ'!I102&gt;0,'กรอกรายการ วัสดุ'!I102,IF('กรอกรายการ วัสดุ'!I102=0,"-"))</f>
        <v>-</v>
      </c>
      <c r="M214" s="78"/>
    </row>
    <row r="215" spans="1:13" x14ac:dyDescent="0.55000000000000004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531" t="str">
        <f>IF('กรอกรายการ วัสดุ'!B103&gt;0,'กรอกรายการ วัสดุ'!B103,IF('กรอกรายการ วัสดุ'!B103=0,"-"))</f>
        <v>-</v>
      </c>
      <c r="C215" s="531"/>
      <c r="D215" s="531"/>
      <c r="E215" s="531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47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47" t="str">
        <f>IF('กรอกรายการ วัสดุ'!I103&gt;0,'กรอกรายการ วัสดุ'!I103,IF('กรอกรายการ วัสดุ'!I103=0,"-"))</f>
        <v>-</v>
      </c>
      <c r="M215" s="78"/>
    </row>
    <row r="216" spans="1:13" x14ac:dyDescent="0.55000000000000004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531" t="str">
        <f>IF('กรอกรายการ วัสดุ'!B104&gt;0,'กรอกรายการ วัสดุ'!B104,IF('กรอกรายการ วัสดุ'!B104=0,"-"))</f>
        <v>-</v>
      </c>
      <c r="C216" s="531"/>
      <c r="D216" s="531"/>
      <c r="E216" s="531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47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47" t="str">
        <f>IF('กรอกรายการ วัสดุ'!I104&gt;0,'กรอกรายการ วัสดุ'!I104,IF('กรอกรายการ วัสดุ'!I104=0,"-"))</f>
        <v>-</v>
      </c>
      <c r="M216" s="78"/>
    </row>
    <row r="217" spans="1:13" x14ac:dyDescent="0.55000000000000004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531" t="str">
        <f>IF(Sheet2!L39&gt;0,Sheet2!L39,IF(Sheet2!L39=0,"-"))</f>
        <v>2.3 ทาสีภายนอก ฝ้าเพดาน</v>
      </c>
      <c r="C217" s="531"/>
      <c r="D217" s="531"/>
      <c r="E217" s="531"/>
      <c r="F217" s="12">
        <f>IF(Sheet2!M39&gt;0,Sheet2!M39,IF(Sheet2!M39=0,"-"))</f>
        <v>120</v>
      </c>
      <c r="G217" s="12" t="str">
        <f>IF(Sheet2!N39&gt;0,Sheet2!N39,IF(Sheet2!N39=0,"-"))</f>
        <v>ตร.ม.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47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47" t="str">
        <f>IF('กรอกรายการ วัสดุ'!I105&gt;0,'กรอกรายการ วัสดุ'!I105,IF('กรอกรายการ วัสดุ'!I105=0,"-"))</f>
        <v>-</v>
      </c>
      <c r="M217" s="78"/>
    </row>
    <row r="218" spans="1:13" x14ac:dyDescent="0.55000000000000004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531" t="str">
        <f>IF(Sheet2!L40&gt;0,Sheet2!L40,IF(Sheet2!L40=0,"-"))</f>
        <v>งานทาสีเก่า</v>
      </c>
      <c r="C218" s="531"/>
      <c r="D218" s="531"/>
      <c r="E218" s="531"/>
      <c r="F218" s="12" t="str">
        <f>IF(Sheet2!M40&gt;0,Sheet2!M40,IF(Sheet2!M40=0,"-"))</f>
        <v>-</v>
      </c>
      <c r="G218" s="12" t="str">
        <f>IF(Sheet2!N40&gt;0,Sheet2!N40,IF(Sheet2!N40=0,"-"))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47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47" t="str">
        <f>IF('กรอกรายการ วัสดุ'!I106&gt;0,'กรอกรายการ วัสดุ'!I106,IF('กรอกรายการ วัสดุ'!I106=0,"-"))</f>
        <v>-</v>
      </c>
      <c r="M218" s="78"/>
    </row>
    <row r="219" spans="1:13" x14ac:dyDescent="0.55000000000000004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531" t="str">
        <f>IF(Sheet2!L41&gt;0,Sheet2!L41,IF(Sheet2!L41=0,"-"))</f>
        <v xml:space="preserve"> -  สีน้ำอครีลิค 100% ทาภายนอก มอก.2321-2549 (ทาน้ำยารองพื้น</v>
      </c>
      <c r="C219" s="531"/>
      <c r="D219" s="531"/>
      <c r="E219" s="531"/>
      <c r="F219" s="12" t="str">
        <f>IF(Sheet2!M41&gt;0,Sheet2!M41,IF(Sheet2!M41=0,"-"))</f>
        <v>-</v>
      </c>
      <c r="G219" s="12" t="str">
        <f>IF(Sheet2!N41&gt;0,Sheet2!N41,IF(Sheet2!N41=0,"-"))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47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47" t="str">
        <f>IF('กรอกรายการ วัสดุ'!I107&gt;0,'กรอกรายการ วัสดุ'!I107,IF('กรอกรายการ วัสดุ'!I107=0,"-"))</f>
        <v>-</v>
      </c>
      <c r="M219" s="78"/>
    </row>
    <row r="220" spans="1:13" x14ac:dyDescent="0.55000000000000004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531" t="str">
        <f>IF(Sheet2!L42&gt;0,Sheet2!L42,IF(Sheet2!L42=0,"-"))</f>
        <v xml:space="preserve">   ปุนเก่า  1 เที่ยว และทาสีทับหน้า 2 เที่ยว)</v>
      </c>
      <c r="C220" s="531"/>
      <c r="D220" s="531"/>
      <c r="E220" s="531"/>
      <c r="F220" s="12" t="str">
        <f>IF(Sheet2!M42&gt;0,Sheet2!M42,IF(Sheet2!M42=0,"-"))</f>
        <v>-</v>
      </c>
      <c r="G220" s="12" t="str">
        <f>IF(Sheet2!N42&gt;0,Sheet2!N42,IF(Sheet2!N42=0,"-"))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47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47" t="str">
        <f>IF('กรอกรายการ วัสดุ'!I108&gt;0,'กรอกรายการ วัสดุ'!I108,IF('กรอกรายการ วัสดุ'!I108=0,"-"))</f>
        <v>-</v>
      </c>
      <c r="M220" s="78"/>
    </row>
    <row r="221" spans="1:13" ht="24.75" thickBot="1" x14ac:dyDescent="0.6">
      <c r="A221" s="121" t="str">
        <f>IF('กรอกรายการ วัสดุ'!A283&gt;0,'กรอกรายการ วัสดุ'!A295,IF('กรอกรายการ วัสดุ'!A295=0," "))</f>
        <v xml:space="preserve"> </v>
      </c>
      <c r="B221" s="532" t="str">
        <f>IF(Sheet2!L43&gt;0,Sheet2!L43,IF(Sheet2!L43=0,"-"))</f>
        <v>-</v>
      </c>
      <c r="C221" s="532"/>
      <c r="D221" s="532"/>
      <c r="E221" s="532"/>
      <c r="F221" s="12" t="str">
        <f>IF(Sheet2!M43&gt;0,Sheet2!M43,IF(Sheet2!M43=0,"-"))</f>
        <v>-</v>
      </c>
      <c r="G221" s="12" t="str">
        <f>IF(Sheet2!N43&gt;0,Sheet2!N43,IF(Sheet2!N43=0,"-"))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47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47" t="str">
        <f>IF('กรอกรายการ วัสดุ'!I109&gt;0,'กรอกรายการ วัสดุ'!I109,IF('กรอกรายการ วัสดุ'!I109=0,"-"))</f>
        <v>-</v>
      </c>
      <c r="M221" s="77"/>
    </row>
    <row r="222" spans="1:13" ht="24.75" thickBot="1" x14ac:dyDescent="0.6">
      <c r="A222" s="533" t="s">
        <v>120</v>
      </c>
      <c r="B222" s="534"/>
      <c r="C222" s="534"/>
      <c r="D222" s="534"/>
      <c r="E222" s="534"/>
      <c r="F222" s="534"/>
      <c r="G222" s="534"/>
      <c r="H222" s="535"/>
      <c r="I222" s="157">
        <f>SUM(I212:I221)</f>
        <v>0</v>
      </c>
      <c r="J222" s="19"/>
      <c r="K222" s="48">
        <f t="shared" ref="K222:L222" si="12">SUM(K212:K221)</f>
        <v>0</v>
      </c>
      <c r="L222" s="48">
        <f t="shared" si="12"/>
        <v>0</v>
      </c>
      <c r="M222" s="14"/>
    </row>
    <row r="223" spans="1:13" ht="24.75" thickBot="1" x14ac:dyDescent="0.6">
      <c r="A223" s="533" t="s">
        <v>119</v>
      </c>
      <c r="B223" s="534"/>
      <c r="C223" s="534"/>
      <c r="D223" s="534"/>
      <c r="E223" s="534"/>
      <c r="F223" s="534"/>
      <c r="G223" s="534"/>
      <c r="H223" s="535"/>
      <c r="I223" s="157">
        <f>I222+I211</f>
        <v>1989648</v>
      </c>
      <c r="J223" s="15"/>
      <c r="K223" s="48">
        <f t="shared" ref="K223:L223" si="13">K222+K211</f>
        <v>77920</v>
      </c>
      <c r="L223" s="48">
        <f t="shared" si="13"/>
        <v>2067568</v>
      </c>
      <c r="M223" s="14"/>
    </row>
    <row r="224" spans="1:13" x14ac:dyDescent="0.55000000000000004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55000000000000004">
      <c r="A225" s="151"/>
      <c r="B225" s="2"/>
      <c r="C225" s="122"/>
      <c r="D225" s="122" t="s">
        <v>28</v>
      </c>
      <c r="E225" s="122" t="s">
        <v>29</v>
      </c>
      <c r="F225" s="2" t="s">
        <v>30</v>
      </c>
      <c r="G225" s="2"/>
      <c r="H225" s="123" t="s">
        <v>28</v>
      </c>
      <c r="I225" s="122" t="s">
        <v>33</v>
      </c>
      <c r="J225" s="2"/>
      <c r="K225" s="2"/>
      <c r="L225" s="2"/>
      <c r="M225" s="2"/>
    </row>
    <row r="226" spans="1:13" x14ac:dyDescent="0.55000000000000004">
      <c r="A226" s="151"/>
      <c r="B226" s="122"/>
      <c r="C226" s="122"/>
      <c r="D226" s="123"/>
      <c r="E226" s="151" t="str">
        <f>E204</f>
        <v>(นายอำพร จานเก่า)</v>
      </c>
      <c r="F226" s="2"/>
      <c r="G226" s="2"/>
      <c r="H226" s="123"/>
      <c r="I226" s="536" t="str">
        <f>I204</f>
        <v>(นางสาวจริยา ขัดแก้ว)</v>
      </c>
      <c r="J226" s="536"/>
      <c r="K226" s="2"/>
      <c r="L226" s="2"/>
      <c r="M226" s="2"/>
    </row>
    <row r="227" spans="1:13" s="2" customFormat="1" x14ac:dyDescent="0.55000000000000004">
      <c r="A227" s="283"/>
      <c r="C227" s="122"/>
      <c r="D227" s="536" t="str">
        <f>D205</f>
        <v>ช่าง ระดับ 4</v>
      </c>
      <c r="E227" s="536"/>
      <c r="F227" s="536"/>
      <c r="H227" s="536" t="str">
        <f>H205</f>
        <v>ผู้อำนวยการกลุ่มอำนวยการ</v>
      </c>
      <c r="I227" s="536"/>
      <c r="J227" s="536"/>
      <c r="K227" s="536"/>
    </row>
    <row r="228" spans="1:13" ht="27.75" x14ac:dyDescent="0.65">
      <c r="A228" s="2"/>
      <c r="B228" s="2"/>
      <c r="C228" s="556" t="s">
        <v>23</v>
      </c>
      <c r="D228" s="556"/>
      <c r="E228" s="556"/>
      <c r="F228" s="556"/>
      <c r="G228" s="556"/>
      <c r="H228" s="556"/>
      <c r="I228" s="556"/>
      <c r="J228" s="556"/>
      <c r="K228" s="556"/>
      <c r="L228" s="139" t="s">
        <v>25</v>
      </c>
      <c r="M228" s="140"/>
    </row>
    <row r="229" spans="1:13" x14ac:dyDescent="0.55000000000000004">
      <c r="A229" s="543" t="str">
        <f>A207</f>
        <v>ซ่อมแซมสำนักงาน สพป.ลำปาง เขต 3</v>
      </c>
      <c r="B229" s="543"/>
      <c r="C229" s="543"/>
      <c r="D229" s="544" t="str">
        <f>D185</f>
        <v>อาคารอาคารสำนักงาน สพป.ลำปาง เขต 3</v>
      </c>
      <c r="E229" s="544"/>
      <c r="F229" s="544"/>
      <c r="G229" s="544"/>
      <c r="H229" s="544"/>
      <c r="I229" s="1" t="s">
        <v>26</v>
      </c>
      <c r="J229" s="149" t="str">
        <f>J207</f>
        <v>ลำปาง เขต  3</v>
      </c>
      <c r="M229" s="1" t="s">
        <v>121</v>
      </c>
    </row>
    <row r="230" spans="1:13" ht="24.75" thickBot="1" x14ac:dyDescent="0.6">
      <c r="A230" s="149" t="s">
        <v>0</v>
      </c>
      <c r="D230" s="544" t="str">
        <f>D186</f>
        <v>สพป.ลำปาง เขต 3</v>
      </c>
      <c r="E230" s="544"/>
      <c r="F230" s="544"/>
      <c r="G230" s="544"/>
      <c r="H230" s="544"/>
      <c r="K230" s="545"/>
      <c r="L230" s="545"/>
    </row>
    <row r="231" spans="1:13" x14ac:dyDescent="0.55000000000000004">
      <c r="A231" s="546" t="s">
        <v>2</v>
      </c>
      <c r="B231" s="548" t="s">
        <v>3</v>
      </c>
      <c r="C231" s="549"/>
      <c r="D231" s="549"/>
      <c r="E231" s="550"/>
      <c r="F231" s="554" t="s">
        <v>4</v>
      </c>
      <c r="G231" s="554" t="s">
        <v>5</v>
      </c>
      <c r="H231" s="554" t="s">
        <v>6</v>
      </c>
      <c r="I231" s="554"/>
      <c r="J231" s="554" t="s">
        <v>7</v>
      </c>
      <c r="K231" s="554"/>
      <c r="L231" s="554" t="s">
        <v>24</v>
      </c>
      <c r="M231" s="537" t="s">
        <v>9</v>
      </c>
    </row>
    <row r="232" spans="1:13" x14ac:dyDescent="0.55000000000000004">
      <c r="A232" s="547"/>
      <c r="B232" s="551"/>
      <c r="C232" s="552"/>
      <c r="D232" s="552"/>
      <c r="E232" s="553"/>
      <c r="F232" s="555"/>
      <c r="G232" s="555"/>
      <c r="H232" s="152" t="s">
        <v>10</v>
      </c>
      <c r="I232" s="152" t="s">
        <v>11</v>
      </c>
      <c r="J232" s="152" t="s">
        <v>10</v>
      </c>
      <c r="K232" s="152" t="s">
        <v>11</v>
      </c>
      <c r="L232" s="555"/>
      <c r="M232" s="538"/>
    </row>
    <row r="233" spans="1:13" x14ac:dyDescent="0.55000000000000004">
      <c r="A233" s="539" t="s">
        <v>122</v>
      </c>
      <c r="B233" s="540"/>
      <c r="C233" s="540"/>
      <c r="D233" s="540"/>
      <c r="E233" s="540"/>
      <c r="F233" s="540"/>
      <c r="G233" s="540"/>
      <c r="H233" s="541"/>
      <c r="I233" s="156">
        <f>I223</f>
        <v>1989648</v>
      </c>
      <c r="J233" s="51"/>
      <c r="K233" s="50">
        <f>K223</f>
        <v>77920</v>
      </c>
      <c r="L233" s="50">
        <f>L223</f>
        <v>2067568</v>
      </c>
      <c r="M233" s="8"/>
    </row>
    <row r="234" spans="1:13" x14ac:dyDescent="0.55000000000000004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542" t="str">
        <f>IF('กรอกรายการ วัสดุ'!B110&gt;0,'กรอกรายการ วัสดุ'!B110,IF('กรอกรายการ วัสดุ'!B110=0,"-"))</f>
        <v>-</v>
      </c>
      <c r="C234" s="542"/>
      <c r="D234" s="542"/>
      <c r="E234" s="542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47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47" t="str">
        <f>IF('กรอกรายการ วัสดุ'!I110&gt;0,'กรอกรายการ วัสดุ'!I110,IF('กรอกรายการ วัสดุ'!I110=0,"-"))</f>
        <v>-</v>
      </c>
      <c r="M234" s="78"/>
    </row>
    <row r="235" spans="1:13" x14ac:dyDescent="0.55000000000000004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531" t="str">
        <f>IF('กรอกรายการ วัสดุ'!B111&gt;0,'กรอกรายการ วัสดุ'!B111,IF('กรอกรายการ วัสดุ'!B111=0,"-"))</f>
        <v>-</v>
      </c>
      <c r="C235" s="531"/>
      <c r="D235" s="531"/>
      <c r="E235" s="531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47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47" t="str">
        <f>IF('กรอกรายการ วัสดุ'!I111&gt;0,'กรอกรายการ วัสดุ'!I111,IF('กรอกรายการ วัสดุ'!I111=0,"-"))</f>
        <v>-</v>
      </c>
      <c r="M235" s="78"/>
    </row>
    <row r="236" spans="1:13" x14ac:dyDescent="0.55000000000000004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531" t="str">
        <f>IF('กรอกรายการ วัสดุ'!B112&gt;0,'กรอกรายการ วัสดุ'!B112,IF('กรอกรายการ วัสดุ'!B112=0,"-"))</f>
        <v>-</v>
      </c>
      <c r="C236" s="531"/>
      <c r="D236" s="531"/>
      <c r="E236" s="531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47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47" t="str">
        <f>IF('กรอกรายการ วัสดุ'!I112&gt;0,'กรอกรายการ วัสดุ'!I112,IF('กรอกรายการ วัสดุ'!I112=0,"-"))</f>
        <v>-</v>
      </c>
      <c r="M236" s="78"/>
    </row>
    <row r="237" spans="1:13" x14ac:dyDescent="0.55000000000000004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531" t="str">
        <f>IF('กรอกรายการ วัสดุ'!B113&gt;0,'กรอกรายการ วัสดุ'!B113,IF('กรอกรายการ วัสดุ'!B113=0,"-"))</f>
        <v>-</v>
      </c>
      <c r="C237" s="531"/>
      <c r="D237" s="531"/>
      <c r="E237" s="531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47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47" t="str">
        <f>IF('กรอกรายการ วัสดุ'!I113&gt;0,'กรอกรายการ วัสดุ'!I113,IF('กรอกรายการ วัสดุ'!I113=0,"-"))</f>
        <v>-</v>
      </c>
      <c r="M237" s="78"/>
    </row>
    <row r="238" spans="1:13" x14ac:dyDescent="0.55000000000000004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531" t="str">
        <f>IF('กรอกรายการ วัสดุ'!B114&gt;0,'กรอกรายการ วัสดุ'!B114,IF('กรอกรายการ วัสดุ'!B114=0,"-"))</f>
        <v>-</v>
      </c>
      <c r="C238" s="531"/>
      <c r="D238" s="531"/>
      <c r="E238" s="531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47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47" t="str">
        <f>IF('กรอกรายการ วัสดุ'!I114&gt;0,'กรอกรายการ วัสดุ'!I114,IF('กรอกรายการ วัสดุ'!I114=0,"-"))</f>
        <v>-</v>
      </c>
      <c r="M238" s="78"/>
    </row>
    <row r="239" spans="1:13" x14ac:dyDescent="0.55000000000000004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531" t="str">
        <f>IF('กรอกรายการ วัสดุ'!B115&gt;0,'กรอกรายการ วัสดุ'!B115,IF('กรอกรายการ วัสดุ'!B115=0,"-"))</f>
        <v>-</v>
      </c>
      <c r="C239" s="531"/>
      <c r="D239" s="531"/>
      <c r="E239" s="531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47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47" t="str">
        <f>IF('กรอกรายการ วัสดุ'!I115&gt;0,'กรอกรายการ วัสดุ'!I115,IF('กรอกรายการ วัสดุ'!I115=0,"-"))</f>
        <v>-</v>
      </c>
      <c r="M239" s="78"/>
    </row>
    <row r="240" spans="1:13" x14ac:dyDescent="0.55000000000000004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531" t="str">
        <f>IF('กรอกรายการ วัสดุ'!B116&gt;0,'กรอกรายการ วัสดุ'!B116,IF('กรอกรายการ วัสดุ'!B116=0,"-"))</f>
        <v>-</v>
      </c>
      <c r="C240" s="531"/>
      <c r="D240" s="531"/>
      <c r="E240" s="531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47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47" t="str">
        <f>IF('กรอกรายการ วัสดุ'!I116&gt;0,'กรอกรายการ วัสดุ'!I116,IF('กรอกรายการ วัสดุ'!I116=0,"-"))</f>
        <v>-</v>
      </c>
      <c r="M240" s="78"/>
    </row>
    <row r="241" spans="1:13" x14ac:dyDescent="0.55000000000000004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531" t="str">
        <f>IF('กรอกรายการ วัสดุ'!B117&gt;0,'กรอกรายการ วัสดุ'!B117,IF('กรอกรายการ วัสดุ'!B117=0,"-"))</f>
        <v>-</v>
      </c>
      <c r="C241" s="531"/>
      <c r="D241" s="531"/>
      <c r="E241" s="531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47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47" t="str">
        <f>IF('กรอกรายการ วัสดุ'!I117&gt;0,'กรอกรายการ วัสดุ'!I117,IF('กรอกรายการ วัสดุ'!I117=0,"-"))</f>
        <v>-</v>
      </c>
      <c r="M241" s="78"/>
    </row>
    <row r="242" spans="1:13" x14ac:dyDescent="0.55000000000000004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531" t="str">
        <f>IF('กรอกรายการ วัสดุ'!B118&gt;0,'กรอกรายการ วัสดุ'!B118,IF('กรอกรายการ วัสดุ'!B118=0,"-"))</f>
        <v>-</v>
      </c>
      <c r="C242" s="531"/>
      <c r="D242" s="531"/>
      <c r="E242" s="531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47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47" t="str">
        <f>IF('กรอกรายการ วัสดุ'!I118&gt;0,'กรอกรายการ วัสดุ'!I118,IF('กรอกรายการ วัสดุ'!I118=0,"-"))</f>
        <v>-</v>
      </c>
      <c r="M242" s="78"/>
    </row>
    <row r="243" spans="1:13" ht="24.75" thickBot="1" x14ac:dyDescent="0.6">
      <c r="A243" s="121" t="str">
        <f>IF('กรอกรายการ วัสดุ'!A305&gt;0,'กรอกรายการ วัสดุ'!A317,IF('กรอกรายการ วัสดุ'!A317=0," "))</f>
        <v xml:space="preserve"> </v>
      </c>
      <c r="B243" s="532" t="str">
        <f>IF('กรอกรายการ วัสดุ'!B119&gt;0,'กรอกรายการ วัสดุ'!B119,IF('กรอกรายการ วัสดุ'!B119=0,"-"))</f>
        <v>-</v>
      </c>
      <c r="C243" s="532"/>
      <c r="D243" s="532"/>
      <c r="E243" s="532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47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47" t="str">
        <f>IF('กรอกรายการ วัสดุ'!I119&gt;0,'กรอกรายการ วัสดุ'!I119,IF('กรอกรายการ วัสดุ'!I119=0,"-"))</f>
        <v>-</v>
      </c>
      <c r="M243" s="77"/>
    </row>
    <row r="244" spans="1:13" ht="24.75" thickBot="1" x14ac:dyDescent="0.6">
      <c r="A244" s="533" t="s">
        <v>123</v>
      </c>
      <c r="B244" s="534"/>
      <c r="C244" s="534"/>
      <c r="D244" s="534"/>
      <c r="E244" s="534"/>
      <c r="F244" s="534"/>
      <c r="G244" s="534"/>
      <c r="H244" s="535"/>
      <c r="I244" s="157">
        <f>SUM(I234:I243)</f>
        <v>0</v>
      </c>
      <c r="J244" s="19"/>
      <c r="K244" s="48">
        <f t="shared" ref="K244:L244" si="14">SUM(K234:K243)</f>
        <v>0</v>
      </c>
      <c r="L244" s="48">
        <f t="shared" si="14"/>
        <v>0</v>
      </c>
      <c r="M244" s="14"/>
    </row>
    <row r="245" spans="1:13" ht="24.75" thickBot="1" x14ac:dyDescent="0.6">
      <c r="A245" s="533" t="s">
        <v>124</v>
      </c>
      <c r="B245" s="534"/>
      <c r="C245" s="534"/>
      <c r="D245" s="534"/>
      <c r="E245" s="534"/>
      <c r="F245" s="534"/>
      <c r="G245" s="534"/>
      <c r="H245" s="535"/>
      <c r="I245" s="157">
        <f>I244+I233</f>
        <v>1989648</v>
      </c>
      <c r="J245" s="15"/>
      <c r="K245" s="48">
        <f t="shared" ref="K245:L245" si="15">K244+K233</f>
        <v>77920</v>
      </c>
      <c r="L245" s="48">
        <f t="shared" si="15"/>
        <v>2067568</v>
      </c>
      <c r="M245" s="14"/>
    </row>
    <row r="246" spans="1:13" x14ac:dyDescent="0.55000000000000004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55000000000000004">
      <c r="A247" s="151"/>
      <c r="B247" s="2"/>
      <c r="C247" s="122"/>
      <c r="D247" s="122" t="s">
        <v>28</v>
      </c>
      <c r="E247" s="122" t="s">
        <v>29</v>
      </c>
      <c r="F247" s="2" t="s">
        <v>30</v>
      </c>
      <c r="G247" s="2"/>
      <c r="H247" s="123" t="s">
        <v>28</v>
      </c>
      <c r="I247" s="122" t="s">
        <v>33</v>
      </c>
      <c r="J247" s="2"/>
      <c r="K247" s="2"/>
      <c r="L247" s="2"/>
      <c r="M247" s="2"/>
    </row>
    <row r="248" spans="1:13" x14ac:dyDescent="0.55000000000000004">
      <c r="A248" s="151"/>
      <c r="B248" s="122"/>
      <c r="C248" s="122"/>
      <c r="D248" s="123"/>
      <c r="E248" s="151" t="str">
        <f>E226</f>
        <v>(นายอำพร จานเก่า)</v>
      </c>
      <c r="F248" s="2"/>
      <c r="G248" s="2"/>
      <c r="H248" s="123"/>
      <c r="I248" s="536" t="str">
        <f>I226</f>
        <v>(นางสาวจริยา ขัดแก้ว)</v>
      </c>
      <c r="J248" s="536"/>
      <c r="K248" s="2"/>
      <c r="L248" s="2"/>
      <c r="M248" s="2"/>
    </row>
    <row r="249" spans="1:13" s="2" customFormat="1" x14ac:dyDescent="0.55000000000000004">
      <c r="A249" s="283"/>
      <c r="C249" s="122"/>
      <c r="D249" s="536" t="str">
        <f>D227</f>
        <v>ช่าง ระดับ 4</v>
      </c>
      <c r="E249" s="536"/>
      <c r="F249" s="536"/>
      <c r="H249" s="536" t="str">
        <f>H227</f>
        <v>ผู้อำนวยการกลุ่มอำนวยการ</v>
      </c>
      <c r="I249" s="536"/>
      <c r="J249" s="536"/>
      <c r="K249" s="536"/>
    </row>
    <row r="250" spans="1:13" ht="27.75" x14ac:dyDescent="0.65">
      <c r="A250" s="2"/>
      <c r="B250" s="2"/>
      <c r="C250" s="556" t="s">
        <v>23</v>
      </c>
      <c r="D250" s="556"/>
      <c r="E250" s="556"/>
      <c r="F250" s="556"/>
      <c r="G250" s="556"/>
      <c r="H250" s="556"/>
      <c r="I250" s="556"/>
      <c r="J250" s="556"/>
      <c r="K250" s="556"/>
      <c r="L250" s="139" t="s">
        <v>25</v>
      </c>
      <c r="M250" s="140"/>
    </row>
    <row r="251" spans="1:13" x14ac:dyDescent="0.55000000000000004">
      <c r="A251" s="543" t="str">
        <f>A229</f>
        <v>ซ่อมแซมสำนักงาน สพป.ลำปาง เขต 3</v>
      </c>
      <c r="B251" s="543"/>
      <c r="C251" s="543"/>
      <c r="D251" s="544" t="str">
        <f>D207</f>
        <v>อาคารอาคารสำนักงาน สพป.ลำปาง เขต 3</v>
      </c>
      <c r="E251" s="544"/>
      <c r="F251" s="544"/>
      <c r="G251" s="544"/>
      <c r="H251" s="544"/>
      <c r="I251" s="1" t="s">
        <v>26</v>
      </c>
      <c r="J251" s="149" t="str">
        <f>J229</f>
        <v>ลำปาง เขต  3</v>
      </c>
      <c r="M251" s="1" t="s">
        <v>125</v>
      </c>
    </row>
    <row r="252" spans="1:13" ht="24.75" thickBot="1" x14ac:dyDescent="0.6">
      <c r="A252" s="149" t="s">
        <v>0</v>
      </c>
      <c r="D252" s="544" t="str">
        <f>D208</f>
        <v>สพป.ลำปาง เขต 3</v>
      </c>
      <c r="E252" s="544"/>
      <c r="F252" s="544"/>
      <c r="G252" s="544"/>
      <c r="H252" s="544"/>
      <c r="K252" s="545"/>
      <c r="L252" s="545"/>
    </row>
    <row r="253" spans="1:13" x14ac:dyDescent="0.55000000000000004">
      <c r="A253" s="546" t="s">
        <v>2</v>
      </c>
      <c r="B253" s="548" t="s">
        <v>3</v>
      </c>
      <c r="C253" s="549"/>
      <c r="D253" s="549"/>
      <c r="E253" s="550"/>
      <c r="F253" s="554" t="s">
        <v>4</v>
      </c>
      <c r="G253" s="554" t="s">
        <v>5</v>
      </c>
      <c r="H253" s="554" t="s">
        <v>6</v>
      </c>
      <c r="I253" s="554"/>
      <c r="J253" s="554" t="s">
        <v>7</v>
      </c>
      <c r="K253" s="554"/>
      <c r="L253" s="554" t="s">
        <v>24</v>
      </c>
      <c r="M253" s="537" t="s">
        <v>9</v>
      </c>
    </row>
    <row r="254" spans="1:13" x14ac:dyDescent="0.55000000000000004">
      <c r="A254" s="547"/>
      <c r="B254" s="551"/>
      <c r="C254" s="552"/>
      <c r="D254" s="552"/>
      <c r="E254" s="553"/>
      <c r="F254" s="555"/>
      <c r="G254" s="555"/>
      <c r="H254" s="152" t="s">
        <v>10</v>
      </c>
      <c r="I254" s="152" t="s">
        <v>11</v>
      </c>
      <c r="J254" s="152" t="s">
        <v>10</v>
      </c>
      <c r="K254" s="152" t="s">
        <v>11</v>
      </c>
      <c r="L254" s="555"/>
      <c r="M254" s="538"/>
    </row>
    <row r="255" spans="1:13" x14ac:dyDescent="0.55000000000000004">
      <c r="A255" s="539" t="s">
        <v>126</v>
      </c>
      <c r="B255" s="540"/>
      <c r="C255" s="540"/>
      <c r="D255" s="540"/>
      <c r="E255" s="540"/>
      <c r="F255" s="540"/>
      <c r="G255" s="540"/>
      <c r="H255" s="541"/>
      <c r="I255" s="156">
        <f>I245</f>
        <v>1989648</v>
      </c>
      <c r="J255" s="51"/>
      <c r="K255" s="50">
        <f>K245</f>
        <v>77920</v>
      </c>
      <c r="L255" s="50">
        <f>L245</f>
        <v>2067568</v>
      </c>
      <c r="M255" s="8"/>
    </row>
    <row r="256" spans="1:13" x14ac:dyDescent="0.55000000000000004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542" t="str">
        <f>IF('กรอกรายการ วัสดุ'!B120&gt;0,'กรอกรายการ วัสดุ'!B120,IF('กรอกรายการ วัสดุ'!B120=0,"-"))</f>
        <v>-</v>
      </c>
      <c r="C256" s="542"/>
      <c r="D256" s="542"/>
      <c r="E256" s="542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47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47" t="str">
        <f>IF('กรอกรายการ วัสดุ'!I120&gt;0,'กรอกรายการ วัสดุ'!I120,IF('กรอกรายการ วัสดุ'!I120=0,"-"))</f>
        <v>-</v>
      </c>
      <c r="M256" s="78"/>
    </row>
    <row r="257" spans="1:13" x14ac:dyDescent="0.55000000000000004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531" t="str">
        <f>IF('กรอกรายการ วัสดุ'!B121&gt;0,'กรอกรายการ วัสดุ'!B121,IF('กรอกรายการ วัสดุ'!B121=0,"-"))</f>
        <v>-</v>
      </c>
      <c r="C257" s="531"/>
      <c r="D257" s="531"/>
      <c r="E257" s="531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47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47" t="str">
        <f>IF('กรอกรายการ วัสดุ'!I121&gt;0,'กรอกรายการ วัสดุ'!I121,IF('กรอกรายการ วัสดุ'!I121=0,"-"))</f>
        <v>-</v>
      </c>
      <c r="M257" s="78"/>
    </row>
    <row r="258" spans="1:13" x14ac:dyDescent="0.55000000000000004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531" t="str">
        <f>IF('กรอกรายการ วัสดุ'!B122&gt;0,'กรอกรายการ วัสดุ'!B122,IF('กรอกรายการ วัสดุ'!B122=0,"-"))</f>
        <v>-</v>
      </c>
      <c r="C258" s="531"/>
      <c r="D258" s="531"/>
      <c r="E258" s="531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47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47" t="str">
        <f>IF('กรอกรายการ วัสดุ'!I122&gt;0,'กรอกรายการ วัสดุ'!I122,IF('กรอกรายการ วัสดุ'!I122=0,"-"))</f>
        <v>-</v>
      </c>
      <c r="M258" s="78"/>
    </row>
    <row r="259" spans="1:13" x14ac:dyDescent="0.55000000000000004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531" t="str">
        <f>IF('กรอกรายการ วัสดุ'!B123&gt;0,'กรอกรายการ วัสดุ'!B123,IF('กรอกรายการ วัสดุ'!B123=0,"-"))</f>
        <v>-</v>
      </c>
      <c r="C259" s="531"/>
      <c r="D259" s="531"/>
      <c r="E259" s="531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47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47" t="str">
        <f>IF('กรอกรายการ วัสดุ'!I123&gt;0,'กรอกรายการ วัสดุ'!I123,IF('กรอกรายการ วัสดุ'!I123=0,"-"))</f>
        <v>-</v>
      </c>
      <c r="M259" s="78"/>
    </row>
    <row r="260" spans="1:13" x14ac:dyDescent="0.55000000000000004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531" t="str">
        <f>IF('กรอกรายการ วัสดุ'!B124&gt;0,'กรอกรายการ วัสดุ'!B124,IF('กรอกรายการ วัสดุ'!B124=0,"-"))</f>
        <v>-</v>
      </c>
      <c r="C260" s="531"/>
      <c r="D260" s="531"/>
      <c r="E260" s="531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47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47" t="str">
        <f>IF('กรอกรายการ วัสดุ'!I124&gt;0,'กรอกรายการ วัสดุ'!I124,IF('กรอกรายการ วัสดุ'!I124=0,"-"))</f>
        <v>-</v>
      </c>
      <c r="M260" s="78"/>
    </row>
    <row r="261" spans="1:13" x14ac:dyDescent="0.55000000000000004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531" t="str">
        <f>IF('กรอกรายการ วัสดุ'!B125&gt;0,'กรอกรายการ วัสดุ'!B125,IF('กรอกรายการ วัสดุ'!B125=0,"-"))</f>
        <v>-</v>
      </c>
      <c r="C261" s="531"/>
      <c r="D261" s="531"/>
      <c r="E261" s="531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47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47" t="str">
        <f>IF('กรอกรายการ วัสดุ'!I125&gt;0,'กรอกรายการ วัสดุ'!I125,IF('กรอกรายการ วัสดุ'!I125=0,"-"))</f>
        <v>-</v>
      </c>
      <c r="M261" s="78"/>
    </row>
    <row r="262" spans="1:13" x14ac:dyDescent="0.55000000000000004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531" t="str">
        <f>IF('กรอกรายการ วัสดุ'!B126&gt;0,'กรอกรายการ วัสดุ'!B126,IF('กรอกรายการ วัสดุ'!B126=0,"-"))</f>
        <v>-</v>
      </c>
      <c r="C262" s="531"/>
      <c r="D262" s="531"/>
      <c r="E262" s="531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47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47" t="str">
        <f>IF('กรอกรายการ วัสดุ'!I126&gt;0,'กรอกรายการ วัสดุ'!I126,IF('กรอกรายการ วัสดุ'!I126=0,"-"))</f>
        <v>-</v>
      </c>
      <c r="M262" s="78"/>
    </row>
    <row r="263" spans="1:13" x14ac:dyDescent="0.55000000000000004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531" t="str">
        <f>IF('กรอกรายการ วัสดุ'!B127&gt;0,'กรอกรายการ วัสดุ'!B127,IF('กรอกรายการ วัสดุ'!B127=0,"-"))</f>
        <v>-</v>
      </c>
      <c r="C263" s="531"/>
      <c r="D263" s="531"/>
      <c r="E263" s="531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47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47" t="str">
        <f>IF('กรอกรายการ วัสดุ'!I127&gt;0,'กรอกรายการ วัสดุ'!I127,IF('กรอกรายการ วัสดุ'!I127=0,"-"))</f>
        <v>-</v>
      </c>
      <c r="M263" s="78"/>
    </row>
    <row r="264" spans="1:13" x14ac:dyDescent="0.55000000000000004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531" t="str">
        <f>IF('กรอกรายการ วัสดุ'!B128&gt;0,'กรอกรายการ วัสดุ'!B128,IF('กรอกรายการ วัสดุ'!B128=0,"-"))</f>
        <v>-</v>
      </c>
      <c r="C264" s="531"/>
      <c r="D264" s="531"/>
      <c r="E264" s="531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47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47" t="str">
        <f>IF('กรอกรายการ วัสดุ'!I128&gt;0,'กรอกรายการ วัสดุ'!I128,IF('กรอกรายการ วัสดุ'!I128=0,"-"))</f>
        <v>-</v>
      </c>
      <c r="M264" s="78"/>
    </row>
    <row r="265" spans="1:13" ht="24.75" thickBot="1" x14ac:dyDescent="0.6">
      <c r="A265" s="121" t="str">
        <f>IF('กรอกรายการ วัสดุ'!A327&gt;0,'กรอกรายการ วัสดุ'!A339,IF('กรอกรายการ วัสดุ'!A339=0," "))</f>
        <v xml:space="preserve"> </v>
      </c>
      <c r="B265" s="532" t="str">
        <f>IF('กรอกรายการ วัสดุ'!B129&gt;0,'กรอกรายการ วัสดุ'!B129,IF('กรอกรายการ วัสดุ'!B129=0,"-"))</f>
        <v>-</v>
      </c>
      <c r="C265" s="532"/>
      <c r="D265" s="532"/>
      <c r="E265" s="532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47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47" t="str">
        <f>IF('กรอกรายการ วัสดุ'!I129&gt;0,'กรอกรายการ วัสดุ'!I129,IF('กรอกรายการ วัสดุ'!I129=0,"-"))</f>
        <v>-</v>
      </c>
      <c r="M265" s="77"/>
    </row>
    <row r="266" spans="1:13" ht="24.75" thickBot="1" x14ac:dyDescent="0.6">
      <c r="A266" s="533" t="s">
        <v>127</v>
      </c>
      <c r="B266" s="534"/>
      <c r="C266" s="534"/>
      <c r="D266" s="534"/>
      <c r="E266" s="534"/>
      <c r="F266" s="534"/>
      <c r="G266" s="534"/>
      <c r="H266" s="535"/>
      <c r="I266" s="157">
        <f>SUM(I256:I265)</f>
        <v>0</v>
      </c>
      <c r="J266" s="19"/>
      <c r="K266" s="48">
        <f t="shared" ref="K266:L266" si="16">SUM(K256:K265)</f>
        <v>0</v>
      </c>
      <c r="L266" s="48">
        <f t="shared" si="16"/>
        <v>0</v>
      </c>
      <c r="M266" s="14"/>
    </row>
    <row r="267" spans="1:13" ht="24.75" thickBot="1" x14ac:dyDescent="0.6">
      <c r="A267" s="533" t="s">
        <v>128</v>
      </c>
      <c r="B267" s="534"/>
      <c r="C267" s="534"/>
      <c r="D267" s="534"/>
      <c r="E267" s="534"/>
      <c r="F267" s="534"/>
      <c r="G267" s="534"/>
      <c r="H267" s="535"/>
      <c r="I267" s="157">
        <f>I266+I255</f>
        <v>1989648</v>
      </c>
      <c r="J267" s="15"/>
      <c r="K267" s="48">
        <f t="shared" ref="K267:L267" si="17">K266+K255</f>
        <v>77920</v>
      </c>
      <c r="L267" s="48">
        <f t="shared" si="17"/>
        <v>2067568</v>
      </c>
      <c r="M267" s="14"/>
    </row>
    <row r="268" spans="1:13" x14ac:dyDescent="0.55000000000000004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55000000000000004">
      <c r="A269" s="151"/>
      <c r="B269" s="2"/>
      <c r="C269" s="122"/>
      <c r="D269" s="122" t="s">
        <v>28</v>
      </c>
      <c r="E269" s="122" t="s">
        <v>29</v>
      </c>
      <c r="F269" s="2" t="s">
        <v>30</v>
      </c>
      <c r="G269" s="2"/>
      <c r="H269" s="123" t="s">
        <v>28</v>
      </c>
      <c r="I269" s="122" t="s">
        <v>33</v>
      </c>
      <c r="J269" s="2"/>
      <c r="K269" s="2"/>
      <c r="L269" s="2"/>
      <c r="M269" s="2"/>
    </row>
    <row r="270" spans="1:13" x14ac:dyDescent="0.55000000000000004">
      <c r="A270" s="151"/>
      <c r="B270" s="122"/>
      <c r="C270" s="122"/>
      <c r="D270" s="123"/>
      <c r="E270" s="151" t="str">
        <f>E248</f>
        <v>(นายอำพร จานเก่า)</v>
      </c>
      <c r="F270" s="2"/>
      <c r="G270" s="2"/>
      <c r="H270" s="123"/>
      <c r="I270" s="536" t="str">
        <f>I248</f>
        <v>(นางสาวจริยา ขัดแก้ว)</v>
      </c>
      <c r="J270" s="536"/>
      <c r="K270" s="2"/>
      <c r="L270" s="2"/>
      <c r="M270" s="2"/>
    </row>
    <row r="271" spans="1:13" x14ac:dyDescent="0.55000000000000004">
      <c r="A271" s="151"/>
      <c r="B271" s="2"/>
      <c r="C271" s="122"/>
      <c r="D271" s="536" t="str">
        <f>D249</f>
        <v>ช่าง ระดับ 4</v>
      </c>
      <c r="E271" s="536"/>
      <c r="F271" s="122"/>
      <c r="G271" s="2"/>
      <c r="H271" s="536" t="str">
        <f>H249</f>
        <v>ผู้อำนวยการกลุ่มอำนวยการ</v>
      </c>
      <c r="I271" s="536"/>
      <c r="J271" s="536"/>
      <c r="K271" s="536"/>
      <c r="L271" s="2"/>
      <c r="M271" s="2"/>
    </row>
    <row r="272" spans="1:13" ht="27.75" x14ac:dyDescent="0.65">
      <c r="A272" s="2"/>
      <c r="B272" s="2"/>
      <c r="C272" s="556" t="s">
        <v>23</v>
      </c>
      <c r="D272" s="556"/>
      <c r="E272" s="556"/>
      <c r="F272" s="556"/>
      <c r="G272" s="556"/>
      <c r="H272" s="556"/>
      <c r="I272" s="556"/>
      <c r="J272" s="556"/>
      <c r="K272" s="556"/>
      <c r="L272" s="139" t="s">
        <v>25</v>
      </c>
      <c r="M272" s="140"/>
    </row>
    <row r="273" spans="1:13" x14ac:dyDescent="0.55000000000000004">
      <c r="A273" s="543" t="str">
        <f>A251</f>
        <v>ซ่อมแซมสำนักงาน สพป.ลำปาง เขต 3</v>
      </c>
      <c r="B273" s="543"/>
      <c r="C273" s="543"/>
      <c r="D273" s="544" t="str">
        <f>D229</f>
        <v>อาคารอาคารสำนักงาน สพป.ลำปาง เขต 3</v>
      </c>
      <c r="E273" s="544"/>
      <c r="F273" s="544"/>
      <c r="G273" s="544"/>
      <c r="H273" s="544"/>
      <c r="I273" s="1" t="s">
        <v>26</v>
      </c>
      <c r="J273" s="149" t="str">
        <f>J251</f>
        <v>ลำปาง เขต  3</v>
      </c>
      <c r="M273" s="1" t="s">
        <v>129</v>
      </c>
    </row>
    <row r="274" spans="1:13" ht="24.75" thickBot="1" x14ac:dyDescent="0.6">
      <c r="A274" s="149" t="s">
        <v>0</v>
      </c>
      <c r="D274" s="544" t="str">
        <f>D230</f>
        <v>สพป.ลำปาง เขต 3</v>
      </c>
      <c r="E274" s="544"/>
      <c r="F274" s="544"/>
      <c r="G274" s="544"/>
      <c r="H274" s="544"/>
      <c r="K274" s="545"/>
      <c r="L274" s="545"/>
    </row>
    <row r="275" spans="1:13" x14ac:dyDescent="0.55000000000000004">
      <c r="A275" s="546" t="s">
        <v>2</v>
      </c>
      <c r="B275" s="548" t="s">
        <v>3</v>
      </c>
      <c r="C275" s="549"/>
      <c r="D275" s="549"/>
      <c r="E275" s="550"/>
      <c r="F275" s="554" t="s">
        <v>4</v>
      </c>
      <c r="G275" s="554" t="s">
        <v>5</v>
      </c>
      <c r="H275" s="554" t="s">
        <v>6</v>
      </c>
      <c r="I275" s="554"/>
      <c r="J275" s="554" t="s">
        <v>7</v>
      </c>
      <c r="K275" s="554"/>
      <c r="L275" s="554" t="s">
        <v>24</v>
      </c>
      <c r="M275" s="537" t="s">
        <v>9</v>
      </c>
    </row>
    <row r="276" spans="1:13" x14ac:dyDescent="0.55000000000000004">
      <c r="A276" s="547"/>
      <c r="B276" s="551"/>
      <c r="C276" s="552"/>
      <c r="D276" s="552"/>
      <c r="E276" s="553"/>
      <c r="F276" s="555"/>
      <c r="G276" s="555"/>
      <c r="H276" s="152" t="s">
        <v>10</v>
      </c>
      <c r="I276" s="152" t="s">
        <v>11</v>
      </c>
      <c r="J276" s="152" t="s">
        <v>10</v>
      </c>
      <c r="K276" s="152" t="s">
        <v>11</v>
      </c>
      <c r="L276" s="555"/>
      <c r="M276" s="538"/>
    </row>
    <row r="277" spans="1:13" x14ac:dyDescent="0.55000000000000004">
      <c r="A277" s="539" t="s">
        <v>130</v>
      </c>
      <c r="B277" s="540"/>
      <c r="C277" s="540"/>
      <c r="D277" s="540"/>
      <c r="E277" s="540"/>
      <c r="F277" s="540"/>
      <c r="G277" s="540"/>
      <c r="H277" s="541"/>
      <c r="I277" s="156">
        <f>I267</f>
        <v>1989648</v>
      </c>
      <c r="J277" s="51"/>
      <c r="K277" s="50">
        <f>K267</f>
        <v>77920</v>
      </c>
      <c r="L277" s="50">
        <f>L267</f>
        <v>2067568</v>
      </c>
      <c r="M277" s="8"/>
    </row>
    <row r="278" spans="1:13" x14ac:dyDescent="0.55000000000000004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542" t="str">
        <f>IF('กรอกรายการ วัสดุ'!B130&gt;0,'กรอกรายการ วัสดุ'!B130,IF('กรอกรายการ วัสดุ'!B130=0,"-"))</f>
        <v>-</v>
      </c>
      <c r="C278" s="542"/>
      <c r="D278" s="542"/>
      <c r="E278" s="542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47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47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55000000000000004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531" t="str">
        <f>IF('กรอกรายการ วัสดุ'!B131&gt;0,'กรอกรายการ วัสดุ'!B131,IF('กรอกรายการ วัสดุ'!B131=0,"-"))</f>
        <v>-</v>
      </c>
      <c r="C279" s="531"/>
      <c r="D279" s="531"/>
      <c r="E279" s="531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47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47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55000000000000004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531" t="str">
        <f>IF('กรอกรายการ วัสดุ'!B132&gt;0,'กรอกรายการ วัสดุ'!B132,IF('กรอกรายการ วัสดุ'!B132=0,"-"))</f>
        <v>-</v>
      </c>
      <c r="C280" s="531"/>
      <c r="D280" s="531"/>
      <c r="E280" s="531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47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47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55000000000000004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531" t="str">
        <f>IF('กรอกรายการ วัสดุ'!B133&gt;0,'กรอกรายการ วัสดุ'!B133,IF('กรอกรายการ วัสดุ'!B133=0,"-"))</f>
        <v>-</v>
      </c>
      <c r="C281" s="531"/>
      <c r="D281" s="531"/>
      <c r="E281" s="531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47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47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55000000000000004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531" t="str">
        <f>IF('กรอกรายการ วัสดุ'!B134&gt;0,'กรอกรายการ วัสดุ'!B134,IF('กรอกรายการ วัสดุ'!B134=0,"-"))</f>
        <v>-</v>
      </c>
      <c r="C282" s="531"/>
      <c r="D282" s="531"/>
      <c r="E282" s="531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47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47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55000000000000004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531" t="str">
        <f>IF('กรอกรายการ วัสดุ'!B135&gt;0,'กรอกรายการ วัสดุ'!B135,IF('กรอกรายการ วัสดุ'!B135=0,"-"))</f>
        <v>-</v>
      </c>
      <c r="C283" s="531"/>
      <c r="D283" s="531"/>
      <c r="E283" s="531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47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47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55000000000000004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531" t="str">
        <f>IF('กรอกรายการ วัสดุ'!B136&gt;0,'กรอกรายการ วัสดุ'!B136,IF('กรอกรายการ วัสดุ'!B136=0,"-"))</f>
        <v>-</v>
      </c>
      <c r="C284" s="531"/>
      <c r="D284" s="531"/>
      <c r="E284" s="531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47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47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55000000000000004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531" t="str">
        <f>IF('กรอกรายการ วัสดุ'!B137&gt;0,'กรอกรายการ วัสดุ'!B137,IF('กรอกรายการ วัสดุ'!B137=0,"-"))</f>
        <v>-</v>
      </c>
      <c r="C285" s="531"/>
      <c r="D285" s="531"/>
      <c r="E285" s="531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47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47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55000000000000004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531" t="str">
        <f>IF('กรอกรายการ วัสดุ'!B138&gt;0,'กรอกรายการ วัสดุ'!B138,IF('กรอกรายการ วัสดุ'!B138=0,"-"))</f>
        <v>-</v>
      </c>
      <c r="C286" s="531"/>
      <c r="D286" s="531"/>
      <c r="E286" s="531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47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47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4.75" thickBot="1" x14ac:dyDescent="0.6">
      <c r="A287" s="121" t="str">
        <f>IF('กรอกรายการ วัสดุ'!A349&gt;0,'กรอกรายการ วัสดุ'!A361,IF('กรอกรายการ วัสดุ'!A361=0," "))</f>
        <v xml:space="preserve"> </v>
      </c>
      <c r="B287" s="532" t="str">
        <f>IF('กรอกรายการ วัสดุ'!B139&gt;0,'กรอกรายการ วัสดุ'!B139,IF('กรอกรายการ วัสดุ'!B139=0,"-"))</f>
        <v>-</v>
      </c>
      <c r="C287" s="532"/>
      <c r="D287" s="532"/>
      <c r="E287" s="532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47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47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4.75" thickBot="1" x14ac:dyDescent="0.6">
      <c r="A288" s="533" t="s">
        <v>131</v>
      </c>
      <c r="B288" s="534"/>
      <c r="C288" s="534"/>
      <c r="D288" s="534"/>
      <c r="E288" s="534"/>
      <c r="F288" s="534"/>
      <c r="G288" s="534"/>
      <c r="H288" s="535"/>
      <c r="I288" s="157">
        <f>SUM(I278:I287)</f>
        <v>0</v>
      </c>
      <c r="J288" s="19"/>
      <c r="K288" s="48">
        <f t="shared" ref="K288:L288" si="18">SUM(K278:K287)</f>
        <v>0</v>
      </c>
      <c r="L288" s="48">
        <f t="shared" si="18"/>
        <v>0</v>
      </c>
      <c r="M288" s="14"/>
    </row>
    <row r="289" spans="1:13" ht="24.75" thickBot="1" x14ac:dyDescent="0.6">
      <c r="A289" s="533" t="s">
        <v>132</v>
      </c>
      <c r="B289" s="534"/>
      <c r="C289" s="534"/>
      <c r="D289" s="534"/>
      <c r="E289" s="534"/>
      <c r="F289" s="534"/>
      <c r="G289" s="534"/>
      <c r="H289" s="535"/>
      <c r="I289" s="157">
        <f>I288+I277</f>
        <v>1989648</v>
      </c>
      <c r="J289" s="15"/>
      <c r="K289" s="48">
        <f t="shared" ref="K289:L289" si="19">K288+K277</f>
        <v>77920</v>
      </c>
      <c r="L289" s="48">
        <f t="shared" si="19"/>
        <v>2067568</v>
      </c>
      <c r="M289" s="14"/>
    </row>
    <row r="290" spans="1:13" x14ac:dyDescent="0.55000000000000004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55000000000000004">
      <c r="A291" s="151"/>
      <c r="B291" s="2"/>
      <c r="C291" s="122"/>
      <c r="D291" s="122" t="s">
        <v>28</v>
      </c>
      <c r="E291" s="122" t="s">
        <v>29</v>
      </c>
      <c r="F291" s="2" t="s">
        <v>30</v>
      </c>
      <c r="G291" s="2"/>
      <c r="H291" s="123" t="s">
        <v>28</v>
      </c>
      <c r="I291" s="122" t="s">
        <v>33</v>
      </c>
      <c r="J291" s="2"/>
      <c r="K291" s="2"/>
      <c r="L291" s="2"/>
      <c r="M291" s="2"/>
    </row>
    <row r="292" spans="1:13" x14ac:dyDescent="0.55000000000000004">
      <c r="A292" s="151"/>
      <c r="B292" s="122"/>
      <c r="C292" s="122"/>
      <c r="D292" s="123"/>
      <c r="E292" s="151" t="str">
        <f>E270</f>
        <v>(นายอำพร จานเก่า)</v>
      </c>
      <c r="F292" s="2"/>
      <c r="G292" s="2"/>
      <c r="H292" s="123"/>
      <c r="I292" s="536" t="str">
        <f>I270</f>
        <v>(นางสาวจริยา ขัดแก้ว)</v>
      </c>
      <c r="J292" s="536"/>
      <c r="K292" s="2"/>
      <c r="L292" s="2"/>
      <c r="M292" s="2"/>
    </row>
    <row r="293" spans="1:13" s="2" customFormat="1" x14ac:dyDescent="0.55000000000000004">
      <c r="A293" s="283"/>
      <c r="C293" s="122"/>
      <c r="D293" s="536" t="str">
        <f>D271</f>
        <v>ช่าง ระดับ 4</v>
      </c>
      <c r="E293" s="536"/>
      <c r="F293" s="536"/>
      <c r="H293" s="536" t="str">
        <f>H271</f>
        <v>ผู้อำนวยการกลุ่มอำนวยการ</v>
      </c>
      <c r="I293" s="536"/>
      <c r="J293" s="536"/>
      <c r="K293" s="536"/>
    </row>
    <row r="294" spans="1:13" ht="27.75" x14ac:dyDescent="0.65">
      <c r="A294" s="2"/>
      <c r="B294" s="2"/>
      <c r="C294" s="556" t="s">
        <v>23</v>
      </c>
      <c r="D294" s="556"/>
      <c r="E294" s="556"/>
      <c r="F294" s="556"/>
      <c r="G294" s="556"/>
      <c r="H294" s="556"/>
      <c r="I294" s="556"/>
      <c r="J294" s="556"/>
      <c r="K294" s="556"/>
      <c r="L294" s="139" t="s">
        <v>25</v>
      </c>
      <c r="M294" s="140"/>
    </row>
    <row r="295" spans="1:13" x14ac:dyDescent="0.55000000000000004">
      <c r="A295" s="543" t="str">
        <f>A273</f>
        <v>ซ่อมแซมสำนักงาน สพป.ลำปาง เขต 3</v>
      </c>
      <c r="B295" s="543"/>
      <c r="C295" s="543"/>
      <c r="D295" s="544" t="str">
        <f>D251</f>
        <v>อาคารอาคารสำนักงาน สพป.ลำปาง เขต 3</v>
      </c>
      <c r="E295" s="544"/>
      <c r="F295" s="544"/>
      <c r="G295" s="544"/>
      <c r="H295" s="544"/>
      <c r="I295" s="1" t="s">
        <v>26</v>
      </c>
      <c r="J295" s="149" t="str">
        <f>J273</f>
        <v>ลำปาง เขต  3</v>
      </c>
      <c r="M295" s="1" t="s">
        <v>133</v>
      </c>
    </row>
    <row r="296" spans="1:13" ht="24.75" thickBot="1" x14ac:dyDescent="0.6">
      <c r="A296" s="149" t="s">
        <v>0</v>
      </c>
      <c r="D296" s="544" t="str">
        <f>D252</f>
        <v>สพป.ลำปาง เขต 3</v>
      </c>
      <c r="E296" s="544"/>
      <c r="F296" s="544"/>
      <c r="G296" s="544"/>
      <c r="H296" s="544"/>
      <c r="K296" s="545"/>
      <c r="L296" s="545"/>
    </row>
    <row r="297" spans="1:13" x14ac:dyDescent="0.55000000000000004">
      <c r="A297" s="546" t="s">
        <v>2</v>
      </c>
      <c r="B297" s="548" t="s">
        <v>3</v>
      </c>
      <c r="C297" s="549"/>
      <c r="D297" s="549"/>
      <c r="E297" s="550"/>
      <c r="F297" s="554" t="s">
        <v>4</v>
      </c>
      <c r="G297" s="554" t="s">
        <v>5</v>
      </c>
      <c r="H297" s="554" t="s">
        <v>6</v>
      </c>
      <c r="I297" s="554"/>
      <c r="J297" s="554" t="s">
        <v>7</v>
      </c>
      <c r="K297" s="554"/>
      <c r="L297" s="554" t="s">
        <v>24</v>
      </c>
      <c r="M297" s="537" t="s">
        <v>9</v>
      </c>
    </row>
    <row r="298" spans="1:13" x14ac:dyDescent="0.55000000000000004">
      <c r="A298" s="547"/>
      <c r="B298" s="551"/>
      <c r="C298" s="552"/>
      <c r="D298" s="552"/>
      <c r="E298" s="553"/>
      <c r="F298" s="555"/>
      <c r="G298" s="555"/>
      <c r="H298" s="152" t="s">
        <v>10</v>
      </c>
      <c r="I298" s="152" t="s">
        <v>11</v>
      </c>
      <c r="J298" s="152" t="s">
        <v>10</v>
      </c>
      <c r="K298" s="152" t="s">
        <v>11</v>
      </c>
      <c r="L298" s="555"/>
      <c r="M298" s="538"/>
    </row>
    <row r="299" spans="1:13" x14ac:dyDescent="0.55000000000000004">
      <c r="A299" s="539" t="s">
        <v>134</v>
      </c>
      <c r="B299" s="540"/>
      <c r="C299" s="540"/>
      <c r="D299" s="540"/>
      <c r="E299" s="540"/>
      <c r="F299" s="540"/>
      <c r="G299" s="540"/>
      <c r="H299" s="541"/>
      <c r="I299" s="156">
        <f>I289</f>
        <v>1989648</v>
      </c>
      <c r="J299" s="51"/>
      <c r="K299" s="50">
        <f>K289</f>
        <v>77920</v>
      </c>
      <c r="L299" s="50">
        <f>L289</f>
        <v>2067568</v>
      </c>
      <c r="M299" s="8"/>
    </row>
    <row r="300" spans="1:13" x14ac:dyDescent="0.55000000000000004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542" t="str">
        <f>IF('กรอกรายการ วัสดุ'!B140&gt;0,'กรอกรายการ วัสดุ'!B140,IF('กรอกรายการ วัสดุ'!B140=0,"-"))</f>
        <v>-</v>
      </c>
      <c r="C300" s="542"/>
      <c r="D300" s="542"/>
      <c r="E300" s="542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47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47" t="str">
        <f>IF('กรอกรายการ วัสดุ'!I140&gt;0,'กรอกรายการ วัสดุ'!I140,IF('กรอกรายการ วัสดุ'!I140=0,"-"))</f>
        <v>-</v>
      </c>
      <c r="M300" s="78"/>
    </row>
    <row r="301" spans="1:13" x14ac:dyDescent="0.55000000000000004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531" t="str">
        <f>IF('กรอกรายการ วัสดุ'!B141&gt;0,'กรอกรายการ วัสดุ'!B141,IF('กรอกรายการ วัสดุ'!B141=0,"-"))</f>
        <v>-</v>
      </c>
      <c r="C301" s="531"/>
      <c r="D301" s="531"/>
      <c r="E301" s="531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47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47" t="str">
        <f>IF('กรอกรายการ วัสดุ'!I141&gt;0,'กรอกรายการ วัสดุ'!I141,IF('กรอกรายการ วัสดุ'!I141=0,"-"))</f>
        <v>-</v>
      </c>
      <c r="M301" s="78"/>
    </row>
    <row r="302" spans="1:13" x14ac:dyDescent="0.55000000000000004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531" t="str">
        <f>IF('กรอกรายการ วัสดุ'!B142&gt;0,'กรอกรายการ วัสดุ'!B142,IF('กรอกรายการ วัสดุ'!B142=0,"-"))</f>
        <v>-</v>
      </c>
      <c r="C302" s="531"/>
      <c r="D302" s="531"/>
      <c r="E302" s="531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47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47" t="str">
        <f>IF('กรอกรายการ วัสดุ'!I142&gt;0,'กรอกรายการ วัสดุ'!I142,IF('กรอกรายการ วัสดุ'!I142=0,"-"))</f>
        <v>-</v>
      </c>
      <c r="M302" s="78"/>
    </row>
    <row r="303" spans="1:13" x14ac:dyDescent="0.55000000000000004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531" t="str">
        <f>IF('กรอกรายการ วัสดุ'!B143&gt;0,'กรอกรายการ วัสดุ'!B143,IF('กรอกรายการ วัสดุ'!B143=0,"-"))</f>
        <v>-</v>
      </c>
      <c r="C303" s="531"/>
      <c r="D303" s="531"/>
      <c r="E303" s="531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47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47" t="str">
        <f>IF('กรอกรายการ วัสดุ'!I143&gt;0,'กรอกรายการ วัสดุ'!I143,IF('กรอกรายการ วัสดุ'!I143=0,"-"))</f>
        <v>-</v>
      </c>
      <c r="M303" s="78"/>
    </row>
    <row r="304" spans="1:13" x14ac:dyDescent="0.55000000000000004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531" t="str">
        <f>IF('กรอกรายการ วัสดุ'!B144&gt;0,'กรอกรายการ วัสดุ'!B144,IF('กรอกรายการ วัสดุ'!B144=0,"-"))</f>
        <v>-</v>
      </c>
      <c r="C304" s="531"/>
      <c r="D304" s="531"/>
      <c r="E304" s="531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47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47" t="str">
        <f>IF('กรอกรายการ วัสดุ'!I144&gt;0,'กรอกรายการ วัสดุ'!I144,IF('กรอกรายการ วัสดุ'!I144=0,"-"))</f>
        <v>-</v>
      </c>
      <c r="M304" s="78"/>
    </row>
    <row r="305" spans="1:13" x14ac:dyDescent="0.55000000000000004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531" t="str">
        <f>IF('กรอกรายการ วัสดุ'!B145&gt;0,'กรอกรายการ วัสดุ'!B145,IF('กรอกรายการ วัสดุ'!B145=0,"-"))</f>
        <v>-</v>
      </c>
      <c r="C305" s="531"/>
      <c r="D305" s="531"/>
      <c r="E305" s="531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47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47" t="str">
        <f>IF('กรอกรายการ วัสดุ'!I145&gt;0,'กรอกรายการ วัสดุ'!I145,IF('กรอกรายการ วัสดุ'!I145=0,"-"))</f>
        <v>-</v>
      </c>
      <c r="M305" s="78"/>
    </row>
    <row r="306" spans="1:13" x14ac:dyDescent="0.55000000000000004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531" t="str">
        <f>IF('กรอกรายการ วัสดุ'!B146&gt;0,'กรอกรายการ วัสดุ'!B146,IF('กรอกรายการ วัสดุ'!B146=0,"-"))</f>
        <v>-</v>
      </c>
      <c r="C306" s="531"/>
      <c r="D306" s="531"/>
      <c r="E306" s="531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47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47" t="str">
        <f>IF('กรอกรายการ วัสดุ'!I146&gt;0,'กรอกรายการ วัสดุ'!I146,IF('กรอกรายการ วัสดุ'!I146=0,"-"))</f>
        <v>-</v>
      </c>
      <c r="M306" s="78"/>
    </row>
    <row r="307" spans="1:13" x14ac:dyDescent="0.55000000000000004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531" t="str">
        <f>IF('กรอกรายการ วัสดุ'!B147&gt;0,'กรอกรายการ วัสดุ'!B147,IF('กรอกรายการ วัสดุ'!B147=0,"-"))</f>
        <v>-</v>
      </c>
      <c r="C307" s="531"/>
      <c r="D307" s="531"/>
      <c r="E307" s="531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47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47" t="str">
        <f>IF('กรอกรายการ วัสดุ'!I147&gt;0,'กรอกรายการ วัสดุ'!I147,IF('กรอกรายการ วัสดุ'!I147=0,"-"))</f>
        <v>-</v>
      </c>
      <c r="M307" s="78"/>
    </row>
    <row r="308" spans="1:13" x14ac:dyDescent="0.55000000000000004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531" t="str">
        <f>IF('กรอกรายการ วัสดุ'!B148&gt;0,'กรอกรายการ วัสดุ'!B148,IF('กรอกรายการ วัสดุ'!B148=0,"-"))</f>
        <v>-</v>
      </c>
      <c r="C308" s="531"/>
      <c r="D308" s="531"/>
      <c r="E308" s="531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47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47" t="str">
        <f>IF('กรอกรายการ วัสดุ'!I148&gt;0,'กรอกรายการ วัสดุ'!I148,IF('กรอกรายการ วัสดุ'!I148=0,"-"))</f>
        <v>-</v>
      </c>
      <c r="M308" s="78"/>
    </row>
    <row r="309" spans="1:13" ht="24.75" thickBot="1" x14ac:dyDescent="0.6">
      <c r="A309" s="121" t="str">
        <f>IF('กรอกรายการ วัสดุ'!A371&gt;0,'กรอกรายการ วัสดุ'!A383,IF('กรอกรายการ วัสดุ'!A383=0," "))</f>
        <v xml:space="preserve"> </v>
      </c>
      <c r="B309" s="531" t="str">
        <f>IF('กรอกรายการ วัสดุ'!B149&gt;0,'กรอกรายการ วัสดุ'!B149,IF('กรอกรายการ วัสดุ'!B149=0,"-"))</f>
        <v>-</v>
      </c>
      <c r="C309" s="531"/>
      <c r="D309" s="531"/>
      <c r="E309" s="531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47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47" t="str">
        <f>IF('กรอกรายการ วัสดุ'!I149&gt;0,'กรอกรายการ วัสดุ'!I149,IF('กรอกรายการ วัสดุ'!I149=0,"-"))</f>
        <v>-</v>
      </c>
      <c r="M309" s="77"/>
    </row>
    <row r="310" spans="1:13" ht="24.75" thickBot="1" x14ac:dyDescent="0.6">
      <c r="A310" s="533" t="s">
        <v>135</v>
      </c>
      <c r="B310" s="534"/>
      <c r="C310" s="534"/>
      <c r="D310" s="534"/>
      <c r="E310" s="534"/>
      <c r="F310" s="534"/>
      <c r="G310" s="534"/>
      <c r="H310" s="535"/>
      <c r="I310" s="157">
        <f>SUM(I300:I309)</f>
        <v>0</v>
      </c>
      <c r="J310" s="19"/>
      <c r="K310" s="48">
        <f t="shared" ref="K310:L310" si="20">SUM(K300:K309)</f>
        <v>0</v>
      </c>
      <c r="L310" s="48">
        <f t="shared" si="20"/>
        <v>0</v>
      </c>
      <c r="M310" s="14"/>
    </row>
    <row r="311" spans="1:13" ht="24.75" thickBot="1" x14ac:dyDescent="0.6">
      <c r="A311" s="533" t="s">
        <v>136</v>
      </c>
      <c r="B311" s="534"/>
      <c r="C311" s="534"/>
      <c r="D311" s="534"/>
      <c r="E311" s="534"/>
      <c r="F311" s="534"/>
      <c r="G311" s="534"/>
      <c r="H311" s="535"/>
      <c r="I311" s="157">
        <f>I310+I299</f>
        <v>1989648</v>
      </c>
      <c r="J311" s="15"/>
      <c r="K311" s="48">
        <f t="shared" ref="K311:L311" si="21">K310+K299</f>
        <v>77920</v>
      </c>
      <c r="L311" s="48">
        <f t="shared" si="21"/>
        <v>2067568</v>
      </c>
      <c r="M311" s="14"/>
    </row>
    <row r="312" spans="1:13" x14ac:dyDescent="0.55000000000000004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55000000000000004">
      <c r="A313" s="151"/>
      <c r="B313" s="2"/>
      <c r="C313" s="122"/>
      <c r="D313" s="122" t="s">
        <v>28</v>
      </c>
      <c r="E313" s="122" t="s">
        <v>29</v>
      </c>
      <c r="F313" s="2" t="s">
        <v>30</v>
      </c>
      <c r="G313" s="2"/>
      <c r="H313" s="123" t="s">
        <v>28</v>
      </c>
      <c r="I313" s="122" t="s">
        <v>33</v>
      </c>
      <c r="J313" s="2"/>
      <c r="K313" s="2"/>
      <c r="L313" s="2"/>
      <c r="M313" s="2"/>
    </row>
    <row r="314" spans="1:13" x14ac:dyDescent="0.55000000000000004">
      <c r="A314" s="151"/>
      <c r="B314" s="122"/>
      <c r="C314" s="122"/>
      <c r="D314" s="123"/>
      <c r="E314" s="151" t="str">
        <f>E292</f>
        <v>(นายอำพร จานเก่า)</v>
      </c>
      <c r="F314" s="2"/>
      <c r="G314" s="2"/>
      <c r="H314" s="123"/>
      <c r="I314" s="536" t="str">
        <f>I292</f>
        <v>(นางสาวจริยา ขัดแก้ว)</v>
      </c>
      <c r="J314" s="536"/>
      <c r="K314" s="2"/>
      <c r="L314" s="2"/>
      <c r="M314" s="2"/>
    </row>
    <row r="315" spans="1:13" s="2" customFormat="1" x14ac:dyDescent="0.55000000000000004">
      <c r="A315" s="283"/>
      <c r="C315" s="122"/>
      <c r="D315" s="536" t="str">
        <f>D293</f>
        <v>ช่าง ระดับ 4</v>
      </c>
      <c r="E315" s="536"/>
      <c r="F315" s="536"/>
      <c r="H315" s="536" t="str">
        <f>H293</f>
        <v>ผู้อำนวยการกลุ่มอำนวยการ</v>
      </c>
      <c r="I315" s="536"/>
      <c r="J315" s="536"/>
      <c r="K315" s="536"/>
    </row>
    <row r="316" spans="1:13" ht="27.75" x14ac:dyDescent="0.65">
      <c r="A316" s="2"/>
      <c r="B316" s="2"/>
      <c r="C316" s="556" t="s">
        <v>23</v>
      </c>
      <c r="D316" s="556"/>
      <c r="E316" s="556"/>
      <c r="F316" s="556"/>
      <c r="G316" s="556"/>
      <c r="H316" s="556"/>
      <c r="I316" s="556"/>
      <c r="J316" s="556"/>
      <c r="K316" s="556"/>
      <c r="L316" s="139" t="s">
        <v>25</v>
      </c>
      <c r="M316" s="140"/>
    </row>
    <row r="317" spans="1:13" x14ac:dyDescent="0.55000000000000004">
      <c r="A317" s="543" t="str">
        <f>A295</f>
        <v>ซ่อมแซมสำนักงาน สพป.ลำปาง เขต 3</v>
      </c>
      <c r="B317" s="543"/>
      <c r="C317" s="543"/>
      <c r="D317" s="544" t="str">
        <f>D273</f>
        <v>อาคารอาคารสำนักงาน สพป.ลำปาง เขต 3</v>
      </c>
      <c r="E317" s="544"/>
      <c r="F317" s="544"/>
      <c r="G317" s="544"/>
      <c r="H317" s="544"/>
      <c r="I317" s="1" t="s">
        <v>26</v>
      </c>
      <c r="J317" s="149" t="str">
        <f>J295</f>
        <v>ลำปาง เขต  3</v>
      </c>
      <c r="M317" s="1" t="s">
        <v>137</v>
      </c>
    </row>
    <row r="318" spans="1:13" ht="24.75" thickBot="1" x14ac:dyDescent="0.6">
      <c r="A318" s="149" t="s">
        <v>0</v>
      </c>
      <c r="D318" s="544" t="str">
        <f>D274</f>
        <v>สพป.ลำปาง เขต 3</v>
      </c>
      <c r="E318" s="544"/>
      <c r="F318" s="544"/>
      <c r="G318" s="544"/>
      <c r="H318" s="544"/>
      <c r="K318" s="545"/>
      <c r="L318" s="545"/>
    </row>
    <row r="319" spans="1:13" x14ac:dyDescent="0.55000000000000004">
      <c r="A319" s="546" t="s">
        <v>2</v>
      </c>
      <c r="B319" s="548" t="s">
        <v>3</v>
      </c>
      <c r="C319" s="549"/>
      <c r="D319" s="549"/>
      <c r="E319" s="550"/>
      <c r="F319" s="554" t="s">
        <v>4</v>
      </c>
      <c r="G319" s="554" t="s">
        <v>5</v>
      </c>
      <c r="H319" s="554" t="s">
        <v>6</v>
      </c>
      <c r="I319" s="554"/>
      <c r="J319" s="554" t="s">
        <v>7</v>
      </c>
      <c r="K319" s="554"/>
      <c r="L319" s="554" t="s">
        <v>24</v>
      </c>
      <c r="M319" s="537" t="s">
        <v>9</v>
      </c>
    </row>
    <row r="320" spans="1:13" x14ac:dyDescent="0.55000000000000004">
      <c r="A320" s="547"/>
      <c r="B320" s="551"/>
      <c r="C320" s="552"/>
      <c r="D320" s="552"/>
      <c r="E320" s="553"/>
      <c r="F320" s="555"/>
      <c r="G320" s="555"/>
      <c r="H320" s="152" t="s">
        <v>10</v>
      </c>
      <c r="I320" s="152" t="s">
        <v>11</v>
      </c>
      <c r="J320" s="152" t="s">
        <v>10</v>
      </c>
      <c r="K320" s="152" t="s">
        <v>11</v>
      </c>
      <c r="L320" s="555"/>
      <c r="M320" s="538"/>
    </row>
    <row r="321" spans="1:13" x14ac:dyDescent="0.55000000000000004">
      <c r="A321" s="539" t="s">
        <v>138</v>
      </c>
      <c r="B321" s="540"/>
      <c r="C321" s="540"/>
      <c r="D321" s="540"/>
      <c r="E321" s="540"/>
      <c r="F321" s="540"/>
      <c r="G321" s="540"/>
      <c r="H321" s="541"/>
      <c r="I321" s="156">
        <f>I311</f>
        <v>1989648</v>
      </c>
      <c r="J321" s="51"/>
      <c r="K321" s="50">
        <f>K311</f>
        <v>77920</v>
      </c>
      <c r="L321" s="50">
        <f>L311</f>
        <v>2067568</v>
      </c>
      <c r="M321" s="8"/>
    </row>
    <row r="322" spans="1:13" x14ac:dyDescent="0.55000000000000004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542" t="str">
        <f>IF('กรอกรายการ วัสดุ'!B150&gt;0,'กรอกรายการ วัสดุ'!B150,IF('กรอกรายการ วัสดุ'!B150=0,"-"))</f>
        <v>-</v>
      </c>
      <c r="C322" s="542"/>
      <c r="D322" s="542"/>
      <c r="E322" s="542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47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47" t="str">
        <f>IF('กรอกรายการ วัสดุ'!I150&gt;0,'กรอกรายการ วัสดุ'!I150,IF('กรอกรายการ วัสดุ'!I150=0,"-"))</f>
        <v>-</v>
      </c>
      <c r="M322" s="78"/>
    </row>
    <row r="323" spans="1:13" x14ac:dyDescent="0.55000000000000004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531" t="str">
        <f>IF('กรอกรายการ วัสดุ'!B151&gt;0,'กรอกรายการ วัสดุ'!B151,IF('กรอกรายการ วัสดุ'!B151=0,"-"))</f>
        <v>-</v>
      </c>
      <c r="C323" s="531"/>
      <c r="D323" s="531"/>
      <c r="E323" s="531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47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47" t="str">
        <f>IF('กรอกรายการ วัสดุ'!I151&gt;0,'กรอกรายการ วัสดุ'!I151,IF('กรอกรายการ วัสดุ'!I151=0,"-"))</f>
        <v>-</v>
      </c>
      <c r="M323" s="78"/>
    </row>
    <row r="324" spans="1:13" x14ac:dyDescent="0.55000000000000004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531" t="str">
        <f>IF('กรอกรายการ วัสดุ'!B152&gt;0,'กรอกรายการ วัสดุ'!B152,IF('กรอกรายการ วัสดุ'!B152=0,"-"))</f>
        <v>-</v>
      </c>
      <c r="C324" s="531"/>
      <c r="D324" s="531"/>
      <c r="E324" s="531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47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47" t="str">
        <f>IF('กรอกรายการ วัสดุ'!I152&gt;0,'กรอกรายการ วัสดุ'!I152,IF('กรอกรายการ วัสดุ'!I152=0,"-"))</f>
        <v>-</v>
      </c>
      <c r="M324" s="78"/>
    </row>
    <row r="325" spans="1:13" x14ac:dyDescent="0.55000000000000004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531" t="str">
        <f>IF('กรอกรายการ วัสดุ'!B153&gt;0,'กรอกรายการ วัสดุ'!B153,IF('กรอกรายการ วัสดุ'!B153=0,"-"))</f>
        <v>-</v>
      </c>
      <c r="C325" s="531"/>
      <c r="D325" s="531"/>
      <c r="E325" s="531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47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47" t="str">
        <f>IF('กรอกรายการ วัสดุ'!I153&gt;0,'กรอกรายการ วัสดุ'!I153,IF('กรอกรายการ วัสดุ'!I153=0,"-"))</f>
        <v>-</v>
      </c>
      <c r="M325" s="78"/>
    </row>
    <row r="326" spans="1:13" x14ac:dyDescent="0.55000000000000004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531" t="str">
        <f>IF('กรอกรายการ วัสดุ'!B154&gt;0,'กรอกรายการ วัสดุ'!B154,IF('กรอกรายการ วัสดุ'!B154=0,"-"))</f>
        <v>-</v>
      </c>
      <c r="C326" s="531"/>
      <c r="D326" s="531"/>
      <c r="E326" s="531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47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47" t="str">
        <f>IF('กรอกรายการ วัสดุ'!I154&gt;0,'กรอกรายการ วัสดุ'!I154,IF('กรอกรายการ วัสดุ'!I154=0,"-"))</f>
        <v>-</v>
      </c>
      <c r="M326" s="78"/>
    </row>
    <row r="327" spans="1:13" x14ac:dyDescent="0.55000000000000004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531" t="str">
        <f>IF('กรอกรายการ วัสดุ'!B155&gt;0,'กรอกรายการ วัสดุ'!B155,IF('กรอกรายการ วัสดุ'!B155=0,"-"))</f>
        <v>-</v>
      </c>
      <c r="C327" s="531"/>
      <c r="D327" s="531"/>
      <c r="E327" s="531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47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47" t="str">
        <f>IF('กรอกรายการ วัสดุ'!I155&gt;0,'กรอกรายการ วัสดุ'!I155,IF('กรอกรายการ วัสดุ'!I155=0,"-"))</f>
        <v>-</v>
      </c>
      <c r="M327" s="78"/>
    </row>
    <row r="328" spans="1:13" x14ac:dyDescent="0.55000000000000004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531" t="str">
        <f>IF('กรอกรายการ วัสดุ'!B156&gt;0,'กรอกรายการ วัสดุ'!B156,IF('กรอกรายการ วัสดุ'!B156=0,"-"))</f>
        <v>-</v>
      </c>
      <c r="C328" s="531"/>
      <c r="D328" s="531"/>
      <c r="E328" s="531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47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47" t="str">
        <f>IF('กรอกรายการ วัสดุ'!I156&gt;0,'กรอกรายการ วัสดุ'!I156,IF('กรอกรายการ วัสดุ'!I156=0,"-"))</f>
        <v>-</v>
      </c>
      <c r="M328" s="78"/>
    </row>
    <row r="329" spans="1:13" x14ac:dyDescent="0.55000000000000004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531" t="str">
        <f>IF('กรอกรายการ วัสดุ'!B157&gt;0,'กรอกรายการ วัสดุ'!B157,IF('กรอกรายการ วัสดุ'!B157=0,"-"))</f>
        <v>-</v>
      </c>
      <c r="C329" s="531"/>
      <c r="D329" s="531"/>
      <c r="E329" s="531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47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47" t="str">
        <f>IF('กรอกรายการ วัสดุ'!I157&gt;0,'กรอกรายการ วัสดุ'!I157,IF('กรอกรายการ วัสดุ'!I157=0,"-"))</f>
        <v>-</v>
      </c>
      <c r="M329" s="78"/>
    </row>
    <row r="330" spans="1:13" x14ac:dyDescent="0.55000000000000004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531" t="str">
        <f>IF('กรอกรายการ วัสดุ'!B158&gt;0,'กรอกรายการ วัสดุ'!B158,IF('กรอกรายการ วัสดุ'!B158=0,"-"))</f>
        <v>-</v>
      </c>
      <c r="C330" s="531"/>
      <c r="D330" s="531"/>
      <c r="E330" s="531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47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47" t="str">
        <f>IF('กรอกรายการ วัสดุ'!I158&gt;0,'กรอกรายการ วัสดุ'!I158,IF('กรอกรายการ วัสดุ'!I158=0,"-"))</f>
        <v>-</v>
      </c>
      <c r="M330" s="78"/>
    </row>
    <row r="331" spans="1:13" ht="24.75" thickBot="1" x14ac:dyDescent="0.6">
      <c r="A331" s="121" t="str">
        <f>IF('กรอกรายการ วัสดุ'!A393&gt;0,'กรอกรายการ วัสดุ'!A405,IF('กรอกรายการ วัสดุ'!A405=0," "))</f>
        <v xml:space="preserve"> </v>
      </c>
      <c r="B331" s="532" t="str">
        <f>IF('กรอกรายการ วัสดุ'!B159&gt;0,'กรอกรายการ วัสดุ'!B159,IF('กรอกรายการ วัสดุ'!B159=0,"-"))</f>
        <v>-</v>
      </c>
      <c r="C331" s="532"/>
      <c r="D331" s="532"/>
      <c r="E331" s="532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47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47" t="str">
        <f>IF('กรอกรายการ วัสดุ'!I159&gt;0,'กรอกรายการ วัสดุ'!I159,IF('กรอกรายการ วัสดุ'!I159=0,"-"))</f>
        <v>-</v>
      </c>
      <c r="M331" s="77"/>
    </row>
    <row r="332" spans="1:13" ht="24.75" thickBot="1" x14ac:dyDescent="0.6">
      <c r="A332" s="533" t="s">
        <v>139</v>
      </c>
      <c r="B332" s="534"/>
      <c r="C332" s="534"/>
      <c r="D332" s="534"/>
      <c r="E332" s="534"/>
      <c r="F332" s="534"/>
      <c r="G332" s="534"/>
      <c r="H332" s="535"/>
      <c r="I332" s="157">
        <f>SUM(I322:I331)</f>
        <v>0</v>
      </c>
      <c r="J332" s="19"/>
      <c r="K332" s="48">
        <f t="shared" ref="K332:L332" si="22">SUM(K322:K331)</f>
        <v>0</v>
      </c>
      <c r="L332" s="48">
        <f t="shared" si="22"/>
        <v>0</v>
      </c>
      <c r="M332" s="14"/>
    </row>
    <row r="333" spans="1:13" ht="24.75" thickBot="1" x14ac:dyDescent="0.6">
      <c r="A333" s="533" t="s">
        <v>140</v>
      </c>
      <c r="B333" s="534"/>
      <c r="C333" s="534"/>
      <c r="D333" s="534"/>
      <c r="E333" s="534"/>
      <c r="F333" s="534"/>
      <c r="G333" s="534"/>
      <c r="H333" s="535"/>
      <c r="I333" s="157">
        <f>I332+I321</f>
        <v>1989648</v>
      </c>
      <c r="J333" s="15"/>
      <c r="K333" s="48">
        <f t="shared" ref="K333:L333" si="23">K332+K321</f>
        <v>77920</v>
      </c>
      <c r="L333" s="48">
        <f t="shared" si="23"/>
        <v>2067568</v>
      </c>
      <c r="M333" s="14"/>
    </row>
    <row r="334" spans="1:13" x14ac:dyDescent="0.55000000000000004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55000000000000004">
      <c r="A335" s="151"/>
      <c r="B335" s="2"/>
      <c r="C335" s="122"/>
      <c r="D335" s="122" t="s">
        <v>28</v>
      </c>
      <c r="E335" s="122" t="s">
        <v>29</v>
      </c>
      <c r="F335" s="2" t="s">
        <v>30</v>
      </c>
      <c r="G335" s="2"/>
      <c r="H335" s="123" t="s">
        <v>28</v>
      </c>
      <c r="I335" s="122" t="s">
        <v>33</v>
      </c>
      <c r="J335" s="2"/>
      <c r="K335" s="2"/>
      <c r="L335" s="2"/>
      <c r="M335" s="2"/>
    </row>
    <row r="336" spans="1:13" x14ac:dyDescent="0.55000000000000004">
      <c r="A336" s="151"/>
      <c r="B336" s="122"/>
      <c r="C336" s="122"/>
      <c r="D336" s="123"/>
      <c r="E336" s="151" t="str">
        <f>E314</f>
        <v>(นายอำพร จานเก่า)</v>
      </c>
      <c r="F336" s="2"/>
      <c r="G336" s="2"/>
      <c r="H336" s="123"/>
      <c r="I336" s="536" t="str">
        <f>I314</f>
        <v>(นางสาวจริยา ขัดแก้ว)</v>
      </c>
      <c r="J336" s="536"/>
      <c r="K336" s="2"/>
      <c r="L336" s="2"/>
      <c r="M336" s="2"/>
    </row>
    <row r="337" spans="1:13" s="2" customFormat="1" x14ac:dyDescent="0.55000000000000004">
      <c r="A337" s="283"/>
      <c r="C337" s="122"/>
      <c r="D337" s="536" t="str">
        <f>D315</f>
        <v>ช่าง ระดับ 4</v>
      </c>
      <c r="E337" s="536"/>
      <c r="F337" s="536"/>
      <c r="H337" s="536" t="str">
        <f>H315</f>
        <v>ผู้อำนวยการกลุ่มอำนวยการ</v>
      </c>
      <c r="I337" s="536"/>
      <c r="J337" s="536"/>
      <c r="K337" s="536"/>
    </row>
    <row r="338" spans="1:13" ht="27.75" x14ac:dyDescent="0.65">
      <c r="A338" s="2"/>
      <c r="B338" s="2"/>
      <c r="C338" s="556" t="s">
        <v>23</v>
      </c>
      <c r="D338" s="556"/>
      <c r="E338" s="556"/>
      <c r="F338" s="556"/>
      <c r="G338" s="556"/>
      <c r="H338" s="556"/>
      <c r="I338" s="556"/>
      <c r="J338" s="556"/>
      <c r="K338" s="556"/>
      <c r="L338" s="139" t="s">
        <v>25</v>
      </c>
      <c r="M338" s="140"/>
    </row>
    <row r="339" spans="1:13" x14ac:dyDescent="0.55000000000000004">
      <c r="A339" s="543" t="str">
        <f>A317</f>
        <v>ซ่อมแซมสำนักงาน สพป.ลำปาง เขต 3</v>
      </c>
      <c r="B339" s="543"/>
      <c r="C339" s="543"/>
      <c r="D339" s="544" t="str">
        <f>D295</f>
        <v>อาคารอาคารสำนักงาน สพป.ลำปาง เขต 3</v>
      </c>
      <c r="E339" s="544"/>
      <c r="F339" s="544"/>
      <c r="G339" s="544"/>
      <c r="H339" s="544"/>
      <c r="I339" s="1" t="s">
        <v>26</v>
      </c>
      <c r="J339" s="149" t="str">
        <f>J317</f>
        <v>ลำปาง เขต  3</v>
      </c>
      <c r="M339" s="1" t="s">
        <v>141</v>
      </c>
    </row>
    <row r="340" spans="1:13" ht="24.75" thickBot="1" x14ac:dyDescent="0.6">
      <c r="A340" s="149" t="s">
        <v>0</v>
      </c>
      <c r="D340" s="544" t="str">
        <f>D296</f>
        <v>สพป.ลำปาง เขต 3</v>
      </c>
      <c r="E340" s="544"/>
      <c r="F340" s="544"/>
      <c r="G340" s="544"/>
      <c r="H340" s="544"/>
      <c r="K340" s="545"/>
      <c r="L340" s="545"/>
    </row>
    <row r="341" spans="1:13" x14ac:dyDescent="0.55000000000000004">
      <c r="A341" s="546" t="s">
        <v>2</v>
      </c>
      <c r="B341" s="548" t="s">
        <v>3</v>
      </c>
      <c r="C341" s="549"/>
      <c r="D341" s="549"/>
      <c r="E341" s="550"/>
      <c r="F341" s="554" t="s">
        <v>4</v>
      </c>
      <c r="G341" s="554" t="s">
        <v>5</v>
      </c>
      <c r="H341" s="554" t="s">
        <v>6</v>
      </c>
      <c r="I341" s="554"/>
      <c r="J341" s="554" t="s">
        <v>7</v>
      </c>
      <c r="K341" s="554"/>
      <c r="L341" s="554" t="s">
        <v>24</v>
      </c>
      <c r="M341" s="537" t="s">
        <v>9</v>
      </c>
    </row>
    <row r="342" spans="1:13" x14ac:dyDescent="0.55000000000000004">
      <c r="A342" s="547"/>
      <c r="B342" s="551"/>
      <c r="C342" s="552"/>
      <c r="D342" s="552"/>
      <c r="E342" s="553"/>
      <c r="F342" s="555"/>
      <c r="G342" s="555"/>
      <c r="H342" s="152" t="s">
        <v>10</v>
      </c>
      <c r="I342" s="152" t="s">
        <v>11</v>
      </c>
      <c r="J342" s="152" t="s">
        <v>10</v>
      </c>
      <c r="K342" s="152" t="s">
        <v>11</v>
      </c>
      <c r="L342" s="555"/>
      <c r="M342" s="538"/>
    </row>
    <row r="343" spans="1:13" x14ac:dyDescent="0.55000000000000004">
      <c r="A343" s="539" t="s">
        <v>144</v>
      </c>
      <c r="B343" s="540"/>
      <c r="C343" s="540"/>
      <c r="D343" s="540"/>
      <c r="E343" s="540"/>
      <c r="F343" s="540"/>
      <c r="G343" s="540"/>
      <c r="H343" s="541"/>
      <c r="I343" s="156">
        <f>I333</f>
        <v>1989648</v>
      </c>
      <c r="J343" s="51"/>
      <c r="K343" s="50">
        <f>K333</f>
        <v>77920</v>
      </c>
      <c r="L343" s="50">
        <f>L333</f>
        <v>2067568</v>
      </c>
      <c r="M343" s="8"/>
    </row>
    <row r="344" spans="1:13" x14ac:dyDescent="0.55000000000000004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542" t="str">
        <f>IF('กรอกรายการ วัสดุ'!B160&gt;0,'กรอกรายการ วัสดุ'!B160,IF('กรอกรายการ วัสดุ'!B160=0,"-"))</f>
        <v>-</v>
      </c>
      <c r="C344" s="542"/>
      <c r="D344" s="542"/>
      <c r="E344" s="542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47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47" t="str">
        <f>IF('กรอกรายการ วัสดุ'!I160&gt;0,'กรอกรายการ วัสดุ'!I160,IF('กรอกรายการ วัสดุ'!I160=0,"-"))</f>
        <v>-</v>
      </c>
      <c r="M344" s="78"/>
    </row>
    <row r="345" spans="1:13" x14ac:dyDescent="0.55000000000000004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531" t="str">
        <f>IF('กรอกรายการ วัสดุ'!B161&gt;0,'กรอกรายการ วัสดุ'!B161,IF('กรอกรายการ วัสดุ'!B161=0,"-"))</f>
        <v>-</v>
      </c>
      <c r="C345" s="531"/>
      <c r="D345" s="531"/>
      <c r="E345" s="531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47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47" t="str">
        <f>IF('กรอกรายการ วัสดุ'!I161&gt;0,'กรอกรายการ วัสดุ'!I161,IF('กรอกรายการ วัสดุ'!I161=0,"-"))</f>
        <v>-</v>
      </c>
      <c r="M345" s="78"/>
    </row>
    <row r="346" spans="1:13" x14ac:dyDescent="0.55000000000000004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531" t="str">
        <f>IF('กรอกรายการ วัสดุ'!B162&gt;0,'กรอกรายการ วัสดุ'!B162,IF('กรอกรายการ วัสดุ'!B162=0,"-"))</f>
        <v>-</v>
      </c>
      <c r="C346" s="531"/>
      <c r="D346" s="531"/>
      <c r="E346" s="531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47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47" t="str">
        <f>IF('กรอกรายการ วัสดุ'!I162&gt;0,'กรอกรายการ วัสดุ'!I162,IF('กรอกรายการ วัสดุ'!I162=0,"-"))</f>
        <v>-</v>
      </c>
      <c r="M346" s="78"/>
    </row>
    <row r="347" spans="1:13" x14ac:dyDescent="0.55000000000000004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531" t="str">
        <f>IF('กรอกรายการ วัสดุ'!B163&gt;0,'กรอกรายการ วัสดุ'!B163,IF('กรอกรายการ วัสดุ'!B163=0,"-"))</f>
        <v>-</v>
      </c>
      <c r="C347" s="531"/>
      <c r="D347" s="531"/>
      <c r="E347" s="531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47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47" t="str">
        <f>IF('กรอกรายการ วัสดุ'!I163&gt;0,'กรอกรายการ วัสดุ'!I163,IF('กรอกรายการ วัสดุ'!I163=0,"-"))</f>
        <v>-</v>
      </c>
      <c r="M347" s="78"/>
    </row>
    <row r="348" spans="1:13" x14ac:dyDescent="0.55000000000000004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531" t="str">
        <f>IF('กรอกรายการ วัสดุ'!B164&gt;0,'กรอกรายการ วัสดุ'!B164,IF('กรอกรายการ วัสดุ'!B164=0,"-"))</f>
        <v>-</v>
      </c>
      <c r="C348" s="531"/>
      <c r="D348" s="531"/>
      <c r="E348" s="531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47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47" t="str">
        <f>IF('กรอกรายการ วัสดุ'!I164&gt;0,'กรอกรายการ วัสดุ'!I164,IF('กรอกรายการ วัสดุ'!I164=0,"-"))</f>
        <v>-</v>
      </c>
      <c r="M348" s="78"/>
    </row>
    <row r="349" spans="1:13" x14ac:dyDescent="0.55000000000000004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531" t="str">
        <f>IF('กรอกรายการ วัสดุ'!B165&gt;0,'กรอกรายการ วัสดุ'!B165,IF('กรอกรายการ วัสดุ'!B165=0,"-"))</f>
        <v>-</v>
      </c>
      <c r="C349" s="531"/>
      <c r="D349" s="531"/>
      <c r="E349" s="531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47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47" t="str">
        <f>IF('กรอกรายการ วัสดุ'!I165&gt;0,'กรอกรายการ วัสดุ'!I165,IF('กรอกรายการ วัสดุ'!I165=0,"-"))</f>
        <v>-</v>
      </c>
      <c r="M349" s="78"/>
    </row>
    <row r="350" spans="1:13" x14ac:dyDescent="0.55000000000000004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531" t="str">
        <f>IF('กรอกรายการ วัสดุ'!B166&gt;0,'กรอกรายการ วัสดุ'!B166,IF('กรอกรายการ วัสดุ'!B166=0,"-"))</f>
        <v>-</v>
      </c>
      <c r="C350" s="531"/>
      <c r="D350" s="531"/>
      <c r="E350" s="531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47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47" t="str">
        <f>IF('กรอกรายการ วัสดุ'!I166&gt;0,'กรอกรายการ วัสดุ'!I166,IF('กรอกรายการ วัสดุ'!I166=0,"-"))</f>
        <v>-</v>
      </c>
      <c r="M350" s="78"/>
    </row>
    <row r="351" spans="1:13" x14ac:dyDescent="0.55000000000000004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531" t="str">
        <f>IF('กรอกรายการ วัสดุ'!B167&gt;0,'กรอกรายการ วัสดุ'!B167,IF('กรอกรายการ วัสดุ'!B167=0,"-"))</f>
        <v>-</v>
      </c>
      <c r="C351" s="531"/>
      <c r="D351" s="531"/>
      <c r="E351" s="531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47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47" t="str">
        <f>IF('กรอกรายการ วัสดุ'!I167&gt;0,'กรอกรายการ วัสดุ'!I167,IF('กรอกรายการ วัสดุ'!I167=0,"-"))</f>
        <v>-</v>
      </c>
      <c r="M351" s="78"/>
    </row>
    <row r="352" spans="1:13" x14ac:dyDescent="0.55000000000000004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531" t="str">
        <f>IF('กรอกรายการ วัสดุ'!B168&gt;0,'กรอกรายการ วัสดุ'!B168,IF('กรอกรายการ วัสดุ'!B168=0,"-"))</f>
        <v>-</v>
      </c>
      <c r="C352" s="531"/>
      <c r="D352" s="531"/>
      <c r="E352" s="531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47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47" t="str">
        <f>IF('กรอกรายการ วัสดุ'!I168&gt;0,'กรอกรายการ วัสดุ'!I168,IF('กรอกรายการ วัสดุ'!I168=0,"-"))</f>
        <v>-</v>
      </c>
      <c r="M352" s="78"/>
    </row>
    <row r="353" spans="1:13" ht="24.75" thickBot="1" x14ac:dyDescent="0.6">
      <c r="A353" s="121" t="str">
        <f>IF('กรอกรายการ วัสดุ'!A415&gt;0,'กรอกรายการ วัสดุ'!A427,IF('กรอกรายการ วัสดุ'!A427=0," "))</f>
        <v xml:space="preserve"> </v>
      </c>
      <c r="B353" s="532" t="str">
        <f>IF('กรอกรายการ วัสดุ'!B169&gt;0,'กรอกรายการ วัสดุ'!B169,IF('กรอกรายการ วัสดุ'!B169=0,"-"))</f>
        <v>-</v>
      </c>
      <c r="C353" s="532"/>
      <c r="D353" s="532"/>
      <c r="E353" s="532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47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47" t="str">
        <f>IF('กรอกรายการ วัสดุ'!I169&gt;0,'กรอกรายการ วัสดุ'!I169,IF('กรอกรายการ วัสดุ'!I169=0,"-"))</f>
        <v>-</v>
      </c>
      <c r="M353" s="77"/>
    </row>
    <row r="354" spans="1:13" ht="24.75" thickBot="1" x14ac:dyDescent="0.6">
      <c r="A354" s="533" t="s">
        <v>145</v>
      </c>
      <c r="B354" s="534"/>
      <c r="C354" s="534"/>
      <c r="D354" s="534"/>
      <c r="E354" s="534"/>
      <c r="F354" s="534"/>
      <c r="G354" s="534"/>
      <c r="H354" s="535"/>
      <c r="I354" s="157">
        <f>SUM(I344:I353)</f>
        <v>0</v>
      </c>
      <c r="J354" s="19"/>
      <c r="K354" s="48">
        <f t="shared" ref="K354:L354" si="24">SUM(K344:K353)</f>
        <v>0</v>
      </c>
      <c r="L354" s="48">
        <f t="shared" si="24"/>
        <v>0</v>
      </c>
      <c r="M354" s="14"/>
    </row>
    <row r="355" spans="1:13" ht="24.75" thickBot="1" x14ac:dyDescent="0.6">
      <c r="A355" s="533" t="s">
        <v>146</v>
      </c>
      <c r="B355" s="534"/>
      <c r="C355" s="534"/>
      <c r="D355" s="534"/>
      <c r="E355" s="534"/>
      <c r="F355" s="534"/>
      <c r="G355" s="534"/>
      <c r="H355" s="535"/>
      <c r="I355" s="157">
        <f>I354+I343</f>
        <v>1989648</v>
      </c>
      <c r="J355" s="15"/>
      <c r="K355" s="48">
        <f t="shared" ref="K355:L355" si="25">K354+K343</f>
        <v>77920</v>
      </c>
      <c r="L355" s="48">
        <f t="shared" si="25"/>
        <v>2067568</v>
      </c>
      <c r="M355" s="14"/>
    </row>
    <row r="356" spans="1:13" x14ac:dyDescent="0.55000000000000004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55000000000000004">
      <c r="A357" s="151"/>
      <c r="B357" s="2"/>
      <c r="C357" s="122"/>
      <c r="D357" s="122" t="s">
        <v>28</v>
      </c>
      <c r="E357" s="122" t="s">
        <v>29</v>
      </c>
      <c r="F357" s="2" t="s">
        <v>30</v>
      </c>
      <c r="G357" s="2"/>
      <c r="H357" s="123" t="s">
        <v>28</v>
      </c>
      <c r="I357" s="122" t="s">
        <v>33</v>
      </c>
      <c r="J357" s="2"/>
      <c r="K357" s="2"/>
      <c r="L357" s="2"/>
      <c r="M357" s="2"/>
    </row>
    <row r="358" spans="1:13" x14ac:dyDescent="0.55000000000000004">
      <c r="A358" s="151"/>
      <c r="B358" s="122"/>
      <c r="C358" s="122"/>
      <c r="D358" s="123"/>
      <c r="E358" s="151" t="str">
        <f>E336</f>
        <v>(นายอำพร จานเก่า)</v>
      </c>
      <c r="F358" s="2"/>
      <c r="G358" s="2"/>
      <c r="H358" s="123"/>
      <c r="I358" s="536" t="str">
        <f>I336</f>
        <v>(นางสาวจริยา ขัดแก้ว)</v>
      </c>
      <c r="J358" s="536"/>
      <c r="K358" s="2"/>
      <c r="L358" s="2"/>
      <c r="M358" s="2"/>
    </row>
    <row r="359" spans="1:13" s="2" customFormat="1" x14ac:dyDescent="0.55000000000000004">
      <c r="A359" s="283"/>
      <c r="C359" s="122"/>
      <c r="D359" s="536" t="str">
        <f>D337</f>
        <v>ช่าง ระดับ 4</v>
      </c>
      <c r="E359" s="536"/>
      <c r="F359" s="536"/>
      <c r="H359" s="536" t="str">
        <f>H337</f>
        <v>ผู้อำนวยการกลุ่มอำนวยการ</v>
      </c>
      <c r="I359" s="536"/>
      <c r="J359" s="536"/>
      <c r="K359" s="536"/>
    </row>
    <row r="360" spans="1:13" ht="27.75" x14ac:dyDescent="0.65">
      <c r="A360" s="2"/>
      <c r="B360" s="2"/>
      <c r="C360" s="556" t="s">
        <v>23</v>
      </c>
      <c r="D360" s="556"/>
      <c r="E360" s="556"/>
      <c r="F360" s="556"/>
      <c r="G360" s="556"/>
      <c r="H360" s="556"/>
      <c r="I360" s="556"/>
      <c r="J360" s="556"/>
      <c r="K360" s="556"/>
      <c r="L360" s="139" t="s">
        <v>25</v>
      </c>
      <c r="M360" s="140"/>
    </row>
    <row r="361" spans="1:13" x14ac:dyDescent="0.55000000000000004">
      <c r="A361" s="543" t="str">
        <f>A339</f>
        <v>ซ่อมแซมสำนักงาน สพป.ลำปาง เขต 3</v>
      </c>
      <c r="B361" s="543"/>
      <c r="C361" s="543"/>
      <c r="D361" s="544" t="str">
        <f>D317</f>
        <v>อาคารอาคารสำนักงาน สพป.ลำปาง เขต 3</v>
      </c>
      <c r="E361" s="544"/>
      <c r="F361" s="544"/>
      <c r="G361" s="544"/>
      <c r="H361" s="544"/>
      <c r="I361" s="1" t="s">
        <v>26</v>
      </c>
      <c r="J361" s="149" t="str">
        <f>J339</f>
        <v>ลำปาง เขต  3</v>
      </c>
      <c r="M361" s="1" t="s">
        <v>147</v>
      </c>
    </row>
    <row r="362" spans="1:13" ht="24.75" thickBot="1" x14ac:dyDescent="0.6">
      <c r="A362" s="149" t="s">
        <v>0</v>
      </c>
      <c r="D362" s="544" t="str">
        <f>D318</f>
        <v>สพป.ลำปาง เขต 3</v>
      </c>
      <c r="E362" s="544"/>
      <c r="F362" s="544"/>
      <c r="G362" s="544"/>
      <c r="H362" s="544"/>
      <c r="K362" s="545"/>
      <c r="L362" s="545"/>
    </row>
    <row r="363" spans="1:13" x14ac:dyDescent="0.55000000000000004">
      <c r="A363" s="546" t="s">
        <v>2</v>
      </c>
      <c r="B363" s="548" t="s">
        <v>3</v>
      </c>
      <c r="C363" s="549"/>
      <c r="D363" s="549"/>
      <c r="E363" s="550"/>
      <c r="F363" s="554" t="s">
        <v>4</v>
      </c>
      <c r="G363" s="554" t="s">
        <v>5</v>
      </c>
      <c r="H363" s="554" t="s">
        <v>6</v>
      </c>
      <c r="I363" s="554"/>
      <c r="J363" s="554" t="s">
        <v>7</v>
      </c>
      <c r="K363" s="554"/>
      <c r="L363" s="554" t="s">
        <v>24</v>
      </c>
      <c r="M363" s="537" t="s">
        <v>9</v>
      </c>
    </row>
    <row r="364" spans="1:13" x14ac:dyDescent="0.55000000000000004">
      <c r="A364" s="547"/>
      <c r="B364" s="551"/>
      <c r="C364" s="552"/>
      <c r="D364" s="552"/>
      <c r="E364" s="553"/>
      <c r="F364" s="555"/>
      <c r="G364" s="555"/>
      <c r="H364" s="152" t="s">
        <v>10</v>
      </c>
      <c r="I364" s="152" t="s">
        <v>11</v>
      </c>
      <c r="J364" s="152" t="s">
        <v>10</v>
      </c>
      <c r="K364" s="152" t="s">
        <v>11</v>
      </c>
      <c r="L364" s="555"/>
      <c r="M364" s="538"/>
    </row>
    <row r="365" spans="1:13" x14ac:dyDescent="0.55000000000000004">
      <c r="A365" s="539" t="s">
        <v>142</v>
      </c>
      <c r="B365" s="540"/>
      <c r="C365" s="540"/>
      <c r="D365" s="540"/>
      <c r="E365" s="540"/>
      <c r="F365" s="540"/>
      <c r="G365" s="540"/>
      <c r="H365" s="541"/>
      <c r="I365" s="156">
        <f>I355</f>
        <v>1989648</v>
      </c>
      <c r="J365" s="51"/>
      <c r="K365" s="50">
        <f>K355</f>
        <v>77920</v>
      </c>
      <c r="L365" s="50">
        <f>L355</f>
        <v>2067568</v>
      </c>
      <c r="M365" s="8"/>
    </row>
    <row r="366" spans="1:13" x14ac:dyDescent="0.55000000000000004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542" t="str">
        <f>IF('กรอกรายการ วัสดุ'!B170&gt;0,'กรอกรายการ วัสดุ'!B170,IF('กรอกรายการ วัสดุ'!B170=0,"-"))</f>
        <v>-</v>
      </c>
      <c r="C366" s="542"/>
      <c r="D366" s="542"/>
      <c r="E366" s="542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47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47" t="str">
        <f>IF('กรอกรายการ วัสดุ'!I170&gt;0,'กรอกรายการ วัสดุ'!I170,IF('กรอกรายการ วัสดุ'!I170=0,"-"))</f>
        <v>-</v>
      </c>
      <c r="M366" s="78"/>
    </row>
    <row r="367" spans="1:13" x14ac:dyDescent="0.55000000000000004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531" t="str">
        <f>IF('กรอกรายการ วัสดุ'!B171&gt;0,'กรอกรายการ วัสดุ'!B171,IF('กรอกรายการ วัสดุ'!B171=0,"-"))</f>
        <v>-</v>
      </c>
      <c r="C367" s="531"/>
      <c r="D367" s="531"/>
      <c r="E367" s="531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47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47" t="str">
        <f>IF('กรอกรายการ วัสดุ'!I171&gt;0,'กรอกรายการ วัสดุ'!I171,IF('กรอกรายการ วัสดุ'!I171=0,"-"))</f>
        <v>-</v>
      </c>
      <c r="M367" s="78"/>
    </row>
    <row r="368" spans="1:13" x14ac:dyDescent="0.55000000000000004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531" t="str">
        <f>IF('กรอกรายการ วัสดุ'!B172&gt;0,'กรอกรายการ วัสดุ'!B172,IF('กรอกรายการ วัสดุ'!B172=0,"-"))</f>
        <v>-</v>
      </c>
      <c r="C368" s="531"/>
      <c r="D368" s="531"/>
      <c r="E368" s="531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47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47" t="str">
        <f>IF('กรอกรายการ วัสดุ'!I172&gt;0,'กรอกรายการ วัสดุ'!I172,IF('กรอกรายการ วัสดุ'!I172=0,"-"))</f>
        <v>-</v>
      </c>
      <c r="M368" s="78"/>
    </row>
    <row r="369" spans="1:13" x14ac:dyDescent="0.55000000000000004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531" t="str">
        <f>IF('กรอกรายการ วัสดุ'!B173&gt;0,'กรอกรายการ วัสดุ'!B173,IF('กรอกรายการ วัสดุ'!B173=0,"-"))</f>
        <v>-</v>
      </c>
      <c r="C369" s="531"/>
      <c r="D369" s="531"/>
      <c r="E369" s="531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47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47" t="str">
        <f>IF('กรอกรายการ วัสดุ'!I173&gt;0,'กรอกรายการ วัสดุ'!I173,IF('กรอกรายการ วัสดุ'!I173=0,"-"))</f>
        <v>-</v>
      </c>
      <c r="M369" s="78"/>
    </row>
    <row r="370" spans="1:13" x14ac:dyDescent="0.55000000000000004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531" t="str">
        <f>IF('กรอกรายการ วัสดุ'!B174&gt;0,'กรอกรายการ วัสดุ'!B174,IF('กรอกรายการ วัสดุ'!B174=0,"-"))</f>
        <v>-</v>
      </c>
      <c r="C370" s="531"/>
      <c r="D370" s="531"/>
      <c r="E370" s="531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47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47" t="str">
        <f>IF('กรอกรายการ วัสดุ'!I174&gt;0,'กรอกรายการ วัสดุ'!I174,IF('กรอกรายการ วัสดุ'!I174=0,"-"))</f>
        <v>-</v>
      </c>
      <c r="M370" s="78"/>
    </row>
    <row r="371" spans="1:13" x14ac:dyDescent="0.55000000000000004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531" t="str">
        <f>IF('กรอกรายการ วัสดุ'!B175&gt;0,'กรอกรายการ วัสดุ'!B175,IF('กรอกรายการ วัสดุ'!B175=0,"-"))</f>
        <v>-</v>
      </c>
      <c r="C371" s="531"/>
      <c r="D371" s="531"/>
      <c r="E371" s="531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47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47" t="str">
        <f>IF('กรอกรายการ วัสดุ'!I175&gt;0,'กรอกรายการ วัสดุ'!I175,IF('กรอกรายการ วัสดุ'!I175=0,"-"))</f>
        <v>-</v>
      </c>
      <c r="M371" s="78"/>
    </row>
    <row r="372" spans="1:13" x14ac:dyDescent="0.55000000000000004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531" t="str">
        <f>IF('กรอกรายการ วัสดุ'!B176&gt;0,'กรอกรายการ วัสดุ'!B176,IF('กรอกรายการ วัสดุ'!B176=0,"-"))</f>
        <v>-</v>
      </c>
      <c r="C372" s="531"/>
      <c r="D372" s="531"/>
      <c r="E372" s="531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47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47" t="str">
        <f>IF('กรอกรายการ วัสดุ'!I176&gt;0,'กรอกรายการ วัสดุ'!I176,IF('กรอกรายการ วัสดุ'!I176=0,"-"))</f>
        <v>-</v>
      </c>
      <c r="M372" s="78"/>
    </row>
    <row r="373" spans="1:13" x14ac:dyDescent="0.55000000000000004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531" t="str">
        <f>IF('กรอกรายการ วัสดุ'!B177&gt;0,'กรอกรายการ วัสดุ'!B177,IF('กรอกรายการ วัสดุ'!B177=0,"-"))</f>
        <v>-</v>
      </c>
      <c r="C373" s="531"/>
      <c r="D373" s="531"/>
      <c r="E373" s="531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47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47" t="str">
        <f>IF('กรอกรายการ วัสดุ'!I177&gt;0,'กรอกรายการ วัสดุ'!I177,IF('กรอกรายการ วัสดุ'!I177=0,"-"))</f>
        <v>-</v>
      </c>
      <c r="M373" s="78"/>
    </row>
    <row r="374" spans="1:13" x14ac:dyDescent="0.55000000000000004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531" t="str">
        <f>IF('กรอกรายการ วัสดุ'!B178&gt;0,'กรอกรายการ วัสดุ'!B178,IF('กรอกรายการ วัสดุ'!B178=0,"-"))</f>
        <v>-</v>
      </c>
      <c r="C374" s="531"/>
      <c r="D374" s="531"/>
      <c r="E374" s="531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47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47" t="str">
        <f>IF('กรอกรายการ วัสดุ'!I178&gt;0,'กรอกรายการ วัสดุ'!I178,IF('กรอกรายการ วัสดุ'!I178=0,"-"))</f>
        <v>-</v>
      </c>
      <c r="M374" s="78"/>
    </row>
    <row r="375" spans="1:13" ht="24.75" thickBot="1" x14ac:dyDescent="0.6">
      <c r="A375" s="121" t="str">
        <f>IF('กรอกรายการ วัสดุ'!A437&gt;0,'กรอกรายการ วัสดุ'!A449,IF('กรอกรายการ วัสดุ'!A449=0," "))</f>
        <v xml:space="preserve"> </v>
      </c>
      <c r="B375" s="532" t="str">
        <f>IF('กรอกรายการ วัสดุ'!B179&gt;0,'กรอกรายการ วัสดุ'!B179,IF('กรอกรายการ วัสดุ'!B179=0,"-"))</f>
        <v>-</v>
      </c>
      <c r="C375" s="532"/>
      <c r="D375" s="532"/>
      <c r="E375" s="532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47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47" t="str">
        <f>IF('กรอกรายการ วัสดุ'!I179&gt;0,'กรอกรายการ วัสดุ'!I179,IF('กรอกรายการ วัสดุ'!I179=0,"-"))</f>
        <v>-</v>
      </c>
      <c r="M375" s="77"/>
    </row>
    <row r="376" spans="1:13" ht="24.75" thickBot="1" x14ac:dyDescent="0.6">
      <c r="A376" s="533" t="s">
        <v>143</v>
      </c>
      <c r="B376" s="534"/>
      <c r="C376" s="534"/>
      <c r="D376" s="534"/>
      <c r="E376" s="534"/>
      <c r="F376" s="534"/>
      <c r="G376" s="534"/>
      <c r="H376" s="535"/>
      <c r="I376" s="157">
        <f>SUM(I366:I375)</f>
        <v>0</v>
      </c>
      <c r="J376" s="19"/>
      <c r="K376" s="48">
        <f t="shared" ref="K376:L376" si="26">SUM(K366:K375)</f>
        <v>0</v>
      </c>
      <c r="L376" s="48">
        <f t="shared" si="26"/>
        <v>0</v>
      </c>
      <c r="M376" s="14"/>
    </row>
    <row r="377" spans="1:13" ht="24.75" thickBot="1" x14ac:dyDescent="0.6">
      <c r="A377" s="533" t="s">
        <v>148</v>
      </c>
      <c r="B377" s="534"/>
      <c r="C377" s="534"/>
      <c r="D377" s="534"/>
      <c r="E377" s="534"/>
      <c r="F377" s="534"/>
      <c r="G377" s="534"/>
      <c r="H377" s="535"/>
      <c r="I377" s="157">
        <f>I376+I365</f>
        <v>1989648</v>
      </c>
      <c r="J377" s="15"/>
      <c r="K377" s="48">
        <f t="shared" ref="K377:L377" si="27">K376+K365</f>
        <v>77920</v>
      </c>
      <c r="L377" s="48">
        <f t="shared" si="27"/>
        <v>2067568</v>
      </c>
      <c r="M377" s="14"/>
    </row>
    <row r="378" spans="1:13" x14ac:dyDescent="0.55000000000000004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55000000000000004">
      <c r="A379" s="151"/>
      <c r="B379" s="2"/>
      <c r="C379" s="122"/>
      <c r="D379" s="122" t="s">
        <v>28</v>
      </c>
      <c r="E379" s="122" t="s">
        <v>29</v>
      </c>
      <c r="F379" s="2" t="s">
        <v>30</v>
      </c>
      <c r="G379" s="2"/>
      <c r="H379" s="123" t="s">
        <v>28</v>
      </c>
      <c r="I379" s="122" t="s">
        <v>33</v>
      </c>
      <c r="J379" s="2"/>
      <c r="K379" s="2"/>
      <c r="L379" s="2"/>
      <c r="M379" s="2"/>
    </row>
    <row r="380" spans="1:13" x14ac:dyDescent="0.55000000000000004">
      <c r="A380" s="151"/>
      <c r="B380" s="122"/>
      <c r="C380" s="122"/>
      <c r="D380" s="123"/>
      <c r="E380" s="151" t="str">
        <f>E358</f>
        <v>(นายอำพร จานเก่า)</v>
      </c>
      <c r="F380" s="2"/>
      <c r="G380" s="2"/>
      <c r="H380" s="123"/>
      <c r="I380" s="536" t="str">
        <f>I358</f>
        <v>(นางสาวจริยา ขัดแก้ว)</v>
      </c>
      <c r="J380" s="536"/>
      <c r="K380" s="2"/>
      <c r="L380" s="2"/>
      <c r="M380" s="2"/>
    </row>
    <row r="381" spans="1:13" s="2" customFormat="1" x14ac:dyDescent="0.55000000000000004">
      <c r="A381" s="283"/>
      <c r="C381" s="122"/>
      <c r="D381" s="536" t="str">
        <f>D359</f>
        <v>ช่าง ระดับ 4</v>
      </c>
      <c r="E381" s="536"/>
      <c r="F381" s="536"/>
      <c r="H381" s="536" t="str">
        <f>H359</f>
        <v>ผู้อำนวยการกลุ่มอำนวยการ</v>
      </c>
      <c r="I381" s="536"/>
      <c r="J381" s="536"/>
      <c r="K381" s="536"/>
    </row>
    <row r="382" spans="1:13" ht="27.75" x14ac:dyDescent="0.65">
      <c r="A382" s="2"/>
      <c r="B382" s="2"/>
      <c r="C382" s="556" t="s">
        <v>23</v>
      </c>
      <c r="D382" s="556"/>
      <c r="E382" s="556"/>
      <c r="F382" s="556"/>
      <c r="G382" s="556"/>
      <c r="H382" s="556"/>
      <c r="I382" s="556"/>
      <c r="J382" s="556"/>
      <c r="K382" s="556"/>
      <c r="L382" s="139" t="s">
        <v>25</v>
      </c>
      <c r="M382" s="140"/>
    </row>
    <row r="383" spans="1:13" x14ac:dyDescent="0.55000000000000004">
      <c r="A383" s="543" t="str">
        <f>A361</f>
        <v>ซ่อมแซมสำนักงาน สพป.ลำปาง เขต 3</v>
      </c>
      <c r="B383" s="543"/>
      <c r="C383" s="543"/>
      <c r="D383" s="544" t="str">
        <f>D339</f>
        <v>อาคารอาคารสำนักงาน สพป.ลำปาง เขต 3</v>
      </c>
      <c r="E383" s="544"/>
      <c r="F383" s="544"/>
      <c r="G383" s="544"/>
      <c r="H383" s="544"/>
      <c r="I383" s="1" t="s">
        <v>26</v>
      </c>
      <c r="J383" s="149" t="str">
        <f>J361</f>
        <v>ลำปาง เขต  3</v>
      </c>
      <c r="M383" s="1" t="s">
        <v>149</v>
      </c>
    </row>
    <row r="384" spans="1:13" ht="24.75" thickBot="1" x14ac:dyDescent="0.6">
      <c r="A384" s="149" t="s">
        <v>0</v>
      </c>
      <c r="D384" s="544" t="str">
        <f>D340</f>
        <v>สพป.ลำปาง เขต 3</v>
      </c>
      <c r="E384" s="544"/>
      <c r="F384" s="544"/>
      <c r="G384" s="544"/>
      <c r="H384" s="544"/>
      <c r="K384" s="545"/>
      <c r="L384" s="545"/>
    </row>
    <row r="385" spans="1:13" x14ac:dyDescent="0.55000000000000004">
      <c r="A385" s="546" t="s">
        <v>2</v>
      </c>
      <c r="B385" s="548" t="s">
        <v>3</v>
      </c>
      <c r="C385" s="549"/>
      <c r="D385" s="549"/>
      <c r="E385" s="550"/>
      <c r="F385" s="554" t="s">
        <v>4</v>
      </c>
      <c r="G385" s="554" t="s">
        <v>5</v>
      </c>
      <c r="H385" s="554" t="s">
        <v>6</v>
      </c>
      <c r="I385" s="554"/>
      <c r="J385" s="554" t="s">
        <v>7</v>
      </c>
      <c r="K385" s="554"/>
      <c r="L385" s="554" t="s">
        <v>24</v>
      </c>
      <c r="M385" s="537" t="s">
        <v>9</v>
      </c>
    </row>
    <row r="386" spans="1:13" x14ac:dyDescent="0.55000000000000004">
      <c r="A386" s="547"/>
      <c r="B386" s="551"/>
      <c r="C386" s="552"/>
      <c r="D386" s="552"/>
      <c r="E386" s="553"/>
      <c r="F386" s="555"/>
      <c r="G386" s="555"/>
      <c r="H386" s="152" t="s">
        <v>10</v>
      </c>
      <c r="I386" s="152" t="s">
        <v>11</v>
      </c>
      <c r="J386" s="152" t="s">
        <v>10</v>
      </c>
      <c r="K386" s="152" t="s">
        <v>11</v>
      </c>
      <c r="L386" s="555"/>
      <c r="M386" s="538"/>
    </row>
    <row r="387" spans="1:13" x14ac:dyDescent="0.55000000000000004">
      <c r="A387" s="539" t="s">
        <v>150</v>
      </c>
      <c r="B387" s="540"/>
      <c r="C387" s="540"/>
      <c r="D387" s="540"/>
      <c r="E387" s="540"/>
      <c r="F387" s="540"/>
      <c r="G387" s="540"/>
      <c r="H387" s="541"/>
      <c r="I387" s="156">
        <f>I377</f>
        <v>1989648</v>
      </c>
      <c r="J387" s="51"/>
      <c r="K387" s="50">
        <f>K377</f>
        <v>77920</v>
      </c>
      <c r="L387" s="50">
        <f>L377</f>
        <v>2067568</v>
      </c>
      <c r="M387" s="8"/>
    </row>
    <row r="388" spans="1:13" x14ac:dyDescent="0.55000000000000004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542" t="str">
        <f>IF('กรอกรายการ วัสดุ'!B180&gt;0,'กรอกรายการ วัสดุ'!B180,IF('กรอกรายการ วัสดุ'!B180=0,"-"))</f>
        <v>-</v>
      </c>
      <c r="C388" s="542"/>
      <c r="D388" s="542"/>
      <c r="E388" s="542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47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47" t="str">
        <f>IF('กรอกรายการ วัสดุ'!I180&gt;0,'กรอกรายการ วัสดุ'!I180,IF('กรอกรายการ วัสดุ'!I180=0,"-"))</f>
        <v>-</v>
      </c>
      <c r="M388" s="78"/>
    </row>
    <row r="389" spans="1:13" x14ac:dyDescent="0.55000000000000004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531" t="str">
        <f>IF('กรอกรายการ วัสดุ'!B181&gt;0,'กรอกรายการ วัสดุ'!B181,IF('กรอกรายการ วัสดุ'!B181=0,"-"))</f>
        <v>-</v>
      </c>
      <c r="C389" s="531"/>
      <c r="D389" s="531"/>
      <c r="E389" s="531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47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47" t="str">
        <f>IF('กรอกรายการ วัสดุ'!I181&gt;0,'กรอกรายการ วัสดุ'!I181,IF('กรอกรายการ วัสดุ'!I181=0,"-"))</f>
        <v>-</v>
      </c>
      <c r="M389" s="78"/>
    </row>
    <row r="390" spans="1:13" x14ac:dyDescent="0.55000000000000004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531" t="str">
        <f>IF('กรอกรายการ วัสดุ'!B182&gt;0,'กรอกรายการ วัสดุ'!B182,IF('กรอกรายการ วัสดุ'!B182=0,"-"))</f>
        <v>-</v>
      </c>
      <c r="C390" s="531"/>
      <c r="D390" s="531"/>
      <c r="E390" s="531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47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47" t="str">
        <f>IF('กรอกรายการ วัสดุ'!I182&gt;0,'กรอกรายการ วัสดุ'!I182,IF('กรอกรายการ วัสดุ'!I182=0,"-"))</f>
        <v>-</v>
      </c>
      <c r="M390" s="78"/>
    </row>
    <row r="391" spans="1:13" x14ac:dyDescent="0.55000000000000004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531" t="str">
        <f>IF('กรอกรายการ วัสดุ'!B183&gt;0,'กรอกรายการ วัสดุ'!B183,IF('กรอกรายการ วัสดุ'!B183=0,"-"))</f>
        <v>-</v>
      </c>
      <c r="C391" s="531"/>
      <c r="D391" s="531"/>
      <c r="E391" s="531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47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47" t="str">
        <f>IF('กรอกรายการ วัสดุ'!I183&gt;0,'กรอกรายการ วัสดุ'!I183,IF('กรอกรายการ วัสดุ'!I183=0,"-"))</f>
        <v>-</v>
      </c>
      <c r="M391" s="78"/>
    </row>
    <row r="392" spans="1:13" x14ac:dyDescent="0.55000000000000004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531" t="str">
        <f>IF('กรอกรายการ วัสดุ'!B184&gt;0,'กรอกรายการ วัสดุ'!B184,IF('กรอกรายการ วัสดุ'!B184=0,"-"))</f>
        <v>-</v>
      </c>
      <c r="C392" s="531"/>
      <c r="D392" s="531"/>
      <c r="E392" s="531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47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47" t="str">
        <f>IF('กรอกรายการ วัสดุ'!I184&gt;0,'กรอกรายการ วัสดุ'!I184,IF('กรอกรายการ วัสดุ'!I184=0,"-"))</f>
        <v>-</v>
      </c>
      <c r="M392" s="78"/>
    </row>
    <row r="393" spans="1:13" x14ac:dyDescent="0.55000000000000004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531" t="str">
        <f>IF('กรอกรายการ วัสดุ'!B185&gt;0,'กรอกรายการ วัสดุ'!B185,IF('กรอกรายการ วัสดุ'!B185=0,"-"))</f>
        <v>-</v>
      </c>
      <c r="C393" s="531"/>
      <c r="D393" s="531"/>
      <c r="E393" s="531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47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47" t="str">
        <f>IF('กรอกรายการ วัสดุ'!I185&gt;0,'กรอกรายการ วัสดุ'!I185,IF('กรอกรายการ วัสดุ'!I185=0,"-"))</f>
        <v>-</v>
      </c>
      <c r="M393" s="78"/>
    </row>
    <row r="394" spans="1:13" x14ac:dyDescent="0.55000000000000004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531" t="str">
        <f>IF('กรอกรายการ วัสดุ'!B186&gt;0,'กรอกรายการ วัสดุ'!B186,IF('กรอกรายการ วัสดุ'!B186=0,"-"))</f>
        <v>-</v>
      </c>
      <c r="C394" s="531"/>
      <c r="D394" s="531"/>
      <c r="E394" s="531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47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47" t="str">
        <f>IF('กรอกรายการ วัสดุ'!I186&gt;0,'กรอกรายการ วัสดุ'!I186,IF('กรอกรายการ วัสดุ'!I186=0,"-"))</f>
        <v>-</v>
      </c>
      <c r="M394" s="78"/>
    </row>
    <row r="395" spans="1:13" x14ac:dyDescent="0.55000000000000004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531" t="str">
        <f>IF('กรอกรายการ วัสดุ'!B187&gt;0,'กรอกรายการ วัสดุ'!B187,IF('กรอกรายการ วัสดุ'!B187=0,"-"))</f>
        <v>-</v>
      </c>
      <c r="C395" s="531"/>
      <c r="D395" s="531"/>
      <c r="E395" s="531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47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47" t="str">
        <f>IF('กรอกรายการ วัสดุ'!I187&gt;0,'กรอกรายการ วัสดุ'!I187,IF('กรอกรายการ วัสดุ'!I187=0,"-"))</f>
        <v>-</v>
      </c>
      <c r="M395" s="78"/>
    </row>
    <row r="396" spans="1:13" x14ac:dyDescent="0.55000000000000004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531" t="str">
        <f>IF('กรอกรายการ วัสดุ'!B188&gt;0,'กรอกรายการ วัสดุ'!B188,IF('กรอกรายการ วัสดุ'!B188=0,"-"))</f>
        <v>-</v>
      </c>
      <c r="C396" s="531"/>
      <c r="D396" s="531"/>
      <c r="E396" s="531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47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47" t="str">
        <f>IF('กรอกรายการ วัสดุ'!I188&gt;0,'กรอกรายการ วัสดุ'!I188,IF('กรอกรายการ วัสดุ'!I188=0,"-"))</f>
        <v>-</v>
      </c>
      <c r="M396" s="78"/>
    </row>
    <row r="397" spans="1:13" ht="24.75" thickBot="1" x14ac:dyDescent="0.6">
      <c r="A397" s="121" t="str">
        <f>IF('กรอกรายการ วัสดุ'!A459&gt;0,'กรอกรายการ วัสดุ'!A471,IF('กรอกรายการ วัสดุ'!A471=0," "))</f>
        <v xml:space="preserve"> </v>
      </c>
      <c r="B397" s="532" t="str">
        <f>IF('กรอกรายการ วัสดุ'!B189&gt;0,'กรอกรายการ วัสดุ'!B189,IF('กรอกรายการ วัสดุ'!B189=0,"-"))</f>
        <v>-</v>
      </c>
      <c r="C397" s="532"/>
      <c r="D397" s="532"/>
      <c r="E397" s="532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47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47" t="str">
        <f>IF('กรอกรายการ วัสดุ'!I189&gt;0,'กรอกรายการ วัสดุ'!I189,IF('กรอกรายการ วัสดุ'!I189=0,"-"))</f>
        <v>-</v>
      </c>
      <c r="M397" s="77"/>
    </row>
    <row r="398" spans="1:13" ht="24.75" thickBot="1" x14ac:dyDescent="0.6">
      <c r="A398" s="533" t="s">
        <v>151</v>
      </c>
      <c r="B398" s="534"/>
      <c r="C398" s="534"/>
      <c r="D398" s="534"/>
      <c r="E398" s="534"/>
      <c r="F398" s="534"/>
      <c r="G398" s="534"/>
      <c r="H398" s="535"/>
      <c r="I398" s="157">
        <f>SUM(I388:I397)</f>
        <v>0</v>
      </c>
      <c r="J398" s="19"/>
      <c r="K398" s="48">
        <f t="shared" ref="K398:L398" si="28">SUM(K388:K397)</f>
        <v>0</v>
      </c>
      <c r="L398" s="48">
        <f t="shared" si="28"/>
        <v>0</v>
      </c>
      <c r="M398" s="14"/>
    </row>
    <row r="399" spans="1:13" ht="24.75" thickBot="1" x14ac:dyDescent="0.6">
      <c r="A399" s="533" t="s">
        <v>152</v>
      </c>
      <c r="B399" s="534"/>
      <c r="C399" s="534"/>
      <c r="D399" s="534"/>
      <c r="E399" s="534"/>
      <c r="F399" s="534"/>
      <c r="G399" s="534"/>
      <c r="H399" s="535"/>
      <c r="I399" s="157">
        <f>I398+I387</f>
        <v>1989648</v>
      </c>
      <c r="J399" s="15"/>
      <c r="K399" s="48">
        <f t="shared" ref="K399:L399" si="29">K398+K387</f>
        <v>77920</v>
      </c>
      <c r="L399" s="48">
        <f t="shared" si="29"/>
        <v>2067568</v>
      </c>
      <c r="M399" s="14"/>
    </row>
    <row r="400" spans="1:13" x14ac:dyDescent="0.55000000000000004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55000000000000004">
      <c r="A401" s="151"/>
      <c r="B401" s="2"/>
      <c r="C401" s="122"/>
      <c r="D401" s="122" t="s">
        <v>28</v>
      </c>
      <c r="E401" s="122" t="s">
        <v>29</v>
      </c>
      <c r="F401" s="2" t="s">
        <v>30</v>
      </c>
      <c r="G401" s="2"/>
      <c r="H401" s="123" t="s">
        <v>28</v>
      </c>
      <c r="I401" s="122" t="s">
        <v>33</v>
      </c>
      <c r="J401" s="2"/>
      <c r="K401" s="2"/>
      <c r="L401" s="2"/>
      <c r="M401" s="2"/>
    </row>
    <row r="402" spans="1:13" x14ac:dyDescent="0.55000000000000004">
      <c r="A402" s="151"/>
      <c r="B402" s="122"/>
      <c r="C402" s="122"/>
      <c r="D402" s="123"/>
      <c r="E402" s="151" t="str">
        <f>E380</f>
        <v>(นายอำพร จานเก่า)</v>
      </c>
      <c r="F402" s="2"/>
      <c r="G402" s="2"/>
      <c r="H402" s="123"/>
      <c r="I402" s="536" t="str">
        <f>I380</f>
        <v>(นางสาวจริยา ขัดแก้ว)</v>
      </c>
      <c r="J402" s="536"/>
      <c r="K402" s="2"/>
      <c r="L402" s="2"/>
      <c r="M402" s="2"/>
    </row>
    <row r="403" spans="1:13" s="2" customFormat="1" x14ac:dyDescent="0.55000000000000004">
      <c r="A403" s="283"/>
      <c r="C403" s="122"/>
      <c r="D403" s="536" t="str">
        <f>D381</f>
        <v>ช่าง ระดับ 4</v>
      </c>
      <c r="E403" s="536"/>
      <c r="F403" s="536"/>
      <c r="H403" s="536" t="str">
        <f>H381</f>
        <v>ผู้อำนวยการกลุ่มอำนวยการ</v>
      </c>
      <c r="I403" s="536"/>
      <c r="J403" s="536"/>
      <c r="K403" s="536"/>
    </row>
    <row r="404" spans="1:13" ht="27.75" x14ac:dyDescent="0.65">
      <c r="A404" s="2"/>
      <c r="B404" s="2"/>
      <c r="C404" s="556" t="s">
        <v>23</v>
      </c>
      <c r="D404" s="556"/>
      <c r="E404" s="556"/>
      <c r="F404" s="556"/>
      <c r="G404" s="556"/>
      <c r="H404" s="556"/>
      <c r="I404" s="556"/>
      <c r="J404" s="556"/>
      <c r="K404" s="556"/>
      <c r="L404" s="139" t="s">
        <v>25</v>
      </c>
      <c r="M404" s="140"/>
    </row>
    <row r="405" spans="1:13" x14ac:dyDescent="0.55000000000000004">
      <c r="A405" s="543" t="str">
        <f>A383</f>
        <v>ซ่อมแซมสำนักงาน สพป.ลำปาง เขต 3</v>
      </c>
      <c r="B405" s="543"/>
      <c r="C405" s="543"/>
      <c r="D405" s="544" t="str">
        <f>D361</f>
        <v>อาคารอาคารสำนักงาน สพป.ลำปาง เขต 3</v>
      </c>
      <c r="E405" s="544"/>
      <c r="F405" s="544"/>
      <c r="G405" s="544"/>
      <c r="H405" s="544"/>
      <c r="I405" s="1" t="s">
        <v>26</v>
      </c>
      <c r="J405" s="149" t="str">
        <f>J383</f>
        <v>ลำปาง เขต  3</v>
      </c>
      <c r="M405" s="1" t="s">
        <v>153</v>
      </c>
    </row>
    <row r="406" spans="1:13" ht="24.75" thickBot="1" x14ac:dyDescent="0.6">
      <c r="A406" s="149" t="s">
        <v>0</v>
      </c>
      <c r="D406" s="544" t="str">
        <f>D362</f>
        <v>สพป.ลำปาง เขต 3</v>
      </c>
      <c r="E406" s="544"/>
      <c r="F406" s="544"/>
      <c r="G406" s="544"/>
      <c r="H406" s="544"/>
      <c r="K406" s="545"/>
      <c r="L406" s="545"/>
    </row>
    <row r="407" spans="1:13" x14ac:dyDescent="0.55000000000000004">
      <c r="A407" s="546" t="s">
        <v>2</v>
      </c>
      <c r="B407" s="548" t="s">
        <v>3</v>
      </c>
      <c r="C407" s="549"/>
      <c r="D407" s="549"/>
      <c r="E407" s="550"/>
      <c r="F407" s="554" t="s">
        <v>4</v>
      </c>
      <c r="G407" s="554" t="s">
        <v>5</v>
      </c>
      <c r="H407" s="554" t="s">
        <v>6</v>
      </c>
      <c r="I407" s="554"/>
      <c r="J407" s="554" t="s">
        <v>7</v>
      </c>
      <c r="K407" s="554"/>
      <c r="L407" s="554" t="s">
        <v>24</v>
      </c>
      <c r="M407" s="537" t="s">
        <v>9</v>
      </c>
    </row>
    <row r="408" spans="1:13" x14ac:dyDescent="0.55000000000000004">
      <c r="A408" s="547"/>
      <c r="B408" s="551"/>
      <c r="C408" s="552"/>
      <c r="D408" s="552"/>
      <c r="E408" s="553"/>
      <c r="F408" s="555"/>
      <c r="G408" s="555"/>
      <c r="H408" s="152" t="s">
        <v>10</v>
      </c>
      <c r="I408" s="152" t="s">
        <v>11</v>
      </c>
      <c r="J408" s="152" t="s">
        <v>10</v>
      </c>
      <c r="K408" s="152" t="s">
        <v>11</v>
      </c>
      <c r="L408" s="555"/>
      <c r="M408" s="538"/>
    </row>
    <row r="409" spans="1:13" x14ac:dyDescent="0.55000000000000004">
      <c r="A409" s="539" t="s">
        <v>154</v>
      </c>
      <c r="B409" s="540"/>
      <c r="C409" s="540"/>
      <c r="D409" s="540"/>
      <c r="E409" s="540"/>
      <c r="F409" s="540"/>
      <c r="G409" s="540"/>
      <c r="H409" s="541"/>
      <c r="I409" s="156">
        <f>I399</f>
        <v>1989648</v>
      </c>
      <c r="J409" s="51"/>
      <c r="K409" s="50">
        <f>K399</f>
        <v>77920</v>
      </c>
      <c r="L409" s="50">
        <f>L399</f>
        <v>2067568</v>
      </c>
      <c r="M409" s="8"/>
    </row>
    <row r="410" spans="1:13" x14ac:dyDescent="0.55000000000000004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542" t="str">
        <f>IF('กรอกรายการ วัสดุ'!B190&gt;0,'กรอกรายการ วัสดุ'!B190,IF('กรอกรายการ วัสดุ'!B190=0,"-"))</f>
        <v>-</v>
      </c>
      <c r="C410" s="542"/>
      <c r="D410" s="542"/>
      <c r="E410" s="542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47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47" t="str">
        <f>IF('กรอกรายการ วัสดุ'!I190&gt;0,'กรอกรายการ วัสดุ'!I190,IF('กรอกรายการ วัสดุ'!I190=0,"-"))</f>
        <v>-</v>
      </c>
      <c r="M410" s="77"/>
    </row>
    <row r="411" spans="1:13" x14ac:dyDescent="0.55000000000000004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531" t="str">
        <f>IF('กรอกรายการ วัสดุ'!B191&gt;0,'กรอกรายการ วัสดุ'!B191,IF('กรอกรายการ วัสดุ'!B191=0,"-"))</f>
        <v>-</v>
      </c>
      <c r="C411" s="531"/>
      <c r="D411" s="531"/>
      <c r="E411" s="531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47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47" t="str">
        <f>IF('กรอกรายการ วัสดุ'!I191&gt;0,'กรอกรายการ วัสดุ'!I191,IF('กรอกรายการ วัสดุ'!I191=0,"-"))</f>
        <v>-</v>
      </c>
      <c r="M411" s="78"/>
    </row>
    <row r="412" spans="1:13" x14ac:dyDescent="0.55000000000000004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531" t="str">
        <f>IF('กรอกรายการ วัสดุ'!B192&gt;0,'กรอกรายการ วัสดุ'!B192,IF('กรอกรายการ วัสดุ'!B192=0,"-"))</f>
        <v>-</v>
      </c>
      <c r="C412" s="531"/>
      <c r="D412" s="531"/>
      <c r="E412" s="531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47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47" t="str">
        <f>IF('กรอกรายการ วัสดุ'!I192&gt;0,'กรอกรายการ วัสดุ'!I192,IF('กรอกรายการ วัสดุ'!I192=0,"-"))</f>
        <v>-</v>
      </c>
      <c r="M412" s="78"/>
    </row>
    <row r="413" spans="1:13" x14ac:dyDescent="0.55000000000000004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531" t="str">
        <f>IF('กรอกรายการ วัสดุ'!B193&gt;0,'กรอกรายการ วัสดุ'!B193,IF('กรอกรายการ วัสดุ'!B193=0,"-"))</f>
        <v>-</v>
      </c>
      <c r="C413" s="531"/>
      <c r="D413" s="531"/>
      <c r="E413" s="531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47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47" t="str">
        <f>IF('กรอกรายการ วัสดุ'!I193&gt;0,'กรอกรายการ วัสดุ'!I193,IF('กรอกรายการ วัสดุ'!I193=0,"-"))</f>
        <v>-</v>
      </c>
      <c r="M413" s="78"/>
    </row>
    <row r="414" spans="1:13" x14ac:dyDescent="0.55000000000000004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531" t="str">
        <f>IF('กรอกรายการ วัสดุ'!B194&gt;0,'กรอกรายการ วัสดุ'!B194,IF('กรอกรายการ วัสดุ'!B194=0,"-"))</f>
        <v>-</v>
      </c>
      <c r="C414" s="531"/>
      <c r="D414" s="531"/>
      <c r="E414" s="531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47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47" t="str">
        <f>IF('กรอกรายการ วัสดุ'!I194&gt;0,'กรอกรายการ วัสดุ'!I194,IF('กรอกรายการ วัสดุ'!I194=0,"-"))</f>
        <v>-</v>
      </c>
      <c r="M414" s="78"/>
    </row>
    <row r="415" spans="1:13" x14ac:dyDescent="0.55000000000000004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531" t="str">
        <f>IF('กรอกรายการ วัสดุ'!B195&gt;0,'กรอกรายการ วัสดุ'!B195,IF('กรอกรายการ วัสดุ'!B195=0,"-"))</f>
        <v>-</v>
      </c>
      <c r="C415" s="531"/>
      <c r="D415" s="531"/>
      <c r="E415" s="531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47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47" t="str">
        <f>IF('กรอกรายการ วัสดุ'!I195&gt;0,'กรอกรายการ วัสดุ'!I195,IF('กรอกรายการ วัสดุ'!I195=0,"-"))</f>
        <v>-</v>
      </c>
      <c r="M415" s="78"/>
    </row>
    <row r="416" spans="1:13" x14ac:dyDescent="0.55000000000000004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531" t="str">
        <f>IF('กรอกรายการ วัสดุ'!B196&gt;0,'กรอกรายการ วัสดุ'!B196,IF('กรอกรายการ วัสดุ'!B196=0,"-"))</f>
        <v>-</v>
      </c>
      <c r="C416" s="531"/>
      <c r="D416" s="531"/>
      <c r="E416" s="531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47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47" t="str">
        <f>IF('กรอกรายการ วัสดุ'!I196&gt;0,'กรอกรายการ วัสดุ'!I196,IF('กรอกรายการ วัสดุ'!I196=0,"-"))</f>
        <v>-</v>
      </c>
      <c r="M416" s="78"/>
    </row>
    <row r="417" spans="1:13" x14ac:dyDescent="0.55000000000000004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531" t="str">
        <f>IF('กรอกรายการ วัสดุ'!B197&gt;0,'กรอกรายการ วัสดุ'!B197,IF('กรอกรายการ วัสดุ'!B197=0,"-"))</f>
        <v>-</v>
      </c>
      <c r="C417" s="531"/>
      <c r="D417" s="531"/>
      <c r="E417" s="531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47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47" t="str">
        <f>IF('กรอกรายการ วัสดุ'!I197&gt;0,'กรอกรายการ วัสดุ'!I197,IF('กรอกรายการ วัสดุ'!I197=0,"-"))</f>
        <v>-</v>
      </c>
      <c r="M417" s="78"/>
    </row>
    <row r="418" spans="1:13" x14ac:dyDescent="0.55000000000000004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531" t="str">
        <f>IF('กรอกรายการ วัสดุ'!B198&gt;0,'กรอกรายการ วัสดุ'!B198,IF('กรอกรายการ วัสดุ'!B198=0,"-"))</f>
        <v>-</v>
      </c>
      <c r="C418" s="531"/>
      <c r="D418" s="531"/>
      <c r="E418" s="531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47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47" t="str">
        <f>IF('กรอกรายการ วัสดุ'!I198&gt;0,'กรอกรายการ วัสดุ'!I198,IF('กรอกรายการ วัสดุ'!I198=0,"-"))</f>
        <v>-</v>
      </c>
      <c r="M418" s="78"/>
    </row>
    <row r="419" spans="1:13" ht="24.75" thickBot="1" x14ac:dyDescent="0.6">
      <c r="A419" s="121" t="str">
        <f>IF('กรอกรายการ วัสดุ'!A481&gt;0,'กรอกรายการ วัสดุ'!A493,IF('กรอกรายการ วัสดุ'!A493=0," "))</f>
        <v xml:space="preserve"> </v>
      </c>
      <c r="B419" s="532" t="str">
        <f>IF('กรอกรายการ วัสดุ'!B199&gt;0,'กรอกรายการ วัสดุ'!B199,IF('กรอกรายการ วัสดุ'!B199=0,"-"))</f>
        <v>-</v>
      </c>
      <c r="C419" s="532"/>
      <c r="D419" s="532"/>
      <c r="E419" s="532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47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47" t="str">
        <f>IF('กรอกรายการ วัสดุ'!I199&gt;0,'กรอกรายการ วัสดุ'!I199,IF('กรอกรายการ วัสดุ'!I199=0,"-"))</f>
        <v>-</v>
      </c>
      <c r="M419" s="77"/>
    </row>
    <row r="420" spans="1:13" ht="24.75" thickBot="1" x14ac:dyDescent="0.6">
      <c r="A420" s="533" t="s">
        <v>155</v>
      </c>
      <c r="B420" s="534"/>
      <c r="C420" s="534"/>
      <c r="D420" s="534"/>
      <c r="E420" s="534"/>
      <c r="F420" s="534"/>
      <c r="G420" s="534"/>
      <c r="H420" s="535"/>
      <c r="I420" s="157">
        <f>SUM(I410:I419)</f>
        <v>0</v>
      </c>
      <c r="J420" s="19"/>
      <c r="K420" s="48">
        <f t="shared" ref="K420:L420" si="30">SUM(K410:K419)</f>
        <v>0</v>
      </c>
      <c r="L420" s="48">
        <f t="shared" si="30"/>
        <v>0</v>
      </c>
      <c r="M420" s="14"/>
    </row>
    <row r="421" spans="1:13" ht="24.75" thickBot="1" x14ac:dyDescent="0.6">
      <c r="A421" s="533" t="s">
        <v>156</v>
      </c>
      <c r="B421" s="534"/>
      <c r="C421" s="534"/>
      <c r="D421" s="534"/>
      <c r="E421" s="534"/>
      <c r="F421" s="534"/>
      <c r="G421" s="534"/>
      <c r="H421" s="535"/>
      <c r="I421" s="157">
        <f>I420+I409</f>
        <v>1989648</v>
      </c>
      <c r="J421" s="15"/>
      <c r="K421" s="48">
        <f t="shared" ref="K421:L421" si="31">K420+K409</f>
        <v>77920</v>
      </c>
      <c r="L421" s="48">
        <f t="shared" si="31"/>
        <v>2067568</v>
      </c>
      <c r="M421" s="14"/>
    </row>
    <row r="422" spans="1:13" x14ac:dyDescent="0.55000000000000004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55000000000000004">
      <c r="A423" s="151"/>
      <c r="B423" s="2"/>
      <c r="C423" s="122"/>
      <c r="D423" s="122" t="s">
        <v>28</v>
      </c>
      <c r="E423" s="122" t="s">
        <v>29</v>
      </c>
      <c r="F423" s="2" t="s">
        <v>30</v>
      </c>
      <c r="G423" s="2"/>
      <c r="H423" s="123" t="s">
        <v>28</v>
      </c>
      <c r="I423" s="122" t="s">
        <v>33</v>
      </c>
      <c r="J423" s="2"/>
      <c r="K423" s="2"/>
      <c r="L423" s="2"/>
      <c r="M423" s="2"/>
    </row>
    <row r="424" spans="1:13" x14ac:dyDescent="0.55000000000000004">
      <c r="A424" s="151"/>
      <c r="B424" s="122"/>
      <c r="C424" s="122"/>
      <c r="D424" s="123"/>
      <c r="E424" s="151" t="str">
        <f>E402</f>
        <v>(นายอำพร จานเก่า)</v>
      </c>
      <c r="F424" s="2"/>
      <c r="G424" s="2"/>
      <c r="H424" s="123"/>
      <c r="I424" s="536" t="str">
        <f>I402</f>
        <v>(นางสาวจริยา ขัดแก้ว)</v>
      </c>
      <c r="J424" s="536"/>
      <c r="K424" s="2"/>
      <c r="L424" s="2"/>
      <c r="M424" s="2"/>
    </row>
    <row r="425" spans="1:13" s="2" customFormat="1" x14ac:dyDescent="0.55000000000000004">
      <c r="A425" s="283"/>
      <c r="C425" s="122"/>
      <c r="D425" s="536" t="str">
        <f>D403</f>
        <v>ช่าง ระดับ 4</v>
      </c>
      <c r="E425" s="536"/>
      <c r="F425" s="536"/>
      <c r="H425" s="536" t="str">
        <f>H403</f>
        <v>ผู้อำนวยการกลุ่มอำนวยการ</v>
      </c>
      <c r="I425" s="536"/>
      <c r="J425" s="536"/>
      <c r="K425" s="536"/>
    </row>
    <row r="426" spans="1:13" ht="27.75" x14ac:dyDescent="0.65">
      <c r="A426" s="2"/>
      <c r="B426" s="2"/>
      <c r="C426" s="556" t="s">
        <v>23</v>
      </c>
      <c r="D426" s="556"/>
      <c r="E426" s="556"/>
      <c r="F426" s="556"/>
      <c r="G426" s="556"/>
      <c r="H426" s="556"/>
      <c r="I426" s="556"/>
      <c r="J426" s="556"/>
      <c r="K426" s="556"/>
      <c r="L426" s="139" t="s">
        <v>25</v>
      </c>
      <c r="M426" s="140"/>
    </row>
    <row r="427" spans="1:13" x14ac:dyDescent="0.55000000000000004">
      <c r="A427" s="543" t="str">
        <f>A405</f>
        <v>ซ่อมแซมสำนักงาน สพป.ลำปาง เขต 3</v>
      </c>
      <c r="B427" s="543"/>
      <c r="C427" s="543"/>
      <c r="D427" s="544" t="str">
        <f>D383</f>
        <v>อาคารอาคารสำนักงาน สพป.ลำปาง เขต 3</v>
      </c>
      <c r="E427" s="544"/>
      <c r="F427" s="544"/>
      <c r="G427" s="544"/>
      <c r="H427" s="544"/>
      <c r="I427" s="1" t="s">
        <v>26</v>
      </c>
      <c r="J427" s="149" t="str">
        <f>J405</f>
        <v>ลำปาง เขต  3</v>
      </c>
      <c r="M427" s="1" t="s">
        <v>157</v>
      </c>
    </row>
    <row r="428" spans="1:13" ht="24.75" thickBot="1" x14ac:dyDescent="0.6">
      <c r="A428" s="149" t="s">
        <v>0</v>
      </c>
      <c r="D428" s="544" t="str">
        <f>D384</f>
        <v>สพป.ลำปาง เขต 3</v>
      </c>
      <c r="E428" s="544"/>
      <c r="F428" s="544"/>
      <c r="G428" s="544"/>
      <c r="H428" s="544"/>
      <c r="K428" s="545"/>
      <c r="L428" s="545"/>
    </row>
    <row r="429" spans="1:13" x14ac:dyDescent="0.55000000000000004">
      <c r="A429" s="546" t="s">
        <v>2</v>
      </c>
      <c r="B429" s="548" t="s">
        <v>3</v>
      </c>
      <c r="C429" s="549"/>
      <c r="D429" s="549"/>
      <c r="E429" s="550"/>
      <c r="F429" s="554" t="s">
        <v>4</v>
      </c>
      <c r="G429" s="554" t="s">
        <v>5</v>
      </c>
      <c r="H429" s="554" t="s">
        <v>6</v>
      </c>
      <c r="I429" s="554"/>
      <c r="J429" s="554" t="s">
        <v>7</v>
      </c>
      <c r="K429" s="554"/>
      <c r="L429" s="554" t="s">
        <v>24</v>
      </c>
      <c r="M429" s="537" t="s">
        <v>9</v>
      </c>
    </row>
    <row r="430" spans="1:13" x14ac:dyDescent="0.55000000000000004">
      <c r="A430" s="547"/>
      <c r="B430" s="551"/>
      <c r="C430" s="552"/>
      <c r="D430" s="552"/>
      <c r="E430" s="553"/>
      <c r="F430" s="555"/>
      <c r="G430" s="555"/>
      <c r="H430" s="152" t="s">
        <v>10</v>
      </c>
      <c r="I430" s="152" t="s">
        <v>11</v>
      </c>
      <c r="J430" s="152" t="s">
        <v>10</v>
      </c>
      <c r="K430" s="152" t="s">
        <v>11</v>
      </c>
      <c r="L430" s="555"/>
      <c r="M430" s="538"/>
    </row>
    <row r="431" spans="1:13" x14ac:dyDescent="0.55000000000000004">
      <c r="A431" s="539" t="s">
        <v>158</v>
      </c>
      <c r="B431" s="540"/>
      <c r="C431" s="540"/>
      <c r="D431" s="540"/>
      <c r="E431" s="540"/>
      <c r="F431" s="540"/>
      <c r="G431" s="540"/>
      <c r="H431" s="541"/>
      <c r="I431" s="156">
        <f>I421</f>
        <v>1989648</v>
      </c>
      <c r="J431" s="51"/>
      <c r="K431" s="50">
        <f>K421</f>
        <v>77920</v>
      </c>
      <c r="L431" s="50">
        <f>L421</f>
        <v>2067568</v>
      </c>
      <c r="M431" s="8"/>
    </row>
    <row r="432" spans="1:13" x14ac:dyDescent="0.55000000000000004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542" t="str">
        <f>IF('กรอกรายการ วัสดุ'!B200&gt;0,'กรอกรายการ วัสดุ'!B200,IF('กรอกรายการ วัสดุ'!B200=0,"-"))</f>
        <v>-</v>
      </c>
      <c r="C432" s="542"/>
      <c r="D432" s="542"/>
      <c r="E432" s="542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47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47" t="str">
        <f>IF('กรอกรายการ วัสดุ'!I200&gt;0,'กรอกรายการ วัสดุ'!I200,IF('กรอกรายการ วัสดุ'!I200=0,"-"))</f>
        <v>-</v>
      </c>
      <c r="M432" s="77"/>
    </row>
    <row r="433" spans="1:13" x14ac:dyDescent="0.55000000000000004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531" t="str">
        <f>IF('กรอกรายการ วัสดุ'!B201&gt;0,'กรอกรายการ วัสดุ'!B201,IF('กรอกรายการ วัสดุ'!B201=0,"-"))</f>
        <v>-</v>
      </c>
      <c r="C433" s="531"/>
      <c r="D433" s="531"/>
      <c r="E433" s="531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47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47" t="str">
        <f>IF('กรอกรายการ วัสดุ'!I201&gt;0,'กรอกรายการ วัสดุ'!I201,IF('กรอกรายการ วัสดุ'!I201=0,"-"))</f>
        <v>-</v>
      </c>
      <c r="M433" s="78"/>
    </row>
    <row r="434" spans="1:13" x14ac:dyDescent="0.55000000000000004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531" t="str">
        <f>IF('กรอกรายการ วัสดุ'!B202&gt;0,'กรอกรายการ วัสดุ'!B202,IF('กรอกรายการ วัสดุ'!B202=0,"-"))</f>
        <v>-</v>
      </c>
      <c r="C434" s="531"/>
      <c r="D434" s="531"/>
      <c r="E434" s="531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47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47" t="str">
        <f>IF('กรอกรายการ วัสดุ'!I202&gt;0,'กรอกรายการ วัสดุ'!I202,IF('กรอกรายการ วัสดุ'!I202=0,"-"))</f>
        <v>-</v>
      </c>
      <c r="M434" s="78"/>
    </row>
    <row r="435" spans="1:13" x14ac:dyDescent="0.55000000000000004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531" t="str">
        <f>IF('กรอกรายการ วัสดุ'!B203&gt;0,'กรอกรายการ วัสดุ'!B203,IF('กรอกรายการ วัสดุ'!B203=0,"-"))</f>
        <v>-</v>
      </c>
      <c r="C435" s="531"/>
      <c r="D435" s="531"/>
      <c r="E435" s="531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47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47" t="str">
        <f>IF('กรอกรายการ วัสดุ'!I203&gt;0,'กรอกรายการ วัสดุ'!I203,IF('กรอกรายการ วัสดุ'!I203=0,"-"))</f>
        <v>-</v>
      </c>
      <c r="M435" s="78"/>
    </row>
    <row r="436" spans="1:13" x14ac:dyDescent="0.55000000000000004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531" t="str">
        <f>IF('กรอกรายการ วัสดุ'!B204&gt;0,'กรอกรายการ วัสดุ'!B204,IF('กรอกรายการ วัสดุ'!B204=0,"-"))</f>
        <v>-</v>
      </c>
      <c r="C436" s="531"/>
      <c r="D436" s="531"/>
      <c r="E436" s="531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47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47" t="str">
        <f>IF('กรอกรายการ วัสดุ'!I204&gt;0,'กรอกรายการ วัสดุ'!I204,IF('กรอกรายการ วัสดุ'!I204=0,"-"))</f>
        <v>-</v>
      </c>
      <c r="M436" s="78"/>
    </row>
    <row r="437" spans="1:13" x14ac:dyDescent="0.55000000000000004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531" t="str">
        <f>IF('กรอกรายการ วัสดุ'!B205&gt;0,'กรอกรายการ วัสดุ'!B205,IF('กรอกรายการ วัสดุ'!B205=0,"-"))</f>
        <v>-</v>
      </c>
      <c r="C437" s="531"/>
      <c r="D437" s="531"/>
      <c r="E437" s="531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47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47" t="str">
        <f>IF('กรอกรายการ วัสดุ'!I205&gt;0,'กรอกรายการ วัสดุ'!I205,IF('กรอกรายการ วัสดุ'!I205=0,"-"))</f>
        <v>-</v>
      </c>
      <c r="M437" s="78"/>
    </row>
    <row r="438" spans="1:13" x14ac:dyDescent="0.55000000000000004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531" t="str">
        <f>IF('กรอกรายการ วัสดุ'!B206&gt;0,'กรอกรายการ วัสดุ'!B206,IF('กรอกรายการ วัสดุ'!B206=0,"-"))</f>
        <v>-</v>
      </c>
      <c r="C438" s="531"/>
      <c r="D438" s="531"/>
      <c r="E438" s="531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47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47" t="str">
        <f>IF('กรอกรายการ วัสดุ'!I206&gt;0,'กรอกรายการ วัสดุ'!I206,IF('กรอกรายการ วัสดุ'!I206=0,"-"))</f>
        <v>-</v>
      </c>
      <c r="M438" s="78"/>
    </row>
    <row r="439" spans="1:13" x14ac:dyDescent="0.55000000000000004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531" t="str">
        <f>IF('กรอกรายการ วัสดุ'!B207&gt;0,'กรอกรายการ วัสดุ'!B207,IF('กรอกรายการ วัสดุ'!B207=0,"-"))</f>
        <v>-</v>
      </c>
      <c r="C439" s="531"/>
      <c r="D439" s="531"/>
      <c r="E439" s="531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47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47" t="str">
        <f>IF('กรอกรายการ วัสดุ'!I207&gt;0,'กรอกรายการ วัสดุ'!I207,IF('กรอกรายการ วัสดุ'!I207=0,"-"))</f>
        <v>-</v>
      </c>
      <c r="M439" s="78"/>
    </row>
    <row r="440" spans="1:13" x14ac:dyDescent="0.55000000000000004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531" t="str">
        <f>IF('กรอกรายการ วัสดุ'!B208&gt;0,'กรอกรายการ วัสดุ'!B208,IF('กรอกรายการ วัสดุ'!B208=0,"-"))</f>
        <v>-</v>
      </c>
      <c r="C440" s="531"/>
      <c r="D440" s="531"/>
      <c r="E440" s="531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47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47" t="str">
        <f>IF('กรอกรายการ วัสดุ'!I208&gt;0,'กรอกรายการ วัสดุ'!I208,IF('กรอกรายการ วัสดุ'!I208=0,"-"))</f>
        <v>-</v>
      </c>
      <c r="M440" s="78"/>
    </row>
    <row r="441" spans="1:13" ht="24.75" thickBot="1" x14ac:dyDescent="0.6">
      <c r="A441" s="121" t="str">
        <f>IF('กรอกรายการ วัสดุ'!A503&gt;0,'กรอกรายการ วัสดุ'!A515,IF('กรอกรายการ วัสดุ'!A515=0," "))</f>
        <v xml:space="preserve"> </v>
      </c>
      <c r="B441" s="532" t="str">
        <f>IF('กรอกรายการ วัสดุ'!B209&gt;0,'กรอกรายการ วัสดุ'!B209,IF('กรอกรายการ วัสดุ'!B209=0,"-"))</f>
        <v>-</v>
      </c>
      <c r="C441" s="532"/>
      <c r="D441" s="532"/>
      <c r="E441" s="532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47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47" t="str">
        <f>IF('กรอกรายการ วัสดุ'!I209&gt;0,'กรอกรายการ วัสดุ'!I209,IF('กรอกรายการ วัสดุ'!I209=0,"-"))</f>
        <v>-</v>
      </c>
      <c r="M441" s="77"/>
    </row>
    <row r="442" spans="1:13" ht="24.75" thickBot="1" x14ac:dyDescent="0.6">
      <c r="A442" s="533" t="s">
        <v>159</v>
      </c>
      <c r="B442" s="534"/>
      <c r="C442" s="534"/>
      <c r="D442" s="534"/>
      <c r="E442" s="534"/>
      <c r="F442" s="534"/>
      <c r="G442" s="534"/>
      <c r="H442" s="535"/>
      <c r="I442" s="157">
        <f>SUM(I432:I441)</f>
        <v>0</v>
      </c>
      <c r="J442" s="19"/>
      <c r="K442" s="48">
        <f t="shared" ref="K442:L442" si="32">SUM(K432:K441)</f>
        <v>0</v>
      </c>
      <c r="L442" s="48">
        <f t="shared" si="32"/>
        <v>0</v>
      </c>
      <c r="M442" s="14"/>
    </row>
    <row r="443" spans="1:13" ht="24.75" thickBot="1" x14ac:dyDescent="0.6">
      <c r="A443" s="533" t="s">
        <v>160</v>
      </c>
      <c r="B443" s="534"/>
      <c r="C443" s="534"/>
      <c r="D443" s="534"/>
      <c r="E443" s="534"/>
      <c r="F443" s="534"/>
      <c r="G443" s="534"/>
      <c r="H443" s="535"/>
      <c r="I443" s="157">
        <f>I442+I431</f>
        <v>1989648</v>
      </c>
      <c r="J443" s="15"/>
      <c r="K443" s="48">
        <f t="shared" ref="K443:L443" si="33">K442+K431</f>
        <v>77920</v>
      </c>
      <c r="L443" s="48">
        <f t="shared" si="33"/>
        <v>2067568</v>
      </c>
      <c r="M443" s="14"/>
    </row>
    <row r="444" spans="1:13" x14ac:dyDescent="0.55000000000000004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55000000000000004">
      <c r="A445" s="151"/>
      <c r="B445" s="2"/>
      <c r="C445" s="122"/>
      <c r="D445" s="122" t="s">
        <v>28</v>
      </c>
      <c r="E445" s="122" t="s">
        <v>29</v>
      </c>
      <c r="F445" s="2" t="s">
        <v>30</v>
      </c>
      <c r="G445" s="2"/>
      <c r="H445" s="123" t="s">
        <v>28</v>
      </c>
      <c r="I445" s="122" t="s">
        <v>33</v>
      </c>
      <c r="J445" s="2"/>
      <c r="K445" s="2"/>
      <c r="L445" s="2"/>
      <c r="M445" s="2"/>
    </row>
    <row r="446" spans="1:13" x14ac:dyDescent="0.55000000000000004">
      <c r="A446" s="151"/>
      <c r="B446" s="122"/>
      <c r="C446" s="122"/>
      <c r="D446" s="123"/>
      <c r="E446" s="151" t="str">
        <f>E424</f>
        <v>(นายอำพร จานเก่า)</v>
      </c>
      <c r="F446" s="2"/>
      <c r="G446" s="2"/>
      <c r="H446" s="123"/>
      <c r="I446" s="536" t="str">
        <f>I424</f>
        <v>(นางสาวจริยา ขัดแก้ว)</v>
      </c>
      <c r="J446" s="536"/>
      <c r="K446" s="2"/>
      <c r="L446" s="2"/>
      <c r="M446" s="2"/>
    </row>
    <row r="447" spans="1:13" s="2" customFormat="1" x14ac:dyDescent="0.55000000000000004">
      <c r="A447" s="283"/>
      <c r="C447" s="122"/>
      <c r="D447" s="536" t="str">
        <f>D425</f>
        <v>ช่าง ระดับ 4</v>
      </c>
      <c r="E447" s="536"/>
      <c r="F447" s="536"/>
      <c r="H447" s="536" t="str">
        <f>H425</f>
        <v>ผู้อำนวยการกลุ่มอำนวยการ</v>
      </c>
      <c r="I447" s="536"/>
      <c r="J447" s="536"/>
      <c r="K447" s="536"/>
    </row>
    <row r="448" spans="1:13" ht="27.75" x14ac:dyDescent="0.65">
      <c r="A448" s="2"/>
      <c r="B448" s="2"/>
      <c r="C448" s="556" t="s">
        <v>23</v>
      </c>
      <c r="D448" s="556"/>
      <c r="E448" s="556"/>
      <c r="F448" s="556"/>
      <c r="G448" s="556"/>
      <c r="H448" s="556"/>
      <c r="I448" s="556"/>
      <c r="J448" s="556"/>
      <c r="K448" s="556"/>
      <c r="L448" s="139" t="s">
        <v>25</v>
      </c>
      <c r="M448" s="140"/>
    </row>
    <row r="449" spans="1:13" x14ac:dyDescent="0.55000000000000004">
      <c r="A449" s="543" t="str">
        <f>A427</f>
        <v>ซ่อมแซมสำนักงาน สพป.ลำปาง เขต 3</v>
      </c>
      <c r="B449" s="543"/>
      <c r="C449" s="543"/>
      <c r="D449" s="544" t="str">
        <f>D405</f>
        <v>อาคารอาคารสำนักงาน สพป.ลำปาง เขต 3</v>
      </c>
      <c r="E449" s="544"/>
      <c r="F449" s="544"/>
      <c r="G449" s="544"/>
      <c r="H449" s="544"/>
      <c r="I449" s="1" t="s">
        <v>26</v>
      </c>
      <c r="J449" s="149" t="str">
        <f>J427</f>
        <v>ลำปาง เขต  3</v>
      </c>
      <c r="M449" s="1" t="s">
        <v>161</v>
      </c>
    </row>
    <row r="450" spans="1:13" ht="24.75" thickBot="1" x14ac:dyDescent="0.6">
      <c r="A450" s="149" t="s">
        <v>0</v>
      </c>
      <c r="D450" s="544" t="str">
        <f>D406</f>
        <v>สพป.ลำปาง เขต 3</v>
      </c>
      <c r="E450" s="544"/>
      <c r="F450" s="544"/>
      <c r="G450" s="544"/>
      <c r="H450" s="544"/>
      <c r="K450" s="545"/>
      <c r="L450" s="545"/>
    </row>
    <row r="451" spans="1:13" x14ac:dyDescent="0.55000000000000004">
      <c r="A451" s="546" t="s">
        <v>2</v>
      </c>
      <c r="B451" s="548" t="s">
        <v>3</v>
      </c>
      <c r="C451" s="549"/>
      <c r="D451" s="549"/>
      <c r="E451" s="550"/>
      <c r="F451" s="554" t="s">
        <v>4</v>
      </c>
      <c r="G451" s="554" t="s">
        <v>5</v>
      </c>
      <c r="H451" s="554" t="s">
        <v>6</v>
      </c>
      <c r="I451" s="554"/>
      <c r="J451" s="554" t="s">
        <v>7</v>
      </c>
      <c r="K451" s="554"/>
      <c r="L451" s="554" t="s">
        <v>24</v>
      </c>
      <c r="M451" s="537" t="s">
        <v>9</v>
      </c>
    </row>
    <row r="452" spans="1:13" x14ac:dyDescent="0.55000000000000004">
      <c r="A452" s="547"/>
      <c r="B452" s="551"/>
      <c r="C452" s="552"/>
      <c r="D452" s="552"/>
      <c r="E452" s="553"/>
      <c r="F452" s="555"/>
      <c r="G452" s="555"/>
      <c r="H452" s="152" t="s">
        <v>10</v>
      </c>
      <c r="I452" s="152" t="s">
        <v>11</v>
      </c>
      <c r="J452" s="152" t="s">
        <v>10</v>
      </c>
      <c r="K452" s="152" t="s">
        <v>11</v>
      </c>
      <c r="L452" s="555"/>
      <c r="M452" s="538"/>
    </row>
    <row r="453" spans="1:13" x14ac:dyDescent="0.55000000000000004">
      <c r="A453" s="539" t="s">
        <v>162</v>
      </c>
      <c r="B453" s="540"/>
      <c r="C453" s="540"/>
      <c r="D453" s="540"/>
      <c r="E453" s="540"/>
      <c r="F453" s="540"/>
      <c r="G453" s="540"/>
      <c r="H453" s="541"/>
      <c r="I453" s="156">
        <f>I443</f>
        <v>1989648</v>
      </c>
      <c r="J453" s="51"/>
      <c r="K453" s="50">
        <f>K443</f>
        <v>77920</v>
      </c>
      <c r="L453" s="50">
        <f>L443</f>
        <v>2067568</v>
      </c>
      <c r="M453" s="8"/>
    </row>
    <row r="454" spans="1:13" x14ac:dyDescent="0.55000000000000004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542" t="str">
        <f>IF('กรอกรายการ วัสดุ'!B210&gt;0,'กรอกรายการ วัสดุ'!B210,IF('กรอกรายการ วัสดุ'!B210=0,"-"))</f>
        <v>-</v>
      </c>
      <c r="C454" s="542"/>
      <c r="D454" s="542"/>
      <c r="E454" s="542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47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47" t="str">
        <f>IF('กรอกรายการ วัสดุ'!I210&gt;0,'กรอกรายการ วัสดุ'!I210,IF('กรอกรายการ วัสดุ'!I210=0,"-"))</f>
        <v>-</v>
      </c>
      <c r="M454" s="78"/>
    </row>
    <row r="455" spans="1:13" x14ac:dyDescent="0.55000000000000004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531" t="str">
        <f>IF('กรอกรายการ วัสดุ'!B211&gt;0,'กรอกรายการ วัสดุ'!B211,IF('กรอกรายการ วัสดุ'!B211=0,"-"))</f>
        <v>-</v>
      </c>
      <c r="C455" s="531"/>
      <c r="D455" s="531"/>
      <c r="E455" s="531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47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47" t="str">
        <f>IF('กรอกรายการ วัสดุ'!I211&gt;0,'กรอกรายการ วัสดุ'!I211,IF('กรอกรายการ วัสดุ'!I211=0,"-"))</f>
        <v>-</v>
      </c>
      <c r="M455" s="78"/>
    </row>
    <row r="456" spans="1:13" x14ac:dyDescent="0.55000000000000004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531" t="str">
        <f>IF('กรอกรายการ วัสดุ'!B212&gt;0,'กรอกรายการ วัสดุ'!B212,IF('กรอกรายการ วัสดุ'!B212=0,"-"))</f>
        <v>-</v>
      </c>
      <c r="C456" s="531"/>
      <c r="D456" s="531"/>
      <c r="E456" s="531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47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47" t="str">
        <f>IF('กรอกรายการ วัสดุ'!I212&gt;0,'กรอกรายการ วัสดุ'!I212,IF('กรอกรายการ วัสดุ'!I212=0,"-"))</f>
        <v>-</v>
      </c>
      <c r="M456" s="78"/>
    </row>
    <row r="457" spans="1:13" x14ac:dyDescent="0.55000000000000004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531" t="str">
        <f>IF('กรอกรายการ วัสดุ'!B213&gt;0,'กรอกรายการ วัสดุ'!B213,IF('กรอกรายการ วัสดุ'!B213=0,"-"))</f>
        <v>-</v>
      </c>
      <c r="C457" s="531"/>
      <c r="D457" s="531"/>
      <c r="E457" s="531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47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47" t="str">
        <f>IF('กรอกรายการ วัสดุ'!I213&gt;0,'กรอกรายการ วัสดุ'!I213,IF('กรอกรายการ วัสดุ'!I213=0,"-"))</f>
        <v>-</v>
      </c>
      <c r="M457" s="78"/>
    </row>
    <row r="458" spans="1:13" x14ac:dyDescent="0.55000000000000004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531" t="str">
        <f>IF('กรอกรายการ วัสดุ'!B214&gt;0,'กรอกรายการ วัสดุ'!B214,IF('กรอกรายการ วัสดุ'!B214=0,"-"))</f>
        <v>-</v>
      </c>
      <c r="C458" s="531"/>
      <c r="D458" s="531"/>
      <c r="E458" s="531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47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47" t="str">
        <f>IF('กรอกรายการ วัสดุ'!I214&gt;0,'กรอกรายการ วัสดุ'!I214,IF('กรอกรายการ วัสดุ'!I214=0,"-"))</f>
        <v>-</v>
      </c>
      <c r="M458" s="78"/>
    </row>
    <row r="459" spans="1:13" x14ac:dyDescent="0.55000000000000004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531" t="str">
        <f>IF('กรอกรายการ วัสดุ'!B215&gt;0,'กรอกรายการ วัสดุ'!B215,IF('กรอกรายการ วัสดุ'!B215=0,"-"))</f>
        <v>-</v>
      </c>
      <c r="C459" s="531"/>
      <c r="D459" s="531"/>
      <c r="E459" s="531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47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47" t="str">
        <f>IF('กรอกรายการ วัสดุ'!I215&gt;0,'กรอกรายการ วัสดุ'!I215,IF('กรอกรายการ วัสดุ'!I215=0,"-"))</f>
        <v>-</v>
      </c>
      <c r="M459" s="78"/>
    </row>
    <row r="460" spans="1:13" x14ac:dyDescent="0.55000000000000004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531" t="str">
        <f>IF('กรอกรายการ วัสดุ'!B216&gt;0,'กรอกรายการ วัสดุ'!B216,IF('กรอกรายการ วัสดุ'!B216=0,"-"))</f>
        <v>-</v>
      </c>
      <c r="C460" s="531"/>
      <c r="D460" s="531"/>
      <c r="E460" s="531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47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47" t="str">
        <f>IF('กรอกรายการ วัสดุ'!I216&gt;0,'กรอกรายการ วัสดุ'!I216,IF('กรอกรายการ วัสดุ'!I216=0,"-"))</f>
        <v>-</v>
      </c>
      <c r="M460" s="78"/>
    </row>
    <row r="461" spans="1:13" x14ac:dyDescent="0.55000000000000004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531" t="str">
        <f>IF('กรอกรายการ วัสดุ'!B217&gt;0,'กรอกรายการ วัสดุ'!B217,IF('กรอกรายการ วัสดุ'!B217=0,"-"))</f>
        <v>-</v>
      </c>
      <c r="C461" s="531"/>
      <c r="D461" s="531"/>
      <c r="E461" s="531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47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47" t="str">
        <f>IF('กรอกรายการ วัสดุ'!I217&gt;0,'กรอกรายการ วัสดุ'!I217,IF('กรอกรายการ วัสดุ'!I217=0,"-"))</f>
        <v>-</v>
      </c>
      <c r="M461" s="78"/>
    </row>
    <row r="462" spans="1:13" x14ac:dyDescent="0.55000000000000004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531" t="str">
        <f>IF('กรอกรายการ วัสดุ'!B218&gt;0,'กรอกรายการ วัสดุ'!B218,IF('กรอกรายการ วัสดุ'!B218=0,"-"))</f>
        <v>-</v>
      </c>
      <c r="C462" s="531"/>
      <c r="D462" s="531"/>
      <c r="E462" s="531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47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47" t="str">
        <f>IF('กรอกรายการ วัสดุ'!I218&gt;0,'กรอกรายการ วัสดุ'!I218,IF('กรอกรายการ วัสดุ'!I218=0,"-"))</f>
        <v>-</v>
      </c>
      <c r="M462" s="78"/>
    </row>
    <row r="463" spans="1:13" ht="24.75" thickBot="1" x14ac:dyDescent="0.6">
      <c r="A463" s="121" t="str">
        <f>IF('กรอกรายการ วัสดุ'!A525&gt;0,'กรอกรายการ วัสดุ'!A537,IF('กรอกรายการ วัสดุ'!A537=0," "))</f>
        <v xml:space="preserve"> </v>
      </c>
      <c r="B463" s="532" t="str">
        <f>IF('กรอกรายการ วัสดุ'!B219&gt;0,'กรอกรายการ วัสดุ'!B219,IF('กรอกรายการ วัสดุ'!B219=0,"-"))</f>
        <v>-</v>
      </c>
      <c r="C463" s="532"/>
      <c r="D463" s="532"/>
      <c r="E463" s="532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47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47" t="str">
        <f>IF('กรอกรายการ วัสดุ'!I219&gt;0,'กรอกรายการ วัสดุ'!I219,IF('กรอกรายการ วัสดุ'!I219=0,"-"))</f>
        <v>-</v>
      </c>
      <c r="M463" s="77"/>
    </row>
    <row r="464" spans="1:13" ht="24.75" thickBot="1" x14ac:dyDescent="0.6">
      <c r="A464" s="533" t="s">
        <v>163</v>
      </c>
      <c r="B464" s="534"/>
      <c r="C464" s="534"/>
      <c r="D464" s="534"/>
      <c r="E464" s="534"/>
      <c r="F464" s="534"/>
      <c r="G464" s="534"/>
      <c r="H464" s="535"/>
      <c r="I464" s="157">
        <f>SUM(I454:I463)</f>
        <v>0</v>
      </c>
      <c r="J464" s="19"/>
      <c r="K464" s="48">
        <f t="shared" ref="K464:L464" si="34">SUM(K454:K463)</f>
        <v>0</v>
      </c>
      <c r="L464" s="48">
        <f t="shared" si="34"/>
        <v>0</v>
      </c>
      <c r="M464" s="14"/>
    </row>
    <row r="465" spans="1:13" ht="24.75" thickBot="1" x14ac:dyDescent="0.6">
      <c r="A465" s="533" t="s">
        <v>164</v>
      </c>
      <c r="B465" s="534"/>
      <c r="C465" s="534"/>
      <c r="D465" s="534"/>
      <c r="E465" s="534"/>
      <c r="F465" s="534"/>
      <c r="G465" s="534"/>
      <c r="H465" s="535"/>
      <c r="I465" s="157">
        <f>I464+I453</f>
        <v>1989648</v>
      </c>
      <c r="J465" s="15"/>
      <c r="K465" s="48">
        <f t="shared" ref="K465:L465" si="35">K464+K453</f>
        <v>77920</v>
      </c>
      <c r="L465" s="48">
        <f t="shared" si="35"/>
        <v>2067568</v>
      </c>
      <c r="M465" s="14"/>
    </row>
    <row r="466" spans="1:13" x14ac:dyDescent="0.55000000000000004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55000000000000004">
      <c r="A467" s="151"/>
      <c r="B467" s="2"/>
      <c r="C467" s="122"/>
      <c r="D467" s="122" t="s">
        <v>28</v>
      </c>
      <c r="E467" s="122" t="s">
        <v>29</v>
      </c>
      <c r="F467" s="2" t="s">
        <v>30</v>
      </c>
      <c r="G467" s="2"/>
      <c r="H467" s="123" t="s">
        <v>28</v>
      </c>
      <c r="I467" s="122" t="s">
        <v>33</v>
      </c>
      <c r="J467" s="2"/>
      <c r="K467" s="2"/>
      <c r="L467" s="2"/>
      <c r="M467" s="2"/>
    </row>
    <row r="468" spans="1:13" x14ac:dyDescent="0.55000000000000004">
      <c r="A468" s="151"/>
      <c r="B468" s="122"/>
      <c r="C468" s="122"/>
      <c r="D468" s="123"/>
      <c r="E468" s="151" t="str">
        <f>E446</f>
        <v>(นายอำพร จานเก่า)</v>
      </c>
      <c r="F468" s="2"/>
      <c r="G468" s="2"/>
      <c r="H468" s="123"/>
      <c r="I468" s="536" t="str">
        <f>I446</f>
        <v>(นางสาวจริยา ขัดแก้ว)</v>
      </c>
      <c r="J468" s="536"/>
      <c r="K468" s="2"/>
      <c r="L468" s="2"/>
      <c r="M468" s="2"/>
    </row>
    <row r="469" spans="1:13" s="2" customFormat="1" x14ac:dyDescent="0.55000000000000004">
      <c r="A469" s="283"/>
      <c r="C469" s="122"/>
      <c r="D469" s="536" t="str">
        <f>D447</f>
        <v>ช่าง ระดับ 4</v>
      </c>
      <c r="E469" s="536"/>
      <c r="F469" s="536"/>
      <c r="H469" s="536" t="str">
        <f>H447</f>
        <v>ผู้อำนวยการกลุ่มอำนวยการ</v>
      </c>
      <c r="I469" s="536"/>
      <c r="J469" s="536"/>
      <c r="K469" s="536"/>
    </row>
    <row r="470" spans="1:13" ht="27.75" x14ac:dyDescent="0.65">
      <c r="A470" s="2"/>
      <c r="B470" s="2"/>
      <c r="C470" s="556" t="s">
        <v>23</v>
      </c>
      <c r="D470" s="556"/>
      <c r="E470" s="556"/>
      <c r="F470" s="556"/>
      <c r="G470" s="556"/>
      <c r="H470" s="556"/>
      <c r="I470" s="556"/>
      <c r="J470" s="556"/>
      <c r="K470" s="556"/>
      <c r="L470" s="139" t="s">
        <v>25</v>
      </c>
      <c r="M470" s="140"/>
    </row>
    <row r="471" spans="1:13" x14ac:dyDescent="0.55000000000000004">
      <c r="A471" s="543" t="str">
        <f>A449</f>
        <v>ซ่อมแซมสำนักงาน สพป.ลำปาง เขต 3</v>
      </c>
      <c r="B471" s="543"/>
      <c r="C471" s="543"/>
      <c r="D471" s="544" t="str">
        <f>D427</f>
        <v>อาคารอาคารสำนักงาน สพป.ลำปาง เขต 3</v>
      </c>
      <c r="E471" s="544"/>
      <c r="F471" s="544"/>
      <c r="G471" s="544"/>
      <c r="H471" s="544"/>
      <c r="I471" s="1" t="s">
        <v>26</v>
      </c>
      <c r="J471" s="149" t="str">
        <f>J449</f>
        <v>ลำปาง เขต  3</v>
      </c>
      <c r="M471" s="1" t="s">
        <v>165</v>
      </c>
    </row>
    <row r="472" spans="1:13" ht="24.75" thickBot="1" x14ac:dyDescent="0.6">
      <c r="A472" s="149" t="s">
        <v>0</v>
      </c>
      <c r="D472" s="544" t="str">
        <f>D428</f>
        <v>สพป.ลำปาง เขต 3</v>
      </c>
      <c r="E472" s="544"/>
      <c r="F472" s="544"/>
      <c r="G472" s="544"/>
      <c r="H472" s="544"/>
      <c r="K472" s="545"/>
      <c r="L472" s="545"/>
    </row>
    <row r="473" spans="1:13" x14ac:dyDescent="0.55000000000000004">
      <c r="A473" s="546" t="s">
        <v>2</v>
      </c>
      <c r="B473" s="548" t="s">
        <v>3</v>
      </c>
      <c r="C473" s="549"/>
      <c r="D473" s="549"/>
      <c r="E473" s="550"/>
      <c r="F473" s="554" t="s">
        <v>4</v>
      </c>
      <c r="G473" s="554" t="s">
        <v>5</v>
      </c>
      <c r="H473" s="554" t="s">
        <v>6</v>
      </c>
      <c r="I473" s="554"/>
      <c r="J473" s="554" t="s">
        <v>7</v>
      </c>
      <c r="K473" s="554"/>
      <c r="L473" s="554" t="s">
        <v>24</v>
      </c>
      <c r="M473" s="537" t="s">
        <v>9</v>
      </c>
    </row>
    <row r="474" spans="1:13" x14ac:dyDescent="0.55000000000000004">
      <c r="A474" s="547"/>
      <c r="B474" s="551"/>
      <c r="C474" s="552"/>
      <c r="D474" s="552"/>
      <c r="E474" s="553"/>
      <c r="F474" s="555"/>
      <c r="G474" s="555"/>
      <c r="H474" s="152" t="s">
        <v>10</v>
      </c>
      <c r="I474" s="152" t="s">
        <v>11</v>
      </c>
      <c r="J474" s="152" t="s">
        <v>10</v>
      </c>
      <c r="K474" s="152" t="s">
        <v>11</v>
      </c>
      <c r="L474" s="555"/>
      <c r="M474" s="538"/>
    </row>
    <row r="475" spans="1:13" x14ac:dyDescent="0.55000000000000004">
      <c r="A475" s="539" t="s">
        <v>166</v>
      </c>
      <c r="B475" s="540"/>
      <c r="C475" s="540"/>
      <c r="D475" s="540"/>
      <c r="E475" s="540"/>
      <c r="F475" s="540"/>
      <c r="G475" s="540"/>
      <c r="H475" s="541"/>
      <c r="I475" s="156">
        <f>I465</f>
        <v>1989648</v>
      </c>
      <c r="J475" s="51"/>
      <c r="K475" s="50">
        <f>K465</f>
        <v>77920</v>
      </c>
      <c r="L475" s="50">
        <f>L465</f>
        <v>2067568</v>
      </c>
      <c r="M475" s="8"/>
    </row>
    <row r="476" spans="1:13" x14ac:dyDescent="0.55000000000000004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542" t="str">
        <f>IF('กรอกรายการ วัสดุ'!B220&gt;0,'กรอกรายการ วัสดุ'!B220,IF('กรอกรายการ วัสดุ'!B220=0,"-"))</f>
        <v>-</v>
      </c>
      <c r="C476" s="542"/>
      <c r="D476" s="542"/>
      <c r="E476" s="542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47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47" t="str">
        <f>IF('กรอกรายการ วัสดุ'!I220&gt;0,'กรอกรายการ วัสดุ'!I220,IF('กรอกรายการ วัสดุ'!I220=0,"-"))</f>
        <v>-</v>
      </c>
      <c r="M476" s="78"/>
    </row>
    <row r="477" spans="1:13" x14ac:dyDescent="0.55000000000000004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531" t="str">
        <f>IF('กรอกรายการ วัสดุ'!B221&gt;0,'กรอกรายการ วัสดุ'!B221,IF('กรอกรายการ วัสดุ'!B221=0,"-"))</f>
        <v>-</v>
      </c>
      <c r="C477" s="531"/>
      <c r="D477" s="531"/>
      <c r="E477" s="531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47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47" t="str">
        <f>IF('กรอกรายการ วัสดุ'!I221&gt;0,'กรอกรายการ วัสดุ'!I221,IF('กรอกรายการ วัสดุ'!I221=0,"-"))</f>
        <v>-</v>
      </c>
      <c r="M477" s="78"/>
    </row>
    <row r="478" spans="1:13" x14ac:dyDescent="0.55000000000000004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531" t="str">
        <f>IF('กรอกรายการ วัสดุ'!B222&gt;0,'กรอกรายการ วัสดุ'!B222,IF('กรอกรายการ วัสดุ'!B222=0,"-"))</f>
        <v>-</v>
      </c>
      <c r="C478" s="531"/>
      <c r="D478" s="531"/>
      <c r="E478" s="531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47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47" t="str">
        <f>IF('กรอกรายการ วัสดุ'!I222&gt;0,'กรอกรายการ วัสดุ'!I222,IF('กรอกรายการ วัสดุ'!I222=0,"-"))</f>
        <v>-</v>
      </c>
      <c r="M478" s="78"/>
    </row>
    <row r="479" spans="1:13" x14ac:dyDescent="0.55000000000000004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531" t="str">
        <f>IF('กรอกรายการ วัสดุ'!B223&gt;0,'กรอกรายการ วัสดุ'!B223,IF('กรอกรายการ วัสดุ'!B223=0,"-"))</f>
        <v>-</v>
      </c>
      <c r="C479" s="531"/>
      <c r="D479" s="531"/>
      <c r="E479" s="531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47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47" t="str">
        <f>IF('กรอกรายการ วัสดุ'!I223&gt;0,'กรอกรายการ วัสดุ'!I223,IF('กรอกรายการ วัสดุ'!I223=0,"-"))</f>
        <v>-</v>
      </c>
      <c r="M479" s="78"/>
    </row>
    <row r="480" spans="1:13" x14ac:dyDescent="0.55000000000000004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531" t="str">
        <f>IF('กรอกรายการ วัสดุ'!B224&gt;0,'กรอกรายการ วัสดุ'!B224,IF('กรอกรายการ วัสดุ'!B224=0,"-"))</f>
        <v>-</v>
      </c>
      <c r="C480" s="531"/>
      <c r="D480" s="531"/>
      <c r="E480" s="531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47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47" t="str">
        <f>IF('กรอกรายการ วัสดุ'!I224&gt;0,'กรอกรายการ วัสดุ'!I224,IF('กรอกรายการ วัสดุ'!I224=0,"-"))</f>
        <v>-</v>
      </c>
      <c r="M480" s="78"/>
    </row>
    <row r="481" spans="1:13" x14ac:dyDescent="0.55000000000000004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531" t="str">
        <f>IF('กรอกรายการ วัสดุ'!B225&gt;0,'กรอกรายการ วัสดุ'!B225,IF('กรอกรายการ วัสดุ'!B225=0,"-"))</f>
        <v>-</v>
      </c>
      <c r="C481" s="531"/>
      <c r="D481" s="531"/>
      <c r="E481" s="531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47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47" t="str">
        <f>IF('กรอกรายการ วัสดุ'!I225&gt;0,'กรอกรายการ วัสดุ'!I225,IF('กรอกรายการ วัสดุ'!I225=0,"-"))</f>
        <v>-</v>
      </c>
      <c r="M481" s="78"/>
    </row>
    <row r="482" spans="1:13" x14ac:dyDescent="0.55000000000000004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531" t="str">
        <f>IF('กรอกรายการ วัสดุ'!B226&gt;0,'กรอกรายการ วัสดุ'!B226,IF('กรอกรายการ วัสดุ'!B226=0,"-"))</f>
        <v>-</v>
      </c>
      <c r="C482" s="531"/>
      <c r="D482" s="531"/>
      <c r="E482" s="531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47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47" t="str">
        <f>IF('กรอกรายการ วัสดุ'!I226&gt;0,'กรอกรายการ วัสดุ'!I226,IF('กรอกรายการ วัสดุ'!I226=0,"-"))</f>
        <v>-</v>
      </c>
      <c r="M482" s="78"/>
    </row>
    <row r="483" spans="1:13" x14ac:dyDescent="0.55000000000000004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531" t="str">
        <f>IF('กรอกรายการ วัสดุ'!B227&gt;0,'กรอกรายการ วัสดุ'!B227,IF('กรอกรายการ วัสดุ'!B227=0,"-"))</f>
        <v>-</v>
      </c>
      <c r="C483" s="531"/>
      <c r="D483" s="531"/>
      <c r="E483" s="531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47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47" t="str">
        <f>IF('กรอกรายการ วัสดุ'!I227&gt;0,'กรอกรายการ วัสดุ'!I227,IF('กรอกรายการ วัสดุ'!I227=0,"-"))</f>
        <v>-</v>
      </c>
      <c r="M483" s="78"/>
    </row>
    <row r="484" spans="1:13" x14ac:dyDescent="0.55000000000000004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531" t="str">
        <f>IF('กรอกรายการ วัสดุ'!B228&gt;0,'กรอกรายการ วัสดุ'!B228,IF('กรอกรายการ วัสดุ'!B228=0,"-"))</f>
        <v>-</v>
      </c>
      <c r="C484" s="531"/>
      <c r="D484" s="531"/>
      <c r="E484" s="531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47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47" t="str">
        <f>IF('กรอกรายการ วัสดุ'!I228&gt;0,'กรอกรายการ วัสดุ'!I228,IF('กรอกรายการ วัสดุ'!I228=0,"-"))</f>
        <v>-</v>
      </c>
      <c r="M484" s="78"/>
    </row>
    <row r="485" spans="1:13" ht="24.75" thickBot="1" x14ac:dyDescent="0.6">
      <c r="A485" s="121" t="str">
        <f>IF('กรอกรายการ วัสดุ'!A547&gt;0,'กรอกรายการ วัสดุ'!A559,IF('กรอกรายการ วัสดุ'!A559=0," "))</f>
        <v xml:space="preserve"> </v>
      </c>
      <c r="B485" s="532" t="str">
        <f>IF('กรอกรายการ วัสดุ'!B229&gt;0,'กรอกรายการ วัสดุ'!B229,IF('กรอกรายการ วัสดุ'!B229=0,"-"))</f>
        <v>-</v>
      </c>
      <c r="C485" s="532"/>
      <c r="D485" s="532"/>
      <c r="E485" s="532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47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47" t="str">
        <f>IF('กรอกรายการ วัสดุ'!I229&gt;0,'กรอกรายการ วัสดุ'!I229,IF('กรอกรายการ วัสดุ'!I229=0,"-"))</f>
        <v>-</v>
      </c>
      <c r="M485" s="77"/>
    </row>
    <row r="486" spans="1:13" ht="24.75" thickBot="1" x14ac:dyDescent="0.6">
      <c r="A486" s="533" t="s">
        <v>167</v>
      </c>
      <c r="B486" s="534"/>
      <c r="C486" s="534"/>
      <c r="D486" s="534"/>
      <c r="E486" s="534"/>
      <c r="F486" s="534"/>
      <c r="G486" s="534"/>
      <c r="H486" s="535"/>
      <c r="I486" s="157">
        <f>SUM(I476:I485)</f>
        <v>0</v>
      </c>
      <c r="J486" s="19"/>
      <c r="K486" s="48">
        <f t="shared" ref="K486:L486" si="36">SUM(K476:K485)</f>
        <v>0</v>
      </c>
      <c r="L486" s="48">
        <f t="shared" si="36"/>
        <v>0</v>
      </c>
      <c r="M486" s="14"/>
    </row>
    <row r="487" spans="1:13" ht="24.75" thickBot="1" x14ac:dyDescent="0.6">
      <c r="A487" s="533" t="s">
        <v>168</v>
      </c>
      <c r="B487" s="534"/>
      <c r="C487" s="534"/>
      <c r="D487" s="534"/>
      <c r="E487" s="534"/>
      <c r="F487" s="534"/>
      <c r="G487" s="534"/>
      <c r="H487" s="535"/>
      <c r="I487" s="157">
        <f>I486+I475</f>
        <v>1989648</v>
      </c>
      <c r="J487" s="15"/>
      <c r="K487" s="48">
        <f t="shared" ref="K487:L487" si="37">K486+K475</f>
        <v>77920</v>
      </c>
      <c r="L487" s="48">
        <f t="shared" si="37"/>
        <v>2067568</v>
      </c>
      <c r="M487" s="14"/>
    </row>
    <row r="488" spans="1:13" x14ac:dyDescent="0.55000000000000004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55000000000000004">
      <c r="A489" s="151"/>
      <c r="B489" s="2"/>
      <c r="C489" s="122"/>
      <c r="D489" s="122" t="s">
        <v>28</v>
      </c>
      <c r="E489" s="122" t="s">
        <v>29</v>
      </c>
      <c r="F489" s="2" t="s">
        <v>30</v>
      </c>
      <c r="G489" s="2"/>
      <c r="H489" s="123" t="s">
        <v>28</v>
      </c>
      <c r="I489" s="122" t="s">
        <v>33</v>
      </c>
      <c r="J489" s="2"/>
      <c r="K489" s="2"/>
      <c r="L489" s="2"/>
      <c r="M489" s="2"/>
    </row>
    <row r="490" spans="1:13" x14ac:dyDescent="0.55000000000000004">
      <c r="A490" s="151"/>
      <c r="B490" s="122"/>
      <c r="C490" s="122"/>
      <c r="D490" s="123"/>
      <c r="E490" s="151" t="str">
        <f>E468</f>
        <v>(นายอำพร จานเก่า)</v>
      </c>
      <c r="F490" s="2"/>
      <c r="G490" s="2"/>
      <c r="H490" s="123"/>
      <c r="I490" s="536" t="str">
        <f>I468</f>
        <v>(นางสาวจริยา ขัดแก้ว)</v>
      </c>
      <c r="J490" s="536"/>
      <c r="K490" s="2"/>
      <c r="L490" s="2"/>
      <c r="M490" s="2"/>
    </row>
    <row r="491" spans="1:13" s="2" customFormat="1" x14ac:dyDescent="0.55000000000000004">
      <c r="A491" s="283"/>
      <c r="C491" s="122"/>
      <c r="D491" s="536" t="str">
        <f>D469</f>
        <v>ช่าง ระดับ 4</v>
      </c>
      <c r="E491" s="536"/>
      <c r="F491" s="536"/>
      <c r="H491" s="536" t="str">
        <f>H469</f>
        <v>ผู้อำนวยการกลุ่มอำนวยการ</v>
      </c>
      <c r="I491" s="536"/>
      <c r="J491" s="536"/>
      <c r="K491" s="536"/>
    </row>
  </sheetData>
  <sheetProtection algorithmName="SHA-512" hashValue="WltvGI7ZUo9rIgBhjye2RzuNeN66VbG/wImb3+37SHE7oMPB+HEh808PWq9Raeis3jTm3pBwxo8J/OK/2M/HSA==" saltValue="FXkRoU/kkxAWlctZL8mOMQ==" spinCount="100000" sheet="1" formatColumns="0" formatRows="0" selectLockedCells="1" selectUnlockedCells="1"/>
  <customSheetViews>
    <customSheetView guid="{797F402C-D807-4A5C-9055-8329E2DAA52F}" showPageBreaks="1" hiddenRows="1" topLeftCell="A100">
      <selection activeCell="G23" sqref="G23:I23"/>
      <pageMargins left="0.70866141732283472" right="0.70866141732283472" top="0.74803149606299213" bottom="0.74803149606299213" header="0.31496062992125984" footer="0.31496062992125984"/>
      <pageSetup paperSize="9" scale="90" orientation="landscape" horizontalDpi="0" verticalDpi="0" r:id="rId1"/>
    </customSheetView>
  </customSheetViews>
  <mergeCells count="642">
    <mergeCell ref="C140:K140"/>
    <mergeCell ref="B149:E149"/>
    <mergeCell ref="B150:E150"/>
    <mergeCell ref="B151:E151"/>
    <mergeCell ref="B146:E146"/>
    <mergeCell ref="B147:E147"/>
    <mergeCell ref="B148:E148"/>
    <mergeCell ref="A141:C141"/>
    <mergeCell ref="D141:H141"/>
    <mergeCell ref="D142:H142"/>
    <mergeCell ref="K142:L142"/>
    <mergeCell ref="A143:A144"/>
    <mergeCell ref="B143:E144"/>
    <mergeCell ref="F143:F144"/>
    <mergeCell ref="G143:G144"/>
    <mergeCell ref="H143:I143"/>
    <mergeCell ref="J143:K143"/>
    <mergeCell ref="L143:L144"/>
    <mergeCell ref="B57:E57"/>
    <mergeCell ref="B58:E58"/>
    <mergeCell ref="B59:E59"/>
    <mergeCell ref="B60:E60"/>
    <mergeCell ref="B61:E61"/>
    <mergeCell ref="B56:E56"/>
    <mergeCell ref="D139:F139"/>
    <mergeCell ref="C118:K118"/>
    <mergeCell ref="A119:C119"/>
    <mergeCell ref="D119:H119"/>
    <mergeCell ref="B62:E62"/>
    <mergeCell ref="B106:E106"/>
    <mergeCell ref="B102:E102"/>
    <mergeCell ref="B103:E103"/>
    <mergeCell ref="B104:E104"/>
    <mergeCell ref="B65:E65"/>
    <mergeCell ref="B66:E66"/>
    <mergeCell ref="A67:H67"/>
    <mergeCell ref="A68:H68"/>
    <mergeCell ref="I71:J71"/>
    <mergeCell ref="D72:F72"/>
    <mergeCell ref="H72:K72"/>
    <mergeCell ref="H139:K139"/>
    <mergeCell ref="C73:K73"/>
    <mergeCell ref="C1:K1"/>
    <mergeCell ref="K3:L3"/>
    <mergeCell ref="D2:H2"/>
    <mergeCell ref="D3:H3"/>
    <mergeCell ref="D4:H4"/>
    <mergeCell ref="B11:E11"/>
    <mergeCell ref="B12:E12"/>
    <mergeCell ref="B13:E13"/>
    <mergeCell ref="B14:E14"/>
    <mergeCell ref="B8:E8"/>
    <mergeCell ref="B9:E9"/>
    <mergeCell ref="B10:E10"/>
    <mergeCell ref="L1:M1"/>
    <mergeCell ref="M6:M7"/>
    <mergeCell ref="L6:L7"/>
    <mergeCell ref="J6:K6"/>
    <mergeCell ref="G6:G7"/>
    <mergeCell ref="A2:C2"/>
    <mergeCell ref="A6:A7"/>
    <mergeCell ref="F6:F7"/>
    <mergeCell ref="B6:E7"/>
    <mergeCell ref="L25:M25"/>
    <mergeCell ref="A26:C26"/>
    <mergeCell ref="B82:E82"/>
    <mergeCell ref="B83:E83"/>
    <mergeCell ref="B84:E84"/>
    <mergeCell ref="B85:E85"/>
    <mergeCell ref="B86:E86"/>
    <mergeCell ref="A43:H43"/>
    <mergeCell ref="B40:E40"/>
    <mergeCell ref="B41:E41"/>
    <mergeCell ref="B34:E34"/>
    <mergeCell ref="B35:E35"/>
    <mergeCell ref="B36:E36"/>
    <mergeCell ref="B37:E37"/>
    <mergeCell ref="B38:E38"/>
    <mergeCell ref="B39:E39"/>
    <mergeCell ref="A51:C51"/>
    <mergeCell ref="D51:H51"/>
    <mergeCell ref="D52:H52"/>
    <mergeCell ref="K52:L52"/>
    <mergeCell ref="D26:H26"/>
    <mergeCell ref="C25:K25"/>
    <mergeCell ref="B63:E63"/>
    <mergeCell ref="B64:E64"/>
    <mergeCell ref="B17:E17"/>
    <mergeCell ref="B18:E18"/>
    <mergeCell ref="H6:I6"/>
    <mergeCell ref="B15:E15"/>
    <mergeCell ref="B16:E16"/>
    <mergeCell ref="A19:H19"/>
    <mergeCell ref="I22:J22"/>
    <mergeCell ref="D23:F23"/>
    <mergeCell ref="H23:K23"/>
    <mergeCell ref="D27:H27"/>
    <mergeCell ref="K27:L27"/>
    <mergeCell ref="A29:A30"/>
    <mergeCell ref="B29:E30"/>
    <mergeCell ref="F29:F30"/>
    <mergeCell ref="G29:G30"/>
    <mergeCell ref="H29:I29"/>
    <mergeCell ref="J29:K29"/>
    <mergeCell ref="L29:L30"/>
    <mergeCell ref="M29:M30"/>
    <mergeCell ref="A31:H31"/>
    <mergeCell ref="B42:E42"/>
    <mergeCell ref="A44:H44"/>
    <mergeCell ref="I47:J47"/>
    <mergeCell ref="D48:F48"/>
    <mergeCell ref="H48:K48"/>
    <mergeCell ref="C50:K50"/>
    <mergeCell ref="L50:M50"/>
    <mergeCell ref="B32:E32"/>
    <mergeCell ref="B33:E33"/>
    <mergeCell ref="A53:A54"/>
    <mergeCell ref="B53:E54"/>
    <mergeCell ref="F53:F54"/>
    <mergeCell ref="G53:G54"/>
    <mergeCell ref="H53:I53"/>
    <mergeCell ref="J53:K53"/>
    <mergeCell ref="L53:L54"/>
    <mergeCell ref="M53:M54"/>
    <mergeCell ref="A55:H55"/>
    <mergeCell ref="A74:C74"/>
    <mergeCell ref="D74:H74"/>
    <mergeCell ref="D75:H75"/>
    <mergeCell ref="K75:L75"/>
    <mergeCell ref="A76:A77"/>
    <mergeCell ref="B76:E77"/>
    <mergeCell ref="F76:F77"/>
    <mergeCell ref="G76:G77"/>
    <mergeCell ref="H76:I76"/>
    <mergeCell ref="J76:K76"/>
    <mergeCell ref="L76:L77"/>
    <mergeCell ref="M76:M77"/>
    <mergeCell ref="A78:H78"/>
    <mergeCell ref="B87:E87"/>
    <mergeCell ref="B88:E88"/>
    <mergeCell ref="A89:H89"/>
    <mergeCell ref="A90:H90"/>
    <mergeCell ref="I93:J93"/>
    <mergeCell ref="D94:F94"/>
    <mergeCell ref="H94:K94"/>
    <mergeCell ref="B79:E79"/>
    <mergeCell ref="B80:E80"/>
    <mergeCell ref="B81:E81"/>
    <mergeCell ref="C96:K96"/>
    <mergeCell ref="A97:C97"/>
    <mergeCell ref="D97:H97"/>
    <mergeCell ref="D98:H98"/>
    <mergeCell ref="K98:L98"/>
    <mergeCell ref="A99:A100"/>
    <mergeCell ref="B99:E100"/>
    <mergeCell ref="F99:F100"/>
    <mergeCell ref="G99:G100"/>
    <mergeCell ref="H99:I99"/>
    <mergeCell ref="J99:K99"/>
    <mergeCell ref="L99:L100"/>
    <mergeCell ref="M99:M100"/>
    <mergeCell ref="A101:H101"/>
    <mergeCell ref="B108:E108"/>
    <mergeCell ref="B109:E109"/>
    <mergeCell ref="B110:E110"/>
    <mergeCell ref="A111:H111"/>
    <mergeCell ref="A112:H112"/>
    <mergeCell ref="I115:J115"/>
    <mergeCell ref="D116:F116"/>
    <mergeCell ref="H116:K116"/>
    <mergeCell ref="B107:E107"/>
    <mergeCell ref="B105:E105"/>
    <mergeCell ref="D120:H120"/>
    <mergeCell ref="K120:L120"/>
    <mergeCell ref="A121:A122"/>
    <mergeCell ref="B121:E122"/>
    <mergeCell ref="F121:F122"/>
    <mergeCell ref="G121:G122"/>
    <mergeCell ref="H121:I121"/>
    <mergeCell ref="J121:K121"/>
    <mergeCell ref="L121:L122"/>
    <mergeCell ref="M121:M122"/>
    <mergeCell ref="A123:H123"/>
    <mergeCell ref="B130:E130"/>
    <mergeCell ref="B131:E131"/>
    <mergeCell ref="B132:E132"/>
    <mergeCell ref="B133:E133"/>
    <mergeCell ref="A134:H134"/>
    <mergeCell ref="A135:H135"/>
    <mergeCell ref="I138:J138"/>
    <mergeCell ref="B129:E129"/>
    <mergeCell ref="B124:E124"/>
    <mergeCell ref="B125:E125"/>
    <mergeCell ref="B126:E126"/>
    <mergeCell ref="B127:E127"/>
    <mergeCell ref="B128:E128"/>
    <mergeCell ref="M143:M144"/>
    <mergeCell ref="A145:H145"/>
    <mergeCell ref="B152:E152"/>
    <mergeCell ref="B153:E153"/>
    <mergeCell ref="B154:E154"/>
    <mergeCell ref="B155:E155"/>
    <mergeCell ref="A156:H156"/>
    <mergeCell ref="A157:H157"/>
    <mergeCell ref="I160:J160"/>
    <mergeCell ref="H161:K161"/>
    <mergeCell ref="C162:K162"/>
    <mergeCell ref="A163:C163"/>
    <mergeCell ref="D163:H163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D161:F161"/>
    <mergeCell ref="M165:M166"/>
    <mergeCell ref="A167:H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A178:H178"/>
    <mergeCell ref="A179:H179"/>
    <mergeCell ref="I182:J182"/>
    <mergeCell ref="H183:K183"/>
    <mergeCell ref="C184:K184"/>
    <mergeCell ref="D183:F183"/>
    <mergeCell ref="A185:C185"/>
    <mergeCell ref="D185:H185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M187:M188"/>
    <mergeCell ref="A189:H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A200:H200"/>
    <mergeCell ref="A201:H201"/>
    <mergeCell ref="I204:J204"/>
    <mergeCell ref="H205:K205"/>
    <mergeCell ref="C206:K206"/>
    <mergeCell ref="D205:F205"/>
    <mergeCell ref="A207:C207"/>
    <mergeCell ref="D207:H207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M209:M210"/>
    <mergeCell ref="A211:H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A222:H222"/>
    <mergeCell ref="A223:H223"/>
    <mergeCell ref="I226:J226"/>
    <mergeCell ref="H227:K227"/>
    <mergeCell ref="C228:K228"/>
    <mergeCell ref="D227:F227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M231:M232"/>
    <mergeCell ref="A233:H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A244:H244"/>
    <mergeCell ref="A245:H245"/>
    <mergeCell ref="I248:J248"/>
    <mergeCell ref="H249:K249"/>
    <mergeCell ref="C250:K250"/>
    <mergeCell ref="D249:F249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M253:M254"/>
    <mergeCell ref="A255:H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A266:H266"/>
    <mergeCell ref="A267:H267"/>
    <mergeCell ref="I270:J270"/>
    <mergeCell ref="D271:E271"/>
    <mergeCell ref="H271:K271"/>
    <mergeCell ref="C272:K272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M275:M276"/>
    <mergeCell ref="A277:H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A288:H288"/>
    <mergeCell ref="A289:H289"/>
    <mergeCell ref="I292:J292"/>
    <mergeCell ref="H293:K293"/>
    <mergeCell ref="C294:K294"/>
    <mergeCell ref="D293:F293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M297:M298"/>
    <mergeCell ref="A299:H299"/>
    <mergeCell ref="B300:E300"/>
    <mergeCell ref="B301:E301"/>
    <mergeCell ref="B302:E302"/>
    <mergeCell ref="B303:E303"/>
    <mergeCell ref="B304:E304"/>
    <mergeCell ref="B305:E305"/>
    <mergeCell ref="B306:E306"/>
    <mergeCell ref="B307:E307"/>
    <mergeCell ref="B308:E308"/>
    <mergeCell ref="B309:E309"/>
    <mergeCell ref="A310:H310"/>
    <mergeCell ref="A311:H311"/>
    <mergeCell ref="I314:J314"/>
    <mergeCell ref="H315:K315"/>
    <mergeCell ref="C316:K316"/>
    <mergeCell ref="D315:F315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M319:M320"/>
    <mergeCell ref="A321:H321"/>
    <mergeCell ref="B322:E322"/>
    <mergeCell ref="B323:E323"/>
    <mergeCell ref="B324:E324"/>
    <mergeCell ref="B325:E325"/>
    <mergeCell ref="B326:E326"/>
    <mergeCell ref="B327:E327"/>
    <mergeCell ref="B328:E328"/>
    <mergeCell ref="B329:E329"/>
    <mergeCell ref="B330:E330"/>
    <mergeCell ref="B331:E331"/>
    <mergeCell ref="A332:H332"/>
    <mergeCell ref="A333:H333"/>
    <mergeCell ref="I336:J336"/>
    <mergeCell ref="H337:K337"/>
    <mergeCell ref="C338:K338"/>
    <mergeCell ref="D337:F337"/>
    <mergeCell ref="A339:C339"/>
    <mergeCell ref="D339:H33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M341:M342"/>
    <mergeCell ref="A343:H343"/>
    <mergeCell ref="B344:E344"/>
    <mergeCell ref="B345:E345"/>
    <mergeCell ref="B346:E346"/>
    <mergeCell ref="B347:E347"/>
    <mergeCell ref="B348:E348"/>
    <mergeCell ref="B349:E349"/>
    <mergeCell ref="B350:E350"/>
    <mergeCell ref="B351:E351"/>
    <mergeCell ref="B352:E352"/>
    <mergeCell ref="B353:E353"/>
    <mergeCell ref="A354:H354"/>
    <mergeCell ref="A355:H355"/>
    <mergeCell ref="I358:J358"/>
    <mergeCell ref="H359:K359"/>
    <mergeCell ref="C360:K360"/>
    <mergeCell ref="D359:F359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M363:M364"/>
    <mergeCell ref="A365:H365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B374:E374"/>
    <mergeCell ref="B375:E375"/>
    <mergeCell ref="A376:H376"/>
    <mergeCell ref="A377:H377"/>
    <mergeCell ref="I380:J380"/>
    <mergeCell ref="H381:K381"/>
    <mergeCell ref="C382:K382"/>
    <mergeCell ref="D381:F381"/>
    <mergeCell ref="A383:C383"/>
    <mergeCell ref="D383:H383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M385:M386"/>
    <mergeCell ref="A387:H387"/>
    <mergeCell ref="B388:E388"/>
    <mergeCell ref="B389:E389"/>
    <mergeCell ref="B390:E390"/>
    <mergeCell ref="B391:E391"/>
    <mergeCell ref="B392:E392"/>
    <mergeCell ref="B393:E393"/>
    <mergeCell ref="B394:E394"/>
    <mergeCell ref="B395:E395"/>
    <mergeCell ref="B396:E396"/>
    <mergeCell ref="B397:E397"/>
    <mergeCell ref="A398:H398"/>
    <mergeCell ref="A399:H399"/>
    <mergeCell ref="I402:J402"/>
    <mergeCell ref="H403:K403"/>
    <mergeCell ref="C404:K404"/>
    <mergeCell ref="D403:F403"/>
    <mergeCell ref="A405:C405"/>
    <mergeCell ref="D405:H405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M407:M408"/>
    <mergeCell ref="A409:H409"/>
    <mergeCell ref="B410:E410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B419:E419"/>
    <mergeCell ref="A420:H420"/>
    <mergeCell ref="A421:H421"/>
    <mergeCell ref="I424:J424"/>
    <mergeCell ref="H425:K425"/>
    <mergeCell ref="C426:K426"/>
    <mergeCell ref="D425:F425"/>
    <mergeCell ref="A427:C427"/>
    <mergeCell ref="D427:H427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M429:M430"/>
    <mergeCell ref="A431:H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0:E440"/>
    <mergeCell ref="B441:E441"/>
    <mergeCell ref="A442:H442"/>
    <mergeCell ref="A443:H443"/>
    <mergeCell ref="I446:J446"/>
    <mergeCell ref="H447:K447"/>
    <mergeCell ref="C448:K448"/>
    <mergeCell ref="D447:F447"/>
    <mergeCell ref="A449:C449"/>
    <mergeCell ref="D449:H449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M451:M452"/>
    <mergeCell ref="A453:H453"/>
    <mergeCell ref="B454:E454"/>
    <mergeCell ref="B455:E455"/>
    <mergeCell ref="B456:E456"/>
    <mergeCell ref="B457:E457"/>
    <mergeCell ref="B458:E458"/>
    <mergeCell ref="B459:E459"/>
    <mergeCell ref="B460:E460"/>
    <mergeCell ref="B461:E461"/>
    <mergeCell ref="B462:E462"/>
    <mergeCell ref="B463:E463"/>
    <mergeCell ref="A464:H464"/>
    <mergeCell ref="A465:H465"/>
    <mergeCell ref="I468:J468"/>
    <mergeCell ref="H469:K469"/>
    <mergeCell ref="C470:K470"/>
    <mergeCell ref="D469:F469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B483:E483"/>
    <mergeCell ref="B484:E484"/>
    <mergeCell ref="B485:E485"/>
    <mergeCell ref="A486:H486"/>
    <mergeCell ref="A487:H487"/>
    <mergeCell ref="I490:J490"/>
    <mergeCell ref="H491:K491"/>
    <mergeCell ref="M473:M474"/>
    <mergeCell ref="A475:H475"/>
    <mergeCell ref="B476:E476"/>
    <mergeCell ref="B477:E477"/>
    <mergeCell ref="B478:E478"/>
    <mergeCell ref="B479:E479"/>
    <mergeCell ref="B480:E480"/>
    <mergeCell ref="B481:E481"/>
    <mergeCell ref="B482:E482"/>
    <mergeCell ref="D491:F491"/>
  </mergeCells>
  <pageMargins left="0.70866141732283472" right="0.70866141732283472" top="0.74803149606299213" bottom="0.74803149606299213" header="0.31496062992125984" footer="0.31496062992125984"/>
  <pageSetup paperSize="9" scale="90" orientation="landscape" r:id="rId2"/>
  <rowBreaks count="12" manualBreakCount="12">
    <brk id="24" max="16383" man="1"/>
    <brk id="49" max="16383" man="1"/>
    <brk id="72" max="16383" man="1"/>
    <brk id="95" max="16383" man="1"/>
    <brk id="117" max="16383" man="1"/>
    <brk id="139" max="16383" man="1"/>
    <brk id="161" max="16383" man="1"/>
    <brk id="183" max="16383" man="1"/>
    <brk id="205" max="16383" man="1"/>
    <brk id="227" max="16383" man="1"/>
    <brk id="249" max="16383" man="1"/>
    <brk id="2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zoomScaleNormal="100" zoomScaleSheetLayoutView="130" workbookViewId="0">
      <selection activeCell="K32" sqref="K32"/>
    </sheetView>
  </sheetViews>
  <sheetFormatPr defaultColWidth="9" defaultRowHeight="14.25" x14ac:dyDescent="0.2"/>
  <cols>
    <col min="1" max="1" width="7.75" style="22" customWidth="1"/>
    <col min="2" max="2" width="9" style="22"/>
    <col min="3" max="3" width="6.125" style="22" customWidth="1"/>
    <col min="4" max="4" width="7.125" style="22" customWidth="1"/>
    <col min="5" max="6" width="6" style="22" customWidth="1"/>
    <col min="7" max="7" width="3.375" style="22" customWidth="1"/>
    <col min="8" max="8" width="3" style="22" customWidth="1"/>
    <col min="9" max="9" width="10.625" style="22" customWidth="1"/>
    <col min="10" max="10" width="14.875" style="22" customWidth="1"/>
    <col min="11" max="11" width="13.625" style="22" customWidth="1"/>
    <col min="12" max="12" width="7.375" style="22" customWidth="1"/>
    <col min="13" max="16384" width="9" style="22"/>
  </cols>
  <sheetData>
    <row r="1" spans="1:14" ht="24" x14ac:dyDescent="0.55000000000000004">
      <c r="B1" s="161"/>
      <c r="C1" s="161"/>
      <c r="D1" s="161" t="s">
        <v>169</v>
      </c>
      <c r="E1" s="617" t="str">
        <f>'กรอกข้อมูล รร.'!B4</f>
        <v>ซ่อมแซมสำนักงาน สพป.ลำปาง เขต 3</v>
      </c>
      <c r="F1" s="617"/>
      <c r="G1" s="617"/>
      <c r="H1" s="617"/>
      <c r="I1" s="617"/>
      <c r="J1" s="617"/>
      <c r="K1" s="617"/>
      <c r="L1" s="21" t="s">
        <v>60</v>
      </c>
      <c r="M1" s="83"/>
      <c r="N1" s="83"/>
    </row>
    <row r="2" spans="1:14" ht="24" x14ac:dyDescent="0.55000000000000004">
      <c r="A2" s="23" t="s">
        <v>61</v>
      </c>
      <c r="B2" s="619" t="s">
        <v>62</v>
      </c>
      <c r="C2" s="619"/>
      <c r="D2" s="619"/>
      <c r="E2" s="620" t="str">
        <f>'กรอกข้อมูล รร.'!B5</f>
        <v>อาคารอาคารสำนักงาน สพป.ลำปาง เขต 3</v>
      </c>
      <c r="F2" s="620"/>
      <c r="G2" s="620"/>
      <c r="H2" s="620"/>
      <c r="I2" s="620"/>
      <c r="J2" s="620"/>
      <c r="K2" s="620"/>
      <c r="L2" s="620"/>
      <c r="M2" s="83"/>
      <c r="N2" s="83"/>
    </row>
    <row r="3" spans="1:14" ht="24" x14ac:dyDescent="0.55000000000000004">
      <c r="A3" s="24" t="s">
        <v>61</v>
      </c>
      <c r="B3" s="25" t="s">
        <v>0</v>
      </c>
      <c r="C3" s="25"/>
      <c r="D3" s="623" t="str">
        <f>'กรอกข้อมูล รร.'!B6</f>
        <v>สพป.ลำปาง เขต 3</v>
      </c>
      <c r="E3" s="623"/>
      <c r="F3" s="623"/>
      <c r="G3" s="26"/>
      <c r="H3" s="26"/>
      <c r="I3" s="26"/>
      <c r="J3" s="27" t="s">
        <v>63</v>
      </c>
      <c r="K3" s="621" t="str">
        <f>'กรอกข้อมูล รร.'!B8</f>
        <v>แจ้ห่ม</v>
      </c>
      <c r="L3" s="621"/>
      <c r="M3" s="83"/>
      <c r="N3" s="83"/>
    </row>
    <row r="4" spans="1:14" ht="24" x14ac:dyDescent="0.55000000000000004">
      <c r="A4" s="24" t="s">
        <v>61</v>
      </c>
      <c r="B4" s="28" t="s">
        <v>64</v>
      </c>
      <c r="C4" s="28"/>
      <c r="D4" s="74" t="s">
        <v>81</v>
      </c>
      <c r="E4" s="81" t="str">
        <f>'กรอกข้อมูล รร.'!B10</f>
        <v>ลำปาง เขต  3</v>
      </c>
      <c r="F4" s="75"/>
      <c r="G4" s="75"/>
      <c r="H4" s="75"/>
      <c r="I4" s="75"/>
      <c r="J4" s="75"/>
      <c r="K4" s="75"/>
      <c r="L4" s="75"/>
      <c r="M4" s="83"/>
      <c r="N4" s="83"/>
    </row>
    <row r="5" spans="1:14" ht="24" x14ac:dyDescent="0.55000000000000004">
      <c r="A5" s="24" t="s">
        <v>61</v>
      </c>
      <c r="B5" s="622" t="s">
        <v>65</v>
      </c>
      <c r="C5" s="622"/>
      <c r="D5" s="622"/>
      <c r="E5" s="622"/>
      <c r="F5" s="622"/>
      <c r="G5" s="622"/>
      <c r="H5" s="622"/>
      <c r="I5" s="74" t="s">
        <v>4</v>
      </c>
      <c r="J5" s="29" t="str">
        <f>'กรอกข้อมูล รร.'!B18</f>
        <v>2</v>
      </c>
      <c r="K5" s="616" t="s">
        <v>59</v>
      </c>
      <c r="L5" s="616"/>
      <c r="M5" s="83"/>
      <c r="N5" s="83"/>
    </row>
    <row r="6" spans="1:14" ht="24" x14ac:dyDescent="0.55000000000000004">
      <c r="A6" s="24" t="s">
        <v>61</v>
      </c>
      <c r="B6" s="25" t="s">
        <v>66</v>
      </c>
      <c r="C6" s="75"/>
      <c r="D6" s="625">
        <f>'กรอกข้อมูล รร.'!B3</f>
        <v>44327</v>
      </c>
      <c r="E6" s="625"/>
      <c r="F6" s="625"/>
      <c r="G6" s="625"/>
      <c r="H6" s="625"/>
      <c r="I6" s="624" t="s">
        <v>67</v>
      </c>
      <c r="J6" s="624"/>
      <c r="K6" s="618" t="s">
        <v>67</v>
      </c>
      <c r="L6" s="618"/>
      <c r="M6" s="83"/>
      <c r="N6" s="83"/>
    </row>
    <row r="7" spans="1:14" ht="24.75" thickBot="1" x14ac:dyDescent="0.6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3"/>
      <c r="N7" s="83"/>
    </row>
    <row r="8" spans="1:14" ht="24.75" thickTop="1" x14ac:dyDescent="0.2">
      <c r="A8" s="589" t="s">
        <v>2</v>
      </c>
      <c r="B8" s="605" t="s">
        <v>3</v>
      </c>
      <c r="C8" s="606"/>
      <c r="D8" s="606"/>
      <c r="E8" s="606"/>
      <c r="F8" s="606"/>
      <c r="G8" s="606"/>
      <c r="H8" s="606"/>
      <c r="I8" s="86" t="s">
        <v>68</v>
      </c>
      <c r="J8" s="587" t="s">
        <v>69</v>
      </c>
      <c r="K8" s="87" t="s">
        <v>70</v>
      </c>
      <c r="L8" s="589" t="s">
        <v>9</v>
      </c>
      <c r="M8" s="83"/>
      <c r="N8" s="83"/>
    </row>
    <row r="9" spans="1:14" ht="24.75" thickBot="1" x14ac:dyDescent="0.25">
      <c r="A9" s="590"/>
      <c r="B9" s="607"/>
      <c r="C9" s="608"/>
      <c r="D9" s="608"/>
      <c r="E9" s="608"/>
      <c r="F9" s="608"/>
      <c r="G9" s="608"/>
      <c r="H9" s="608"/>
      <c r="I9" s="88" t="s">
        <v>71</v>
      </c>
      <c r="J9" s="588"/>
      <c r="K9" s="88" t="s">
        <v>71</v>
      </c>
      <c r="L9" s="590"/>
      <c r="M9" s="83"/>
      <c r="N9" s="83"/>
    </row>
    <row r="10" spans="1:14" ht="24.75" thickTop="1" x14ac:dyDescent="0.55000000000000004">
      <c r="A10" s="89">
        <v>1</v>
      </c>
      <c r="B10" s="613" t="s">
        <v>72</v>
      </c>
      <c r="C10" s="614"/>
      <c r="D10" s="614"/>
      <c r="E10" s="614"/>
      <c r="F10" s="614"/>
      <c r="G10" s="614"/>
      <c r="H10" s="614"/>
      <c r="I10" s="160">
        <f>'กรอกรายการ วัสดุ'!C1</f>
        <v>2067568</v>
      </c>
      <c r="J10" s="90">
        <f>'กรอกรายการ วัสดุ'!C2</f>
        <v>1.3034279274666667</v>
      </c>
      <c r="K10" s="91">
        <f>I10*J10</f>
        <v>2694925.8731364012</v>
      </c>
      <c r="L10" s="92"/>
      <c r="M10" s="83"/>
      <c r="N10" s="83"/>
    </row>
    <row r="11" spans="1:14" ht="24" x14ac:dyDescent="0.55000000000000004">
      <c r="A11" s="93"/>
      <c r="B11" s="615"/>
      <c r="C11" s="616"/>
      <c r="D11" s="616"/>
      <c r="E11" s="616"/>
      <c r="F11" s="616"/>
      <c r="G11" s="616"/>
      <c r="H11" s="616"/>
      <c r="I11" s="94"/>
      <c r="J11" s="95"/>
      <c r="K11" s="94"/>
      <c r="L11" s="96"/>
      <c r="M11" s="83"/>
      <c r="N11" s="83"/>
    </row>
    <row r="12" spans="1:14" ht="24" x14ac:dyDescent="0.55000000000000004">
      <c r="A12" s="93"/>
      <c r="B12" s="585"/>
      <c r="C12" s="586"/>
      <c r="D12" s="586"/>
      <c r="E12" s="586"/>
      <c r="F12" s="586"/>
      <c r="G12" s="586"/>
      <c r="H12" s="586"/>
      <c r="I12" s="97"/>
      <c r="J12" s="95"/>
      <c r="K12" s="94"/>
      <c r="L12" s="96"/>
      <c r="M12" s="83"/>
      <c r="N12" s="83"/>
    </row>
    <row r="13" spans="1:14" ht="24" x14ac:dyDescent="0.55000000000000004">
      <c r="A13" s="93"/>
      <c r="B13" s="596"/>
      <c r="C13" s="597"/>
      <c r="D13" s="597"/>
      <c r="E13" s="597"/>
      <c r="F13" s="597"/>
      <c r="G13" s="597"/>
      <c r="H13" s="598"/>
      <c r="I13" s="95"/>
      <c r="J13" s="95"/>
      <c r="K13" s="98"/>
      <c r="L13" s="96"/>
      <c r="M13" s="83"/>
      <c r="N13" s="83"/>
    </row>
    <row r="14" spans="1:14" ht="21.75" x14ac:dyDescent="0.5">
      <c r="A14" s="99"/>
      <c r="B14" s="599"/>
      <c r="C14" s="600"/>
      <c r="D14" s="600"/>
      <c r="E14" s="600"/>
      <c r="F14" s="600"/>
      <c r="G14" s="600"/>
      <c r="H14" s="100"/>
      <c r="I14" s="101"/>
      <c r="J14" s="101"/>
      <c r="K14" s="102"/>
      <c r="L14" s="103"/>
      <c r="M14" s="83"/>
      <c r="N14" s="83"/>
    </row>
    <row r="15" spans="1:14" ht="21.75" x14ac:dyDescent="0.5">
      <c r="A15" s="103"/>
      <c r="B15" s="592"/>
      <c r="C15" s="593"/>
      <c r="D15" s="593"/>
      <c r="E15" s="593"/>
      <c r="F15" s="593"/>
      <c r="G15" s="593"/>
      <c r="H15" s="104"/>
      <c r="I15" s="101"/>
      <c r="J15" s="101"/>
      <c r="K15" s="102"/>
      <c r="L15" s="103"/>
      <c r="M15" s="83"/>
      <c r="N15" s="83"/>
    </row>
    <row r="16" spans="1:14" ht="21.75" x14ac:dyDescent="0.5">
      <c r="A16" s="103"/>
      <c r="B16" s="592"/>
      <c r="C16" s="593"/>
      <c r="D16" s="593"/>
      <c r="E16" s="593"/>
      <c r="F16" s="593"/>
      <c r="G16" s="593"/>
      <c r="H16" s="104"/>
      <c r="I16" s="101"/>
      <c r="J16" s="101"/>
      <c r="K16" s="102"/>
      <c r="L16" s="103"/>
      <c r="M16" s="83"/>
      <c r="N16" s="83"/>
    </row>
    <row r="17" spans="1:14" ht="22.5" thickBot="1" x14ac:dyDescent="0.55000000000000004">
      <c r="A17" s="105"/>
      <c r="B17" s="594"/>
      <c r="C17" s="595"/>
      <c r="D17" s="595"/>
      <c r="E17" s="595"/>
      <c r="F17" s="595"/>
      <c r="G17" s="595"/>
      <c r="H17" s="106"/>
      <c r="I17" s="107"/>
      <c r="J17" s="107"/>
      <c r="K17" s="108"/>
      <c r="L17" s="105"/>
      <c r="M17" s="83"/>
      <c r="N17" s="83"/>
    </row>
    <row r="18" spans="1:14" ht="24.75" thickTop="1" x14ac:dyDescent="0.55000000000000004">
      <c r="A18" s="609" t="s">
        <v>73</v>
      </c>
      <c r="B18" s="610"/>
      <c r="C18" s="610"/>
      <c r="D18" s="610"/>
      <c r="E18" s="610"/>
      <c r="F18" s="610"/>
      <c r="G18" s="610"/>
      <c r="H18" s="610"/>
      <c r="I18" s="611"/>
      <c r="J18" s="612"/>
      <c r="K18" s="163">
        <f>K10</f>
        <v>2694925.8731364012</v>
      </c>
      <c r="L18" s="109"/>
      <c r="M18" s="83"/>
      <c r="N18" s="83"/>
    </row>
    <row r="19" spans="1:14" ht="31.5" thickBot="1" x14ac:dyDescent="0.75">
      <c r="A19" s="601" t="str">
        <f>'กรอกรายการ วัสดุ'!F3</f>
        <v>(สองล้านหกแสนเก้าหมื่นสี่พันเก้าร้อยบาทถ้วน)</v>
      </c>
      <c r="B19" s="602"/>
      <c r="C19" s="602"/>
      <c r="D19" s="602"/>
      <c r="E19" s="602"/>
      <c r="F19" s="602"/>
      <c r="G19" s="602"/>
      <c r="H19" s="602"/>
      <c r="I19" s="602"/>
      <c r="J19" s="110" t="s">
        <v>74</v>
      </c>
      <c r="K19" s="290">
        <f>'กรอกรายการ วัสดุ'!C3</f>
        <v>2694900</v>
      </c>
      <c r="L19" s="111" t="s">
        <v>75</v>
      </c>
      <c r="M19" s="83"/>
      <c r="N19" s="83"/>
    </row>
    <row r="20" spans="1:14" ht="24.75" thickTop="1" x14ac:dyDescent="0.55000000000000004">
      <c r="A20" s="112"/>
      <c r="B20" s="603"/>
      <c r="C20" s="603"/>
      <c r="D20" s="603"/>
      <c r="E20" s="603"/>
      <c r="F20" s="603"/>
      <c r="G20" s="604"/>
      <c r="H20" s="591"/>
      <c r="I20" s="591"/>
      <c r="J20" s="591"/>
      <c r="K20" s="591"/>
      <c r="L20" s="591"/>
      <c r="M20" s="83"/>
      <c r="N20" s="83"/>
    </row>
    <row r="21" spans="1:14" ht="21.75" x14ac:dyDescent="0.5">
      <c r="A21" s="113"/>
      <c r="B21" s="628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83"/>
      <c r="N21" s="83"/>
    </row>
    <row r="22" spans="1:14" ht="24" x14ac:dyDescent="0.55000000000000004">
      <c r="A22" s="112"/>
      <c r="B22" s="610" t="s">
        <v>30</v>
      </c>
      <c r="C22" s="610"/>
      <c r="D22" s="610"/>
      <c r="E22" s="610"/>
      <c r="F22" s="610"/>
      <c r="G22" s="604" t="s">
        <v>76</v>
      </c>
      <c r="H22" s="604"/>
      <c r="I22" s="604"/>
      <c r="J22" s="603" t="str">
        <f>'กรอกข้อมูล รร.'!B13</f>
        <v>ช่าง ระดับ 4</v>
      </c>
      <c r="K22" s="603"/>
      <c r="L22" s="138"/>
      <c r="M22" s="83"/>
      <c r="N22" s="83"/>
    </row>
    <row r="23" spans="1:14" ht="24" x14ac:dyDescent="0.55000000000000004">
      <c r="A23" s="113"/>
      <c r="B23" s="627" t="str">
        <f>'กรอกข้อมูล รร.'!C28</f>
        <v>(นายอำพร จานเก่า)</v>
      </c>
      <c r="C23" s="627"/>
      <c r="D23" s="627"/>
      <c r="E23" s="627"/>
      <c r="F23" s="627"/>
      <c r="G23" s="627"/>
      <c r="H23" s="627"/>
      <c r="I23" s="627"/>
      <c r="J23" s="137" t="s">
        <v>81</v>
      </c>
      <c r="K23" s="115" t="str">
        <f>K25</f>
        <v>ลำปาง เขต  3</v>
      </c>
      <c r="L23" s="114"/>
      <c r="M23" s="83"/>
      <c r="N23" s="83"/>
    </row>
    <row r="24" spans="1:14" ht="24" x14ac:dyDescent="0.55000000000000004">
      <c r="A24" s="112"/>
      <c r="B24" s="610" t="s">
        <v>77</v>
      </c>
      <c r="C24" s="610"/>
      <c r="D24" s="610"/>
      <c r="E24" s="610"/>
      <c r="F24" s="610"/>
      <c r="G24" s="604" t="s">
        <v>76</v>
      </c>
      <c r="H24" s="604"/>
      <c r="I24" s="604"/>
      <c r="J24" s="610" t="str">
        <f>'กรอกข้อมูล รร.'!B15</f>
        <v>ผู้อำนวยการกลุ่มอำนวยการ</v>
      </c>
      <c r="K24" s="610"/>
      <c r="L24" s="138"/>
      <c r="M24" s="83"/>
      <c r="N24" s="83"/>
    </row>
    <row r="25" spans="1:14" ht="24" x14ac:dyDescent="0.55000000000000004">
      <c r="A25" s="113"/>
      <c r="B25" s="627" t="str">
        <f>'กรอกข้อมูล รร.'!C29</f>
        <v>(นางสาวจริยา ขัดแก้ว)</v>
      </c>
      <c r="C25" s="627"/>
      <c r="D25" s="627"/>
      <c r="E25" s="627"/>
      <c r="F25" s="627"/>
      <c r="G25" s="627"/>
      <c r="H25" s="627"/>
      <c r="I25" s="627"/>
      <c r="J25" s="137" t="s">
        <v>81</v>
      </c>
      <c r="K25" s="115" t="str">
        <f>K27</f>
        <v>ลำปาง เขต  3</v>
      </c>
      <c r="L25" s="114"/>
      <c r="M25" s="83"/>
      <c r="N25" s="83"/>
    </row>
    <row r="26" spans="1:14" ht="24" x14ac:dyDescent="0.55000000000000004">
      <c r="A26" s="112"/>
      <c r="B26" s="610" t="s">
        <v>77</v>
      </c>
      <c r="C26" s="610"/>
      <c r="D26" s="610"/>
      <c r="E26" s="610"/>
      <c r="F26" s="610"/>
      <c r="G26" s="604" t="s">
        <v>76</v>
      </c>
      <c r="H26" s="604"/>
      <c r="I26" s="604"/>
      <c r="J26" s="630" t="s">
        <v>78</v>
      </c>
      <c r="K26" s="630"/>
      <c r="L26" s="630"/>
      <c r="M26" s="83"/>
      <c r="N26" s="83"/>
    </row>
    <row r="27" spans="1:14" ht="24" x14ac:dyDescent="0.55000000000000004">
      <c r="A27" s="116"/>
      <c r="B27" s="114"/>
      <c r="C27" s="114"/>
      <c r="D27" s="627" t="str">
        <f>'กรอกข้อมูล รร.'!C30</f>
        <v>(นางแสดาว  ต่อสู้)</v>
      </c>
      <c r="E27" s="627"/>
      <c r="F27" s="627"/>
      <c r="G27" s="627"/>
      <c r="H27" s="627"/>
      <c r="I27" s="627"/>
      <c r="J27" s="137" t="s">
        <v>81</v>
      </c>
      <c r="K27" s="115" t="str">
        <f>K29</f>
        <v>ลำปาง เขต  3</v>
      </c>
      <c r="L27" s="115"/>
      <c r="M27" s="83"/>
      <c r="N27" s="83"/>
    </row>
    <row r="28" spans="1:14" ht="24" x14ac:dyDescent="0.55000000000000004">
      <c r="A28" s="117"/>
      <c r="B28" s="610" t="s">
        <v>79</v>
      </c>
      <c r="C28" s="610"/>
      <c r="D28" s="610"/>
      <c r="E28" s="610"/>
      <c r="F28" s="610"/>
      <c r="G28" s="604" t="s">
        <v>76</v>
      </c>
      <c r="H28" s="604"/>
      <c r="I28" s="604"/>
      <c r="J28" s="629" t="s">
        <v>80</v>
      </c>
      <c r="K28" s="629"/>
      <c r="L28" s="629"/>
      <c r="M28" s="83"/>
      <c r="N28" s="83"/>
    </row>
    <row r="29" spans="1:14" ht="24" x14ac:dyDescent="0.55000000000000004">
      <c r="A29" s="117"/>
      <c r="B29" s="627" t="str">
        <f>'กรอกข้อมูล รร.'!C31</f>
        <v>(นายธีรศักดิ์  สืบสุติน)</v>
      </c>
      <c r="C29" s="627"/>
      <c r="D29" s="627"/>
      <c r="E29" s="627"/>
      <c r="F29" s="627"/>
      <c r="G29" s="627"/>
      <c r="H29" s="627"/>
      <c r="I29" s="627"/>
      <c r="J29" s="137" t="s">
        <v>81</v>
      </c>
      <c r="K29" s="115" t="str">
        <f>'กรอกข้อมูล รร.'!B10</f>
        <v>ลำปาง เขต  3</v>
      </c>
      <c r="L29" s="115"/>
      <c r="M29" s="83"/>
      <c r="N29" s="83"/>
    </row>
    <row r="30" spans="1:14" ht="24" x14ac:dyDescent="0.55000000000000004">
      <c r="A30" s="118"/>
      <c r="B30" s="626"/>
      <c r="C30" s="626"/>
      <c r="D30" s="626"/>
      <c r="E30" s="626"/>
      <c r="F30" s="626"/>
      <c r="G30" s="604"/>
      <c r="H30" s="591"/>
      <c r="I30" s="591"/>
      <c r="J30" s="119"/>
      <c r="K30" s="119"/>
      <c r="L30" s="118"/>
      <c r="M30" s="83"/>
      <c r="N30" s="83"/>
    </row>
    <row r="31" spans="1:14" ht="24" x14ac:dyDescent="0.55000000000000004">
      <c r="A31" s="118"/>
      <c r="B31" s="626"/>
      <c r="C31" s="626"/>
      <c r="D31" s="626"/>
      <c r="E31" s="626"/>
      <c r="F31" s="626"/>
      <c r="G31" s="604"/>
      <c r="H31" s="591"/>
      <c r="I31" s="591"/>
      <c r="J31" s="119"/>
      <c r="K31" s="119"/>
      <c r="L31" s="118"/>
      <c r="M31" s="83"/>
      <c r="N31" s="83"/>
    </row>
    <row r="32" spans="1:14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20">
      <selection activeCell="G30" sqref="G30:I30"/>
      <pageMargins left="0.7" right="0.7" top="0.75" bottom="0.75" header="0.3" footer="0.3"/>
    </customSheetView>
  </customSheetViews>
  <mergeCells count="50">
    <mergeCell ref="J21:L21"/>
    <mergeCell ref="J22:K22"/>
    <mergeCell ref="B24:F24"/>
    <mergeCell ref="G24:I24"/>
    <mergeCell ref="J28:L28"/>
    <mergeCell ref="B25:I25"/>
    <mergeCell ref="B23:I23"/>
    <mergeCell ref="B21:F21"/>
    <mergeCell ref="G21:I21"/>
    <mergeCell ref="B22:F22"/>
    <mergeCell ref="G22:I22"/>
    <mergeCell ref="D27:I27"/>
    <mergeCell ref="B26:F26"/>
    <mergeCell ref="G26:I26"/>
    <mergeCell ref="J24:K24"/>
    <mergeCell ref="J26:L26"/>
    <mergeCell ref="B31:F31"/>
    <mergeCell ref="G31:I31"/>
    <mergeCell ref="B28:F28"/>
    <mergeCell ref="G28:I28"/>
    <mergeCell ref="B30:F30"/>
    <mergeCell ref="G30:I30"/>
    <mergeCell ref="B29:I29"/>
    <mergeCell ref="B11:H11"/>
    <mergeCell ref="E1:K1"/>
    <mergeCell ref="K6:L6"/>
    <mergeCell ref="B2:D2"/>
    <mergeCell ref="E2:L2"/>
    <mergeCell ref="K3:L3"/>
    <mergeCell ref="B5:H5"/>
    <mergeCell ref="K5:L5"/>
    <mergeCell ref="D3:F3"/>
    <mergeCell ref="I6:J6"/>
    <mergeCell ref="D6:H6"/>
    <mergeCell ref="B12:H12"/>
    <mergeCell ref="J8:J9"/>
    <mergeCell ref="L8:L9"/>
    <mergeCell ref="J20:L20"/>
    <mergeCell ref="B16:G16"/>
    <mergeCell ref="B17:G17"/>
    <mergeCell ref="B13:H13"/>
    <mergeCell ref="B14:G14"/>
    <mergeCell ref="B15:G15"/>
    <mergeCell ref="A19:I19"/>
    <mergeCell ref="B20:F20"/>
    <mergeCell ref="G20:I20"/>
    <mergeCell ref="A8:A9"/>
    <mergeCell ref="B8:H9"/>
    <mergeCell ref="A18:J18"/>
    <mergeCell ref="B10:H10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3" zoomScale="145" zoomScaleNormal="145" zoomScaleSheetLayoutView="115" workbookViewId="0">
      <selection activeCell="H30" sqref="H30"/>
    </sheetView>
  </sheetViews>
  <sheetFormatPr defaultRowHeight="24" x14ac:dyDescent="0.55000000000000004"/>
  <cols>
    <col min="1" max="1" width="7" style="35" customWidth="1"/>
    <col min="2" max="2" width="1.125" style="35" customWidth="1"/>
    <col min="3" max="3" width="3.625" style="35" customWidth="1"/>
    <col min="4" max="4" width="12" style="35" customWidth="1"/>
    <col min="5" max="5" width="14" style="35" customWidth="1"/>
    <col min="6" max="6" width="6.375" style="35" customWidth="1"/>
    <col min="7" max="7" width="2.375" style="35" customWidth="1"/>
    <col min="8" max="8" width="6.625" style="46" customWidth="1"/>
    <col min="9" max="9" width="8.375" style="46" customWidth="1"/>
    <col min="10" max="10" width="8.875" style="46" customWidth="1"/>
    <col min="11" max="11" width="17.625" style="35" customWidth="1"/>
    <col min="12" max="21" width="9" style="35"/>
    <col min="22" max="22" width="6.875" style="35" customWidth="1"/>
    <col min="23" max="23" width="1.125" style="35" customWidth="1"/>
    <col min="24" max="24" width="3.625" style="35" customWidth="1"/>
    <col min="25" max="25" width="7.125" style="35" customWidth="1"/>
    <col min="26" max="26" width="14" style="35" customWidth="1"/>
    <col min="27" max="27" width="6.375" style="35" customWidth="1"/>
    <col min="28" max="28" width="5.375" style="35" customWidth="1"/>
    <col min="29" max="29" width="5.125" style="35" customWidth="1"/>
    <col min="30" max="30" width="7.375" style="35" customWidth="1"/>
    <col min="31" max="31" width="7" style="35" customWidth="1"/>
    <col min="32" max="32" width="11.875" style="35" customWidth="1"/>
    <col min="33" max="33" width="2.875" style="35" customWidth="1"/>
    <col min="34" max="277" width="9" style="35"/>
    <col min="278" max="278" width="6.875" style="35" customWidth="1"/>
    <col min="279" max="279" width="1.125" style="35" customWidth="1"/>
    <col min="280" max="280" width="3.625" style="35" customWidth="1"/>
    <col min="281" max="281" width="7.125" style="35" customWidth="1"/>
    <col min="282" max="282" width="14" style="35" customWidth="1"/>
    <col min="283" max="283" width="6.375" style="35" customWidth="1"/>
    <col min="284" max="284" width="5.375" style="35" customWidth="1"/>
    <col min="285" max="285" width="5.125" style="35" customWidth="1"/>
    <col min="286" max="286" width="7.375" style="35" customWidth="1"/>
    <col min="287" max="287" width="7" style="35" customWidth="1"/>
    <col min="288" max="288" width="11.875" style="35" customWidth="1"/>
    <col min="289" max="289" width="2.875" style="35" customWidth="1"/>
    <col min="290" max="533" width="9" style="35"/>
    <col min="534" max="534" width="6.875" style="35" customWidth="1"/>
    <col min="535" max="535" width="1.125" style="35" customWidth="1"/>
    <col min="536" max="536" width="3.625" style="35" customWidth="1"/>
    <col min="537" max="537" width="7.125" style="35" customWidth="1"/>
    <col min="538" max="538" width="14" style="35" customWidth="1"/>
    <col min="539" max="539" width="6.375" style="35" customWidth="1"/>
    <col min="540" max="540" width="5.375" style="35" customWidth="1"/>
    <col min="541" max="541" width="5.125" style="35" customWidth="1"/>
    <col min="542" max="542" width="7.375" style="35" customWidth="1"/>
    <col min="543" max="543" width="7" style="35" customWidth="1"/>
    <col min="544" max="544" width="11.875" style="35" customWidth="1"/>
    <col min="545" max="545" width="2.875" style="35" customWidth="1"/>
    <col min="546" max="789" width="9" style="35"/>
    <col min="790" max="790" width="6.875" style="35" customWidth="1"/>
    <col min="791" max="791" width="1.125" style="35" customWidth="1"/>
    <col min="792" max="792" width="3.625" style="35" customWidth="1"/>
    <col min="793" max="793" width="7.125" style="35" customWidth="1"/>
    <col min="794" max="794" width="14" style="35" customWidth="1"/>
    <col min="795" max="795" width="6.375" style="35" customWidth="1"/>
    <col min="796" max="796" width="5.375" style="35" customWidth="1"/>
    <col min="797" max="797" width="5.125" style="35" customWidth="1"/>
    <col min="798" max="798" width="7.375" style="35" customWidth="1"/>
    <col min="799" max="799" width="7" style="35" customWidth="1"/>
    <col min="800" max="800" width="11.875" style="35" customWidth="1"/>
    <col min="801" max="801" width="2.875" style="35" customWidth="1"/>
    <col min="802" max="1045" width="9" style="35"/>
    <col min="1046" max="1046" width="6.875" style="35" customWidth="1"/>
    <col min="1047" max="1047" width="1.125" style="35" customWidth="1"/>
    <col min="1048" max="1048" width="3.625" style="35" customWidth="1"/>
    <col min="1049" max="1049" width="7.125" style="35" customWidth="1"/>
    <col min="1050" max="1050" width="14" style="35" customWidth="1"/>
    <col min="1051" max="1051" width="6.375" style="35" customWidth="1"/>
    <col min="1052" max="1052" width="5.375" style="35" customWidth="1"/>
    <col min="1053" max="1053" width="5.125" style="35" customWidth="1"/>
    <col min="1054" max="1054" width="7.375" style="35" customWidth="1"/>
    <col min="1055" max="1055" width="7" style="35" customWidth="1"/>
    <col min="1056" max="1056" width="11.875" style="35" customWidth="1"/>
    <col min="1057" max="1057" width="2.875" style="35" customWidth="1"/>
    <col min="1058" max="1301" width="9" style="35"/>
    <col min="1302" max="1302" width="6.875" style="35" customWidth="1"/>
    <col min="1303" max="1303" width="1.125" style="35" customWidth="1"/>
    <col min="1304" max="1304" width="3.625" style="35" customWidth="1"/>
    <col min="1305" max="1305" width="7.125" style="35" customWidth="1"/>
    <col min="1306" max="1306" width="14" style="35" customWidth="1"/>
    <col min="1307" max="1307" width="6.375" style="35" customWidth="1"/>
    <col min="1308" max="1308" width="5.375" style="35" customWidth="1"/>
    <col min="1309" max="1309" width="5.125" style="35" customWidth="1"/>
    <col min="1310" max="1310" width="7.375" style="35" customWidth="1"/>
    <col min="1311" max="1311" width="7" style="35" customWidth="1"/>
    <col min="1312" max="1312" width="11.875" style="35" customWidth="1"/>
    <col min="1313" max="1313" width="2.875" style="35" customWidth="1"/>
    <col min="1314" max="1557" width="9" style="35"/>
    <col min="1558" max="1558" width="6.875" style="35" customWidth="1"/>
    <col min="1559" max="1559" width="1.125" style="35" customWidth="1"/>
    <col min="1560" max="1560" width="3.625" style="35" customWidth="1"/>
    <col min="1561" max="1561" width="7.125" style="35" customWidth="1"/>
    <col min="1562" max="1562" width="14" style="35" customWidth="1"/>
    <col min="1563" max="1563" width="6.375" style="35" customWidth="1"/>
    <col min="1564" max="1564" width="5.375" style="35" customWidth="1"/>
    <col min="1565" max="1565" width="5.125" style="35" customWidth="1"/>
    <col min="1566" max="1566" width="7.375" style="35" customWidth="1"/>
    <col min="1567" max="1567" width="7" style="35" customWidth="1"/>
    <col min="1568" max="1568" width="11.875" style="35" customWidth="1"/>
    <col min="1569" max="1569" width="2.875" style="35" customWidth="1"/>
    <col min="1570" max="1813" width="9" style="35"/>
    <col min="1814" max="1814" width="6.875" style="35" customWidth="1"/>
    <col min="1815" max="1815" width="1.125" style="35" customWidth="1"/>
    <col min="1816" max="1816" width="3.625" style="35" customWidth="1"/>
    <col min="1817" max="1817" width="7.125" style="35" customWidth="1"/>
    <col min="1818" max="1818" width="14" style="35" customWidth="1"/>
    <col min="1819" max="1819" width="6.375" style="35" customWidth="1"/>
    <col min="1820" max="1820" width="5.375" style="35" customWidth="1"/>
    <col min="1821" max="1821" width="5.125" style="35" customWidth="1"/>
    <col min="1822" max="1822" width="7.375" style="35" customWidth="1"/>
    <col min="1823" max="1823" width="7" style="35" customWidth="1"/>
    <col min="1824" max="1824" width="11.875" style="35" customWidth="1"/>
    <col min="1825" max="1825" width="2.875" style="35" customWidth="1"/>
    <col min="1826" max="2069" width="9" style="35"/>
    <col min="2070" max="2070" width="6.875" style="35" customWidth="1"/>
    <col min="2071" max="2071" width="1.125" style="35" customWidth="1"/>
    <col min="2072" max="2072" width="3.625" style="35" customWidth="1"/>
    <col min="2073" max="2073" width="7.125" style="35" customWidth="1"/>
    <col min="2074" max="2074" width="14" style="35" customWidth="1"/>
    <col min="2075" max="2075" width="6.375" style="35" customWidth="1"/>
    <col min="2076" max="2076" width="5.375" style="35" customWidth="1"/>
    <col min="2077" max="2077" width="5.125" style="35" customWidth="1"/>
    <col min="2078" max="2078" width="7.375" style="35" customWidth="1"/>
    <col min="2079" max="2079" width="7" style="35" customWidth="1"/>
    <col min="2080" max="2080" width="11.875" style="35" customWidth="1"/>
    <col min="2081" max="2081" width="2.875" style="35" customWidth="1"/>
    <col min="2082" max="2325" width="9" style="35"/>
    <col min="2326" max="2326" width="6.875" style="35" customWidth="1"/>
    <col min="2327" max="2327" width="1.125" style="35" customWidth="1"/>
    <col min="2328" max="2328" width="3.625" style="35" customWidth="1"/>
    <col min="2329" max="2329" width="7.125" style="35" customWidth="1"/>
    <col min="2330" max="2330" width="14" style="35" customWidth="1"/>
    <col min="2331" max="2331" width="6.375" style="35" customWidth="1"/>
    <col min="2332" max="2332" width="5.375" style="35" customWidth="1"/>
    <col min="2333" max="2333" width="5.125" style="35" customWidth="1"/>
    <col min="2334" max="2334" width="7.375" style="35" customWidth="1"/>
    <col min="2335" max="2335" width="7" style="35" customWidth="1"/>
    <col min="2336" max="2336" width="11.875" style="35" customWidth="1"/>
    <col min="2337" max="2337" width="2.875" style="35" customWidth="1"/>
    <col min="2338" max="2581" width="9" style="35"/>
    <col min="2582" max="2582" width="6.875" style="35" customWidth="1"/>
    <col min="2583" max="2583" width="1.125" style="35" customWidth="1"/>
    <col min="2584" max="2584" width="3.625" style="35" customWidth="1"/>
    <col min="2585" max="2585" width="7.125" style="35" customWidth="1"/>
    <col min="2586" max="2586" width="14" style="35" customWidth="1"/>
    <col min="2587" max="2587" width="6.375" style="35" customWidth="1"/>
    <col min="2588" max="2588" width="5.375" style="35" customWidth="1"/>
    <col min="2589" max="2589" width="5.125" style="35" customWidth="1"/>
    <col min="2590" max="2590" width="7.375" style="35" customWidth="1"/>
    <col min="2591" max="2591" width="7" style="35" customWidth="1"/>
    <col min="2592" max="2592" width="11.875" style="35" customWidth="1"/>
    <col min="2593" max="2593" width="2.875" style="35" customWidth="1"/>
    <col min="2594" max="2837" width="9" style="35"/>
    <col min="2838" max="2838" width="6.875" style="35" customWidth="1"/>
    <col min="2839" max="2839" width="1.125" style="35" customWidth="1"/>
    <col min="2840" max="2840" width="3.625" style="35" customWidth="1"/>
    <col min="2841" max="2841" width="7.125" style="35" customWidth="1"/>
    <col min="2842" max="2842" width="14" style="35" customWidth="1"/>
    <col min="2843" max="2843" width="6.375" style="35" customWidth="1"/>
    <col min="2844" max="2844" width="5.375" style="35" customWidth="1"/>
    <col min="2845" max="2845" width="5.125" style="35" customWidth="1"/>
    <col min="2846" max="2846" width="7.375" style="35" customWidth="1"/>
    <col min="2847" max="2847" width="7" style="35" customWidth="1"/>
    <col min="2848" max="2848" width="11.875" style="35" customWidth="1"/>
    <col min="2849" max="2849" width="2.875" style="35" customWidth="1"/>
    <col min="2850" max="3093" width="9" style="35"/>
    <col min="3094" max="3094" width="6.875" style="35" customWidth="1"/>
    <col min="3095" max="3095" width="1.125" style="35" customWidth="1"/>
    <col min="3096" max="3096" width="3.625" style="35" customWidth="1"/>
    <col min="3097" max="3097" width="7.125" style="35" customWidth="1"/>
    <col min="3098" max="3098" width="14" style="35" customWidth="1"/>
    <col min="3099" max="3099" width="6.375" style="35" customWidth="1"/>
    <col min="3100" max="3100" width="5.375" style="35" customWidth="1"/>
    <col min="3101" max="3101" width="5.125" style="35" customWidth="1"/>
    <col min="3102" max="3102" width="7.375" style="35" customWidth="1"/>
    <col min="3103" max="3103" width="7" style="35" customWidth="1"/>
    <col min="3104" max="3104" width="11.875" style="35" customWidth="1"/>
    <col min="3105" max="3105" width="2.875" style="35" customWidth="1"/>
    <col min="3106" max="3349" width="9" style="35"/>
    <col min="3350" max="3350" width="6.875" style="35" customWidth="1"/>
    <col min="3351" max="3351" width="1.125" style="35" customWidth="1"/>
    <col min="3352" max="3352" width="3.625" style="35" customWidth="1"/>
    <col min="3353" max="3353" width="7.125" style="35" customWidth="1"/>
    <col min="3354" max="3354" width="14" style="35" customWidth="1"/>
    <col min="3355" max="3355" width="6.375" style="35" customWidth="1"/>
    <col min="3356" max="3356" width="5.375" style="35" customWidth="1"/>
    <col min="3357" max="3357" width="5.125" style="35" customWidth="1"/>
    <col min="3358" max="3358" width="7.375" style="35" customWidth="1"/>
    <col min="3359" max="3359" width="7" style="35" customWidth="1"/>
    <col min="3360" max="3360" width="11.875" style="35" customWidth="1"/>
    <col min="3361" max="3361" width="2.875" style="35" customWidth="1"/>
    <col min="3362" max="3605" width="9" style="35"/>
    <col min="3606" max="3606" width="6.875" style="35" customWidth="1"/>
    <col min="3607" max="3607" width="1.125" style="35" customWidth="1"/>
    <col min="3608" max="3608" width="3.625" style="35" customWidth="1"/>
    <col min="3609" max="3609" width="7.125" style="35" customWidth="1"/>
    <col min="3610" max="3610" width="14" style="35" customWidth="1"/>
    <col min="3611" max="3611" width="6.375" style="35" customWidth="1"/>
    <col min="3612" max="3612" width="5.375" style="35" customWidth="1"/>
    <col min="3613" max="3613" width="5.125" style="35" customWidth="1"/>
    <col min="3614" max="3614" width="7.375" style="35" customWidth="1"/>
    <col min="3615" max="3615" width="7" style="35" customWidth="1"/>
    <col min="3616" max="3616" width="11.875" style="35" customWidth="1"/>
    <col min="3617" max="3617" width="2.875" style="35" customWidth="1"/>
    <col min="3618" max="3861" width="9" style="35"/>
    <col min="3862" max="3862" width="6.875" style="35" customWidth="1"/>
    <col min="3863" max="3863" width="1.125" style="35" customWidth="1"/>
    <col min="3864" max="3864" width="3.625" style="35" customWidth="1"/>
    <col min="3865" max="3865" width="7.125" style="35" customWidth="1"/>
    <col min="3866" max="3866" width="14" style="35" customWidth="1"/>
    <col min="3867" max="3867" width="6.375" style="35" customWidth="1"/>
    <col min="3868" max="3868" width="5.375" style="35" customWidth="1"/>
    <col min="3869" max="3869" width="5.125" style="35" customWidth="1"/>
    <col min="3870" max="3870" width="7.375" style="35" customWidth="1"/>
    <col min="3871" max="3871" width="7" style="35" customWidth="1"/>
    <col min="3872" max="3872" width="11.875" style="35" customWidth="1"/>
    <col min="3873" max="3873" width="2.875" style="35" customWidth="1"/>
    <col min="3874" max="4117" width="9" style="35"/>
    <col min="4118" max="4118" width="6.875" style="35" customWidth="1"/>
    <col min="4119" max="4119" width="1.125" style="35" customWidth="1"/>
    <col min="4120" max="4120" width="3.625" style="35" customWidth="1"/>
    <col min="4121" max="4121" width="7.125" style="35" customWidth="1"/>
    <col min="4122" max="4122" width="14" style="35" customWidth="1"/>
    <col min="4123" max="4123" width="6.375" style="35" customWidth="1"/>
    <col min="4124" max="4124" width="5.375" style="35" customWidth="1"/>
    <col min="4125" max="4125" width="5.125" style="35" customWidth="1"/>
    <col min="4126" max="4126" width="7.375" style="35" customWidth="1"/>
    <col min="4127" max="4127" width="7" style="35" customWidth="1"/>
    <col min="4128" max="4128" width="11.875" style="35" customWidth="1"/>
    <col min="4129" max="4129" width="2.875" style="35" customWidth="1"/>
    <col min="4130" max="4373" width="9" style="35"/>
    <col min="4374" max="4374" width="6.875" style="35" customWidth="1"/>
    <col min="4375" max="4375" width="1.125" style="35" customWidth="1"/>
    <col min="4376" max="4376" width="3.625" style="35" customWidth="1"/>
    <col min="4377" max="4377" width="7.125" style="35" customWidth="1"/>
    <col min="4378" max="4378" width="14" style="35" customWidth="1"/>
    <col min="4379" max="4379" width="6.375" style="35" customWidth="1"/>
    <col min="4380" max="4380" width="5.375" style="35" customWidth="1"/>
    <col min="4381" max="4381" width="5.125" style="35" customWidth="1"/>
    <col min="4382" max="4382" width="7.375" style="35" customWidth="1"/>
    <col min="4383" max="4383" width="7" style="35" customWidth="1"/>
    <col min="4384" max="4384" width="11.875" style="35" customWidth="1"/>
    <col min="4385" max="4385" width="2.875" style="35" customWidth="1"/>
    <col min="4386" max="4629" width="9" style="35"/>
    <col min="4630" max="4630" width="6.875" style="35" customWidth="1"/>
    <col min="4631" max="4631" width="1.125" style="35" customWidth="1"/>
    <col min="4632" max="4632" width="3.625" style="35" customWidth="1"/>
    <col min="4633" max="4633" width="7.125" style="35" customWidth="1"/>
    <col min="4634" max="4634" width="14" style="35" customWidth="1"/>
    <col min="4635" max="4635" width="6.375" style="35" customWidth="1"/>
    <col min="4636" max="4636" width="5.375" style="35" customWidth="1"/>
    <col min="4637" max="4637" width="5.125" style="35" customWidth="1"/>
    <col min="4638" max="4638" width="7.375" style="35" customWidth="1"/>
    <col min="4639" max="4639" width="7" style="35" customWidth="1"/>
    <col min="4640" max="4640" width="11.875" style="35" customWidth="1"/>
    <col min="4641" max="4641" width="2.875" style="35" customWidth="1"/>
    <col min="4642" max="4885" width="9" style="35"/>
    <col min="4886" max="4886" width="6.875" style="35" customWidth="1"/>
    <col min="4887" max="4887" width="1.125" style="35" customWidth="1"/>
    <col min="4888" max="4888" width="3.625" style="35" customWidth="1"/>
    <col min="4889" max="4889" width="7.125" style="35" customWidth="1"/>
    <col min="4890" max="4890" width="14" style="35" customWidth="1"/>
    <col min="4891" max="4891" width="6.375" style="35" customWidth="1"/>
    <col min="4892" max="4892" width="5.375" style="35" customWidth="1"/>
    <col min="4893" max="4893" width="5.125" style="35" customWidth="1"/>
    <col min="4894" max="4894" width="7.375" style="35" customWidth="1"/>
    <col min="4895" max="4895" width="7" style="35" customWidth="1"/>
    <col min="4896" max="4896" width="11.875" style="35" customWidth="1"/>
    <col min="4897" max="4897" width="2.875" style="35" customWidth="1"/>
    <col min="4898" max="5141" width="9" style="35"/>
    <col min="5142" max="5142" width="6.875" style="35" customWidth="1"/>
    <col min="5143" max="5143" width="1.125" style="35" customWidth="1"/>
    <col min="5144" max="5144" width="3.625" style="35" customWidth="1"/>
    <col min="5145" max="5145" width="7.125" style="35" customWidth="1"/>
    <col min="5146" max="5146" width="14" style="35" customWidth="1"/>
    <col min="5147" max="5147" width="6.375" style="35" customWidth="1"/>
    <col min="5148" max="5148" width="5.375" style="35" customWidth="1"/>
    <col min="5149" max="5149" width="5.125" style="35" customWidth="1"/>
    <col min="5150" max="5150" width="7.375" style="35" customWidth="1"/>
    <col min="5151" max="5151" width="7" style="35" customWidth="1"/>
    <col min="5152" max="5152" width="11.875" style="35" customWidth="1"/>
    <col min="5153" max="5153" width="2.875" style="35" customWidth="1"/>
    <col min="5154" max="5397" width="9" style="35"/>
    <col min="5398" max="5398" width="6.875" style="35" customWidth="1"/>
    <col min="5399" max="5399" width="1.125" style="35" customWidth="1"/>
    <col min="5400" max="5400" width="3.625" style="35" customWidth="1"/>
    <col min="5401" max="5401" width="7.125" style="35" customWidth="1"/>
    <col min="5402" max="5402" width="14" style="35" customWidth="1"/>
    <col min="5403" max="5403" width="6.375" style="35" customWidth="1"/>
    <col min="5404" max="5404" width="5.375" style="35" customWidth="1"/>
    <col min="5405" max="5405" width="5.125" style="35" customWidth="1"/>
    <col min="5406" max="5406" width="7.375" style="35" customWidth="1"/>
    <col min="5407" max="5407" width="7" style="35" customWidth="1"/>
    <col min="5408" max="5408" width="11.875" style="35" customWidth="1"/>
    <col min="5409" max="5409" width="2.875" style="35" customWidth="1"/>
    <col min="5410" max="5653" width="9" style="35"/>
    <col min="5654" max="5654" width="6.875" style="35" customWidth="1"/>
    <col min="5655" max="5655" width="1.125" style="35" customWidth="1"/>
    <col min="5656" max="5656" width="3.625" style="35" customWidth="1"/>
    <col min="5657" max="5657" width="7.125" style="35" customWidth="1"/>
    <col min="5658" max="5658" width="14" style="35" customWidth="1"/>
    <col min="5659" max="5659" width="6.375" style="35" customWidth="1"/>
    <col min="5660" max="5660" width="5.375" style="35" customWidth="1"/>
    <col min="5661" max="5661" width="5.125" style="35" customWidth="1"/>
    <col min="5662" max="5662" width="7.375" style="35" customWidth="1"/>
    <col min="5663" max="5663" width="7" style="35" customWidth="1"/>
    <col min="5664" max="5664" width="11.875" style="35" customWidth="1"/>
    <col min="5665" max="5665" width="2.875" style="35" customWidth="1"/>
    <col min="5666" max="5909" width="9" style="35"/>
    <col min="5910" max="5910" width="6.875" style="35" customWidth="1"/>
    <col min="5911" max="5911" width="1.125" style="35" customWidth="1"/>
    <col min="5912" max="5912" width="3.625" style="35" customWidth="1"/>
    <col min="5913" max="5913" width="7.125" style="35" customWidth="1"/>
    <col min="5914" max="5914" width="14" style="35" customWidth="1"/>
    <col min="5915" max="5915" width="6.375" style="35" customWidth="1"/>
    <col min="5916" max="5916" width="5.375" style="35" customWidth="1"/>
    <col min="5917" max="5917" width="5.125" style="35" customWidth="1"/>
    <col min="5918" max="5918" width="7.375" style="35" customWidth="1"/>
    <col min="5919" max="5919" width="7" style="35" customWidth="1"/>
    <col min="5920" max="5920" width="11.875" style="35" customWidth="1"/>
    <col min="5921" max="5921" width="2.875" style="35" customWidth="1"/>
    <col min="5922" max="6165" width="9" style="35"/>
    <col min="6166" max="6166" width="6.875" style="35" customWidth="1"/>
    <col min="6167" max="6167" width="1.125" style="35" customWidth="1"/>
    <col min="6168" max="6168" width="3.625" style="35" customWidth="1"/>
    <col min="6169" max="6169" width="7.125" style="35" customWidth="1"/>
    <col min="6170" max="6170" width="14" style="35" customWidth="1"/>
    <col min="6171" max="6171" width="6.375" style="35" customWidth="1"/>
    <col min="6172" max="6172" width="5.375" style="35" customWidth="1"/>
    <col min="6173" max="6173" width="5.125" style="35" customWidth="1"/>
    <col min="6174" max="6174" width="7.375" style="35" customWidth="1"/>
    <col min="6175" max="6175" width="7" style="35" customWidth="1"/>
    <col min="6176" max="6176" width="11.875" style="35" customWidth="1"/>
    <col min="6177" max="6177" width="2.875" style="35" customWidth="1"/>
    <col min="6178" max="6421" width="9" style="35"/>
    <col min="6422" max="6422" width="6.875" style="35" customWidth="1"/>
    <col min="6423" max="6423" width="1.125" style="35" customWidth="1"/>
    <col min="6424" max="6424" width="3.625" style="35" customWidth="1"/>
    <col min="6425" max="6425" width="7.125" style="35" customWidth="1"/>
    <col min="6426" max="6426" width="14" style="35" customWidth="1"/>
    <col min="6427" max="6427" width="6.375" style="35" customWidth="1"/>
    <col min="6428" max="6428" width="5.375" style="35" customWidth="1"/>
    <col min="6429" max="6429" width="5.125" style="35" customWidth="1"/>
    <col min="6430" max="6430" width="7.375" style="35" customWidth="1"/>
    <col min="6431" max="6431" width="7" style="35" customWidth="1"/>
    <col min="6432" max="6432" width="11.875" style="35" customWidth="1"/>
    <col min="6433" max="6433" width="2.875" style="35" customWidth="1"/>
    <col min="6434" max="6677" width="9" style="35"/>
    <col min="6678" max="6678" width="6.875" style="35" customWidth="1"/>
    <col min="6679" max="6679" width="1.125" style="35" customWidth="1"/>
    <col min="6680" max="6680" width="3.625" style="35" customWidth="1"/>
    <col min="6681" max="6681" width="7.125" style="35" customWidth="1"/>
    <col min="6682" max="6682" width="14" style="35" customWidth="1"/>
    <col min="6683" max="6683" width="6.375" style="35" customWidth="1"/>
    <col min="6684" max="6684" width="5.375" style="35" customWidth="1"/>
    <col min="6685" max="6685" width="5.125" style="35" customWidth="1"/>
    <col min="6686" max="6686" width="7.375" style="35" customWidth="1"/>
    <col min="6687" max="6687" width="7" style="35" customWidth="1"/>
    <col min="6688" max="6688" width="11.875" style="35" customWidth="1"/>
    <col min="6689" max="6689" width="2.875" style="35" customWidth="1"/>
    <col min="6690" max="6933" width="9" style="35"/>
    <col min="6934" max="6934" width="6.875" style="35" customWidth="1"/>
    <col min="6935" max="6935" width="1.125" style="35" customWidth="1"/>
    <col min="6936" max="6936" width="3.625" style="35" customWidth="1"/>
    <col min="6937" max="6937" width="7.125" style="35" customWidth="1"/>
    <col min="6938" max="6938" width="14" style="35" customWidth="1"/>
    <col min="6939" max="6939" width="6.375" style="35" customWidth="1"/>
    <col min="6940" max="6940" width="5.375" style="35" customWidth="1"/>
    <col min="6941" max="6941" width="5.125" style="35" customWidth="1"/>
    <col min="6942" max="6942" width="7.375" style="35" customWidth="1"/>
    <col min="6943" max="6943" width="7" style="35" customWidth="1"/>
    <col min="6944" max="6944" width="11.875" style="35" customWidth="1"/>
    <col min="6945" max="6945" width="2.875" style="35" customWidth="1"/>
    <col min="6946" max="7189" width="9" style="35"/>
    <col min="7190" max="7190" width="6.875" style="35" customWidth="1"/>
    <col min="7191" max="7191" width="1.125" style="35" customWidth="1"/>
    <col min="7192" max="7192" width="3.625" style="35" customWidth="1"/>
    <col min="7193" max="7193" width="7.125" style="35" customWidth="1"/>
    <col min="7194" max="7194" width="14" style="35" customWidth="1"/>
    <col min="7195" max="7195" width="6.375" style="35" customWidth="1"/>
    <col min="7196" max="7196" width="5.375" style="35" customWidth="1"/>
    <col min="7197" max="7197" width="5.125" style="35" customWidth="1"/>
    <col min="7198" max="7198" width="7.375" style="35" customWidth="1"/>
    <col min="7199" max="7199" width="7" style="35" customWidth="1"/>
    <col min="7200" max="7200" width="11.875" style="35" customWidth="1"/>
    <col min="7201" max="7201" width="2.875" style="35" customWidth="1"/>
    <col min="7202" max="7445" width="9" style="35"/>
    <col min="7446" max="7446" width="6.875" style="35" customWidth="1"/>
    <col min="7447" max="7447" width="1.125" style="35" customWidth="1"/>
    <col min="7448" max="7448" width="3.625" style="35" customWidth="1"/>
    <col min="7449" max="7449" width="7.125" style="35" customWidth="1"/>
    <col min="7450" max="7450" width="14" style="35" customWidth="1"/>
    <col min="7451" max="7451" width="6.375" style="35" customWidth="1"/>
    <col min="7452" max="7452" width="5.375" style="35" customWidth="1"/>
    <col min="7453" max="7453" width="5.125" style="35" customWidth="1"/>
    <col min="7454" max="7454" width="7.375" style="35" customWidth="1"/>
    <col min="7455" max="7455" width="7" style="35" customWidth="1"/>
    <col min="7456" max="7456" width="11.875" style="35" customWidth="1"/>
    <col min="7457" max="7457" width="2.875" style="35" customWidth="1"/>
    <col min="7458" max="7701" width="9" style="35"/>
    <col min="7702" max="7702" width="6.875" style="35" customWidth="1"/>
    <col min="7703" max="7703" width="1.125" style="35" customWidth="1"/>
    <col min="7704" max="7704" width="3.625" style="35" customWidth="1"/>
    <col min="7705" max="7705" width="7.125" style="35" customWidth="1"/>
    <col min="7706" max="7706" width="14" style="35" customWidth="1"/>
    <col min="7707" max="7707" width="6.375" style="35" customWidth="1"/>
    <col min="7708" max="7708" width="5.375" style="35" customWidth="1"/>
    <col min="7709" max="7709" width="5.125" style="35" customWidth="1"/>
    <col min="7710" max="7710" width="7.375" style="35" customWidth="1"/>
    <col min="7711" max="7711" width="7" style="35" customWidth="1"/>
    <col min="7712" max="7712" width="11.875" style="35" customWidth="1"/>
    <col min="7713" max="7713" width="2.875" style="35" customWidth="1"/>
    <col min="7714" max="7957" width="9" style="35"/>
    <col min="7958" max="7958" width="6.875" style="35" customWidth="1"/>
    <col min="7959" max="7959" width="1.125" style="35" customWidth="1"/>
    <col min="7960" max="7960" width="3.625" style="35" customWidth="1"/>
    <col min="7961" max="7961" width="7.125" style="35" customWidth="1"/>
    <col min="7962" max="7962" width="14" style="35" customWidth="1"/>
    <col min="7963" max="7963" width="6.375" style="35" customWidth="1"/>
    <col min="7964" max="7964" width="5.375" style="35" customWidth="1"/>
    <col min="7965" max="7965" width="5.125" style="35" customWidth="1"/>
    <col min="7966" max="7966" width="7.375" style="35" customWidth="1"/>
    <col min="7967" max="7967" width="7" style="35" customWidth="1"/>
    <col min="7968" max="7968" width="11.875" style="35" customWidth="1"/>
    <col min="7969" max="7969" width="2.875" style="35" customWidth="1"/>
    <col min="7970" max="8213" width="9" style="35"/>
    <col min="8214" max="8214" width="6.875" style="35" customWidth="1"/>
    <col min="8215" max="8215" width="1.125" style="35" customWidth="1"/>
    <col min="8216" max="8216" width="3.625" style="35" customWidth="1"/>
    <col min="8217" max="8217" width="7.125" style="35" customWidth="1"/>
    <col min="8218" max="8218" width="14" style="35" customWidth="1"/>
    <col min="8219" max="8219" width="6.375" style="35" customWidth="1"/>
    <col min="8220" max="8220" width="5.375" style="35" customWidth="1"/>
    <col min="8221" max="8221" width="5.125" style="35" customWidth="1"/>
    <col min="8222" max="8222" width="7.375" style="35" customWidth="1"/>
    <col min="8223" max="8223" width="7" style="35" customWidth="1"/>
    <col min="8224" max="8224" width="11.875" style="35" customWidth="1"/>
    <col min="8225" max="8225" width="2.875" style="35" customWidth="1"/>
    <col min="8226" max="8469" width="9" style="35"/>
    <col min="8470" max="8470" width="6.875" style="35" customWidth="1"/>
    <col min="8471" max="8471" width="1.125" style="35" customWidth="1"/>
    <col min="8472" max="8472" width="3.625" style="35" customWidth="1"/>
    <col min="8473" max="8473" width="7.125" style="35" customWidth="1"/>
    <col min="8474" max="8474" width="14" style="35" customWidth="1"/>
    <col min="8475" max="8475" width="6.375" style="35" customWidth="1"/>
    <col min="8476" max="8476" width="5.375" style="35" customWidth="1"/>
    <col min="8477" max="8477" width="5.125" style="35" customWidth="1"/>
    <col min="8478" max="8478" width="7.375" style="35" customWidth="1"/>
    <col min="8479" max="8479" width="7" style="35" customWidth="1"/>
    <col min="8480" max="8480" width="11.875" style="35" customWidth="1"/>
    <col min="8481" max="8481" width="2.875" style="35" customWidth="1"/>
    <col min="8482" max="8725" width="9" style="35"/>
    <col min="8726" max="8726" width="6.875" style="35" customWidth="1"/>
    <col min="8727" max="8727" width="1.125" style="35" customWidth="1"/>
    <col min="8728" max="8728" width="3.625" style="35" customWidth="1"/>
    <col min="8729" max="8729" width="7.125" style="35" customWidth="1"/>
    <col min="8730" max="8730" width="14" style="35" customWidth="1"/>
    <col min="8731" max="8731" width="6.375" style="35" customWidth="1"/>
    <col min="8732" max="8732" width="5.375" style="35" customWidth="1"/>
    <col min="8733" max="8733" width="5.125" style="35" customWidth="1"/>
    <col min="8734" max="8734" width="7.375" style="35" customWidth="1"/>
    <col min="8735" max="8735" width="7" style="35" customWidth="1"/>
    <col min="8736" max="8736" width="11.875" style="35" customWidth="1"/>
    <col min="8737" max="8737" width="2.875" style="35" customWidth="1"/>
    <col min="8738" max="8981" width="9" style="35"/>
    <col min="8982" max="8982" width="6.875" style="35" customWidth="1"/>
    <col min="8983" max="8983" width="1.125" style="35" customWidth="1"/>
    <col min="8984" max="8984" width="3.625" style="35" customWidth="1"/>
    <col min="8985" max="8985" width="7.125" style="35" customWidth="1"/>
    <col min="8986" max="8986" width="14" style="35" customWidth="1"/>
    <col min="8987" max="8987" width="6.375" style="35" customWidth="1"/>
    <col min="8988" max="8988" width="5.375" style="35" customWidth="1"/>
    <col min="8989" max="8989" width="5.125" style="35" customWidth="1"/>
    <col min="8990" max="8990" width="7.375" style="35" customWidth="1"/>
    <col min="8991" max="8991" width="7" style="35" customWidth="1"/>
    <col min="8992" max="8992" width="11.875" style="35" customWidth="1"/>
    <col min="8993" max="8993" width="2.875" style="35" customWidth="1"/>
    <col min="8994" max="9237" width="9" style="35"/>
    <col min="9238" max="9238" width="6.875" style="35" customWidth="1"/>
    <col min="9239" max="9239" width="1.125" style="35" customWidth="1"/>
    <col min="9240" max="9240" width="3.625" style="35" customWidth="1"/>
    <col min="9241" max="9241" width="7.125" style="35" customWidth="1"/>
    <col min="9242" max="9242" width="14" style="35" customWidth="1"/>
    <col min="9243" max="9243" width="6.375" style="35" customWidth="1"/>
    <col min="9244" max="9244" width="5.375" style="35" customWidth="1"/>
    <col min="9245" max="9245" width="5.125" style="35" customWidth="1"/>
    <col min="9246" max="9246" width="7.375" style="35" customWidth="1"/>
    <col min="9247" max="9247" width="7" style="35" customWidth="1"/>
    <col min="9248" max="9248" width="11.875" style="35" customWidth="1"/>
    <col min="9249" max="9249" width="2.875" style="35" customWidth="1"/>
    <col min="9250" max="9493" width="9" style="35"/>
    <col min="9494" max="9494" width="6.875" style="35" customWidth="1"/>
    <col min="9495" max="9495" width="1.125" style="35" customWidth="1"/>
    <col min="9496" max="9496" width="3.625" style="35" customWidth="1"/>
    <col min="9497" max="9497" width="7.125" style="35" customWidth="1"/>
    <col min="9498" max="9498" width="14" style="35" customWidth="1"/>
    <col min="9499" max="9499" width="6.375" style="35" customWidth="1"/>
    <col min="9500" max="9500" width="5.375" style="35" customWidth="1"/>
    <col min="9501" max="9501" width="5.125" style="35" customWidth="1"/>
    <col min="9502" max="9502" width="7.375" style="35" customWidth="1"/>
    <col min="9503" max="9503" width="7" style="35" customWidth="1"/>
    <col min="9504" max="9504" width="11.875" style="35" customWidth="1"/>
    <col min="9505" max="9505" width="2.875" style="35" customWidth="1"/>
    <col min="9506" max="9749" width="9" style="35"/>
    <col min="9750" max="9750" width="6.875" style="35" customWidth="1"/>
    <col min="9751" max="9751" width="1.125" style="35" customWidth="1"/>
    <col min="9752" max="9752" width="3.625" style="35" customWidth="1"/>
    <col min="9753" max="9753" width="7.125" style="35" customWidth="1"/>
    <col min="9754" max="9754" width="14" style="35" customWidth="1"/>
    <col min="9755" max="9755" width="6.375" style="35" customWidth="1"/>
    <col min="9756" max="9756" width="5.375" style="35" customWidth="1"/>
    <col min="9757" max="9757" width="5.125" style="35" customWidth="1"/>
    <col min="9758" max="9758" width="7.375" style="35" customWidth="1"/>
    <col min="9759" max="9759" width="7" style="35" customWidth="1"/>
    <col min="9760" max="9760" width="11.875" style="35" customWidth="1"/>
    <col min="9761" max="9761" width="2.875" style="35" customWidth="1"/>
    <col min="9762" max="10005" width="9" style="35"/>
    <col min="10006" max="10006" width="6.875" style="35" customWidth="1"/>
    <col min="10007" max="10007" width="1.125" style="35" customWidth="1"/>
    <col min="10008" max="10008" width="3.625" style="35" customWidth="1"/>
    <col min="10009" max="10009" width="7.125" style="35" customWidth="1"/>
    <col min="10010" max="10010" width="14" style="35" customWidth="1"/>
    <col min="10011" max="10011" width="6.375" style="35" customWidth="1"/>
    <col min="10012" max="10012" width="5.375" style="35" customWidth="1"/>
    <col min="10013" max="10013" width="5.125" style="35" customWidth="1"/>
    <col min="10014" max="10014" width="7.375" style="35" customWidth="1"/>
    <col min="10015" max="10015" width="7" style="35" customWidth="1"/>
    <col min="10016" max="10016" width="11.875" style="35" customWidth="1"/>
    <col min="10017" max="10017" width="2.875" style="35" customWidth="1"/>
    <col min="10018" max="10261" width="9" style="35"/>
    <col min="10262" max="10262" width="6.875" style="35" customWidth="1"/>
    <col min="10263" max="10263" width="1.125" style="35" customWidth="1"/>
    <col min="10264" max="10264" width="3.625" style="35" customWidth="1"/>
    <col min="10265" max="10265" width="7.125" style="35" customWidth="1"/>
    <col min="10266" max="10266" width="14" style="35" customWidth="1"/>
    <col min="10267" max="10267" width="6.375" style="35" customWidth="1"/>
    <col min="10268" max="10268" width="5.375" style="35" customWidth="1"/>
    <col min="10269" max="10269" width="5.125" style="35" customWidth="1"/>
    <col min="10270" max="10270" width="7.375" style="35" customWidth="1"/>
    <col min="10271" max="10271" width="7" style="35" customWidth="1"/>
    <col min="10272" max="10272" width="11.875" style="35" customWidth="1"/>
    <col min="10273" max="10273" width="2.875" style="35" customWidth="1"/>
    <col min="10274" max="10517" width="9" style="35"/>
    <col min="10518" max="10518" width="6.875" style="35" customWidth="1"/>
    <col min="10519" max="10519" width="1.125" style="35" customWidth="1"/>
    <col min="10520" max="10520" width="3.625" style="35" customWidth="1"/>
    <col min="10521" max="10521" width="7.125" style="35" customWidth="1"/>
    <col min="10522" max="10522" width="14" style="35" customWidth="1"/>
    <col min="10523" max="10523" width="6.375" style="35" customWidth="1"/>
    <col min="10524" max="10524" width="5.375" style="35" customWidth="1"/>
    <col min="10525" max="10525" width="5.125" style="35" customWidth="1"/>
    <col min="10526" max="10526" width="7.375" style="35" customWidth="1"/>
    <col min="10527" max="10527" width="7" style="35" customWidth="1"/>
    <col min="10528" max="10528" width="11.875" style="35" customWidth="1"/>
    <col min="10529" max="10529" width="2.875" style="35" customWidth="1"/>
    <col min="10530" max="10773" width="9" style="35"/>
    <col min="10774" max="10774" width="6.875" style="35" customWidth="1"/>
    <col min="10775" max="10775" width="1.125" style="35" customWidth="1"/>
    <col min="10776" max="10776" width="3.625" style="35" customWidth="1"/>
    <col min="10777" max="10777" width="7.125" style="35" customWidth="1"/>
    <col min="10778" max="10778" width="14" style="35" customWidth="1"/>
    <col min="10779" max="10779" width="6.375" style="35" customWidth="1"/>
    <col min="10780" max="10780" width="5.375" style="35" customWidth="1"/>
    <col min="10781" max="10781" width="5.125" style="35" customWidth="1"/>
    <col min="10782" max="10782" width="7.375" style="35" customWidth="1"/>
    <col min="10783" max="10783" width="7" style="35" customWidth="1"/>
    <col min="10784" max="10784" width="11.875" style="35" customWidth="1"/>
    <col min="10785" max="10785" width="2.875" style="35" customWidth="1"/>
    <col min="10786" max="11029" width="9" style="35"/>
    <col min="11030" max="11030" width="6.875" style="35" customWidth="1"/>
    <col min="11031" max="11031" width="1.125" style="35" customWidth="1"/>
    <col min="11032" max="11032" width="3.625" style="35" customWidth="1"/>
    <col min="11033" max="11033" width="7.125" style="35" customWidth="1"/>
    <col min="11034" max="11034" width="14" style="35" customWidth="1"/>
    <col min="11035" max="11035" width="6.375" style="35" customWidth="1"/>
    <col min="11036" max="11036" width="5.375" style="35" customWidth="1"/>
    <col min="11037" max="11037" width="5.125" style="35" customWidth="1"/>
    <col min="11038" max="11038" width="7.375" style="35" customWidth="1"/>
    <col min="11039" max="11039" width="7" style="35" customWidth="1"/>
    <col min="11040" max="11040" width="11.875" style="35" customWidth="1"/>
    <col min="11041" max="11041" width="2.875" style="35" customWidth="1"/>
    <col min="11042" max="11285" width="9" style="35"/>
    <col min="11286" max="11286" width="6.875" style="35" customWidth="1"/>
    <col min="11287" max="11287" width="1.125" style="35" customWidth="1"/>
    <col min="11288" max="11288" width="3.625" style="35" customWidth="1"/>
    <col min="11289" max="11289" width="7.125" style="35" customWidth="1"/>
    <col min="11290" max="11290" width="14" style="35" customWidth="1"/>
    <col min="11291" max="11291" width="6.375" style="35" customWidth="1"/>
    <col min="11292" max="11292" width="5.375" style="35" customWidth="1"/>
    <col min="11293" max="11293" width="5.125" style="35" customWidth="1"/>
    <col min="11294" max="11294" width="7.375" style="35" customWidth="1"/>
    <col min="11295" max="11295" width="7" style="35" customWidth="1"/>
    <col min="11296" max="11296" width="11.875" style="35" customWidth="1"/>
    <col min="11297" max="11297" width="2.875" style="35" customWidth="1"/>
    <col min="11298" max="11541" width="9" style="35"/>
    <col min="11542" max="11542" width="6.875" style="35" customWidth="1"/>
    <col min="11543" max="11543" width="1.125" style="35" customWidth="1"/>
    <col min="11544" max="11544" width="3.625" style="35" customWidth="1"/>
    <col min="11545" max="11545" width="7.125" style="35" customWidth="1"/>
    <col min="11546" max="11546" width="14" style="35" customWidth="1"/>
    <col min="11547" max="11547" width="6.375" style="35" customWidth="1"/>
    <col min="11548" max="11548" width="5.375" style="35" customWidth="1"/>
    <col min="11549" max="11549" width="5.125" style="35" customWidth="1"/>
    <col min="11550" max="11550" width="7.375" style="35" customWidth="1"/>
    <col min="11551" max="11551" width="7" style="35" customWidth="1"/>
    <col min="11552" max="11552" width="11.875" style="35" customWidth="1"/>
    <col min="11553" max="11553" width="2.875" style="35" customWidth="1"/>
    <col min="11554" max="11797" width="9" style="35"/>
    <col min="11798" max="11798" width="6.875" style="35" customWidth="1"/>
    <col min="11799" max="11799" width="1.125" style="35" customWidth="1"/>
    <col min="11800" max="11800" width="3.625" style="35" customWidth="1"/>
    <col min="11801" max="11801" width="7.125" style="35" customWidth="1"/>
    <col min="11802" max="11802" width="14" style="35" customWidth="1"/>
    <col min="11803" max="11803" width="6.375" style="35" customWidth="1"/>
    <col min="11804" max="11804" width="5.375" style="35" customWidth="1"/>
    <col min="11805" max="11805" width="5.125" style="35" customWidth="1"/>
    <col min="11806" max="11806" width="7.375" style="35" customWidth="1"/>
    <col min="11807" max="11807" width="7" style="35" customWidth="1"/>
    <col min="11808" max="11808" width="11.875" style="35" customWidth="1"/>
    <col min="11809" max="11809" width="2.875" style="35" customWidth="1"/>
    <col min="11810" max="12053" width="9" style="35"/>
    <col min="12054" max="12054" width="6.875" style="35" customWidth="1"/>
    <col min="12055" max="12055" width="1.125" style="35" customWidth="1"/>
    <col min="12056" max="12056" width="3.625" style="35" customWidth="1"/>
    <col min="12057" max="12057" width="7.125" style="35" customWidth="1"/>
    <col min="12058" max="12058" width="14" style="35" customWidth="1"/>
    <col min="12059" max="12059" width="6.375" style="35" customWidth="1"/>
    <col min="12060" max="12060" width="5.375" style="35" customWidth="1"/>
    <col min="12061" max="12061" width="5.125" style="35" customWidth="1"/>
    <col min="12062" max="12062" width="7.375" style="35" customWidth="1"/>
    <col min="12063" max="12063" width="7" style="35" customWidth="1"/>
    <col min="12064" max="12064" width="11.875" style="35" customWidth="1"/>
    <col min="12065" max="12065" width="2.875" style="35" customWidth="1"/>
    <col min="12066" max="12309" width="9" style="35"/>
    <col min="12310" max="12310" width="6.875" style="35" customWidth="1"/>
    <col min="12311" max="12311" width="1.125" style="35" customWidth="1"/>
    <col min="12312" max="12312" width="3.625" style="35" customWidth="1"/>
    <col min="12313" max="12313" width="7.125" style="35" customWidth="1"/>
    <col min="12314" max="12314" width="14" style="35" customWidth="1"/>
    <col min="12315" max="12315" width="6.375" style="35" customWidth="1"/>
    <col min="12316" max="12316" width="5.375" style="35" customWidth="1"/>
    <col min="12317" max="12317" width="5.125" style="35" customWidth="1"/>
    <col min="12318" max="12318" width="7.375" style="35" customWidth="1"/>
    <col min="12319" max="12319" width="7" style="35" customWidth="1"/>
    <col min="12320" max="12320" width="11.875" style="35" customWidth="1"/>
    <col min="12321" max="12321" width="2.875" style="35" customWidth="1"/>
    <col min="12322" max="12565" width="9" style="35"/>
    <col min="12566" max="12566" width="6.875" style="35" customWidth="1"/>
    <col min="12567" max="12567" width="1.125" style="35" customWidth="1"/>
    <col min="12568" max="12568" width="3.625" style="35" customWidth="1"/>
    <col min="12569" max="12569" width="7.125" style="35" customWidth="1"/>
    <col min="12570" max="12570" width="14" style="35" customWidth="1"/>
    <col min="12571" max="12571" width="6.375" style="35" customWidth="1"/>
    <col min="12572" max="12572" width="5.375" style="35" customWidth="1"/>
    <col min="12573" max="12573" width="5.125" style="35" customWidth="1"/>
    <col min="12574" max="12574" width="7.375" style="35" customWidth="1"/>
    <col min="12575" max="12575" width="7" style="35" customWidth="1"/>
    <col min="12576" max="12576" width="11.875" style="35" customWidth="1"/>
    <col min="12577" max="12577" width="2.875" style="35" customWidth="1"/>
    <col min="12578" max="12821" width="9" style="35"/>
    <col min="12822" max="12822" width="6.875" style="35" customWidth="1"/>
    <col min="12823" max="12823" width="1.125" style="35" customWidth="1"/>
    <col min="12824" max="12824" width="3.625" style="35" customWidth="1"/>
    <col min="12825" max="12825" width="7.125" style="35" customWidth="1"/>
    <col min="12826" max="12826" width="14" style="35" customWidth="1"/>
    <col min="12827" max="12827" width="6.375" style="35" customWidth="1"/>
    <col min="12828" max="12828" width="5.375" style="35" customWidth="1"/>
    <col min="12829" max="12829" width="5.125" style="35" customWidth="1"/>
    <col min="12830" max="12830" width="7.375" style="35" customWidth="1"/>
    <col min="12831" max="12831" width="7" style="35" customWidth="1"/>
    <col min="12832" max="12832" width="11.875" style="35" customWidth="1"/>
    <col min="12833" max="12833" width="2.875" style="35" customWidth="1"/>
    <col min="12834" max="13077" width="9" style="35"/>
    <col min="13078" max="13078" width="6.875" style="35" customWidth="1"/>
    <col min="13079" max="13079" width="1.125" style="35" customWidth="1"/>
    <col min="13080" max="13080" width="3.625" style="35" customWidth="1"/>
    <col min="13081" max="13081" width="7.125" style="35" customWidth="1"/>
    <col min="13082" max="13082" width="14" style="35" customWidth="1"/>
    <col min="13083" max="13083" width="6.375" style="35" customWidth="1"/>
    <col min="13084" max="13084" width="5.375" style="35" customWidth="1"/>
    <col min="13085" max="13085" width="5.125" style="35" customWidth="1"/>
    <col min="13086" max="13086" width="7.375" style="35" customWidth="1"/>
    <col min="13087" max="13087" width="7" style="35" customWidth="1"/>
    <col min="13088" max="13088" width="11.875" style="35" customWidth="1"/>
    <col min="13089" max="13089" width="2.875" style="35" customWidth="1"/>
    <col min="13090" max="13333" width="9" style="35"/>
    <col min="13334" max="13334" width="6.875" style="35" customWidth="1"/>
    <col min="13335" max="13335" width="1.125" style="35" customWidth="1"/>
    <col min="13336" max="13336" width="3.625" style="35" customWidth="1"/>
    <col min="13337" max="13337" width="7.125" style="35" customWidth="1"/>
    <col min="13338" max="13338" width="14" style="35" customWidth="1"/>
    <col min="13339" max="13339" width="6.375" style="35" customWidth="1"/>
    <col min="13340" max="13340" width="5.375" style="35" customWidth="1"/>
    <col min="13341" max="13341" width="5.125" style="35" customWidth="1"/>
    <col min="13342" max="13342" width="7.375" style="35" customWidth="1"/>
    <col min="13343" max="13343" width="7" style="35" customWidth="1"/>
    <col min="13344" max="13344" width="11.875" style="35" customWidth="1"/>
    <col min="13345" max="13345" width="2.875" style="35" customWidth="1"/>
    <col min="13346" max="13589" width="9" style="35"/>
    <col min="13590" max="13590" width="6.875" style="35" customWidth="1"/>
    <col min="13591" max="13591" width="1.125" style="35" customWidth="1"/>
    <col min="13592" max="13592" width="3.625" style="35" customWidth="1"/>
    <col min="13593" max="13593" width="7.125" style="35" customWidth="1"/>
    <col min="13594" max="13594" width="14" style="35" customWidth="1"/>
    <col min="13595" max="13595" width="6.375" style="35" customWidth="1"/>
    <col min="13596" max="13596" width="5.375" style="35" customWidth="1"/>
    <col min="13597" max="13597" width="5.125" style="35" customWidth="1"/>
    <col min="13598" max="13598" width="7.375" style="35" customWidth="1"/>
    <col min="13599" max="13599" width="7" style="35" customWidth="1"/>
    <col min="13600" max="13600" width="11.875" style="35" customWidth="1"/>
    <col min="13601" max="13601" width="2.875" style="35" customWidth="1"/>
    <col min="13602" max="13845" width="9" style="35"/>
    <col min="13846" max="13846" width="6.875" style="35" customWidth="1"/>
    <col min="13847" max="13847" width="1.125" style="35" customWidth="1"/>
    <col min="13848" max="13848" width="3.625" style="35" customWidth="1"/>
    <col min="13849" max="13849" width="7.125" style="35" customWidth="1"/>
    <col min="13850" max="13850" width="14" style="35" customWidth="1"/>
    <col min="13851" max="13851" width="6.375" style="35" customWidth="1"/>
    <col min="13852" max="13852" width="5.375" style="35" customWidth="1"/>
    <col min="13853" max="13853" width="5.125" style="35" customWidth="1"/>
    <col min="13854" max="13854" width="7.375" style="35" customWidth="1"/>
    <col min="13855" max="13855" width="7" style="35" customWidth="1"/>
    <col min="13856" max="13856" width="11.875" style="35" customWidth="1"/>
    <col min="13857" max="13857" width="2.875" style="35" customWidth="1"/>
    <col min="13858" max="14101" width="9" style="35"/>
    <col min="14102" max="14102" width="6.875" style="35" customWidth="1"/>
    <col min="14103" max="14103" width="1.125" style="35" customWidth="1"/>
    <col min="14104" max="14104" width="3.625" style="35" customWidth="1"/>
    <col min="14105" max="14105" width="7.125" style="35" customWidth="1"/>
    <col min="14106" max="14106" width="14" style="35" customWidth="1"/>
    <col min="14107" max="14107" width="6.375" style="35" customWidth="1"/>
    <col min="14108" max="14108" width="5.375" style="35" customWidth="1"/>
    <col min="14109" max="14109" width="5.125" style="35" customWidth="1"/>
    <col min="14110" max="14110" width="7.375" style="35" customWidth="1"/>
    <col min="14111" max="14111" width="7" style="35" customWidth="1"/>
    <col min="14112" max="14112" width="11.875" style="35" customWidth="1"/>
    <col min="14113" max="14113" width="2.875" style="35" customWidth="1"/>
    <col min="14114" max="14357" width="9" style="35"/>
    <col min="14358" max="14358" width="6.875" style="35" customWidth="1"/>
    <col min="14359" max="14359" width="1.125" style="35" customWidth="1"/>
    <col min="14360" max="14360" width="3.625" style="35" customWidth="1"/>
    <col min="14361" max="14361" width="7.125" style="35" customWidth="1"/>
    <col min="14362" max="14362" width="14" style="35" customWidth="1"/>
    <col min="14363" max="14363" width="6.375" style="35" customWidth="1"/>
    <col min="14364" max="14364" width="5.375" style="35" customWidth="1"/>
    <col min="14365" max="14365" width="5.125" style="35" customWidth="1"/>
    <col min="14366" max="14366" width="7.375" style="35" customWidth="1"/>
    <col min="14367" max="14367" width="7" style="35" customWidth="1"/>
    <col min="14368" max="14368" width="11.875" style="35" customWidth="1"/>
    <col min="14369" max="14369" width="2.875" style="35" customWidth="1"/>
    <col min="14370" max="14613" width="9" style="35"/>
    <col min="14614" max="14614" width="6.875" style="35" customWidth="1"/>
    <col min="14615" max="14615" width="1.125" style="35" customWidth="1"/>
    <col min="14616" max="14616" width="3.625" style="35" customWidth="1"/>
    <col min="14617" max="14617" width="7.125" style="35" customWidth="1"/>
    <col min="14618" max="14618" width="14" style="35" customWidth="1"/>
    <col min="14619" max="14619" width="6.375" style="35" customWidth="1"/>
    <col min="14620" max="14620" width="5.375" style="35" customWidth="1"/>
    <col min="14621" max="14621" width="5.125" style="35" customWidth="1"/>
    <col min="14622" max="14622" width="7.375" style="35" customWidth="1"/>
    <col min="14623" max="14623" width="7" style="35" customWidth="1"/>
    <col min="14624" max="14624" width="11.875" style="35" customWidth="1"/>
    <col min="14625" max="14625" width="2.875" style="35" customWidth="1"/>
    <col min="14626" max="14869" width="9" style="35"/>
    <col min="14870" max="14870" width="6.875" style="35" customWidth="1"/>
    <col min="14871" max="14871" width="1.125" style="35" customWidth="1"/>
    <col min="14872" max="14872" width="3.625" style="35" customWidth="1"/>
    <col min="14873" max="14873" width="7.125" style="35" customWidth="1"/>
    <col min="14874" max="14874" width="14" style="35" customWidth="1"/>
    <col min="14875" max="14875" width="6.375" style="35" customWidth="1"/>
    <col min="14876" max="14876" width="5.375" style="35" customWidth="1"/>
    <col min="14877" max="14877" width="5.125" style="35" customWidth="1"/>
    <col min="14878" max="14878" width="7.375" style="35" customWidth="1"/>
    <col min="14879" max="14879" width="7" style="35" customWidth="1"/>
    <col min="14880" max="14880" width="11.875" style="35" customWidth="1"/>
    <col min="14881" max="14881" width="2.875" style="35" customWidth="1"/>
    <col min="14882" max="15125" width="9" style="35"/>
    <col min="15126" max="15126" width="6.875" style="35" customWidth="1"/>
    <col min="15127" max="15127" width="1.125" style="35" customWidth="1"/>
    <col min="15128" max="15128" width="3.625" style="35" customWidth="1"/>
    <col min="15129" max="15129" width="7.125" style="35" customWidth="1"/>
    <col min="15130" max="15130" width="14" style="35" customWidth="1"/>
    <col min="15131" max="15131" width="6.375" style="35" customWidth="1"/>
    <col min="15132" max="15132" width="5.375" style="35" customWidth="1"/>
    <col min="15133" max="15133" width="5.125" style="35" customWidth="1"/>
    <col min="15134" max="15134" width="7.375" style="35" customWidth="1"/>
    <col min="15135" max="15135" width="7" style="35" customWidth="1"/>
    <col min="15136" max="15136" width="11.875" style="35" customWidth="1"/>
    <col min="15137" max="15137" width="2.875" style="35" customWidth="1"/>
    <col min="15138" max="15381" width="9" style="35"/>
    <col min="15382" max="15382" width="6.875" style="35" customWidth="1"/>
    <col min="15383" max="15383" width="1.125" style="35" customWidth="1"/>
    <col min="15384" max="15384" width="3.625" style="35" customWidth="1"/>
    <col min="15385" max="15385" width="7.125" style="35" customWidth="1"/>
    <col min="15386" max="15386" width="14" style="35" customWidth="1"/>
    <col min="15387" max="15387" width="6.375" style="35" customWidth="1"/>
    <col min="15388" max="15388" width="5.375" style="35" customWidth="1"/>
    <col min="15389" max="15389" width="5.125" style="35" customWidth="1"/>
    <col min="15390" max="15390" width="7.375" style="35" customWidth="1"/>
    <col min="15391" max="15391" width="7" style="35" customWidth="1"/>
    <col min="15392" max="15392" width="11.875" style="35" customWidth="1"/>
    <col min="15393" max="15393" width="2.875" style="35" customWidth="1"/>
    <col min="15394" max="15637" width="9" style="35"/>
    <col min="15638" max="15638" width="6.875" style="35" customWidth="1"/>
    <col min="15639" max="15639" width="1.125" style="35" customWidth="1"/>
    <col min="15640" max="15640" width="3.625" style="35" customWidth="1"/>
    <col min="15641" max="15641" width="7.125" style="35" customWidth="1"/>
    <col min="15642" max="15642" width="14" style="35" customWidth="1"/>
    <col min="15643" max="15643" width="6.375" style="35" customWidth="1"/>
    <col min="15644" max="15644" width="5.375" style="35" customWidth="1"/>
    <col min="15645" max="15645" width="5.125" style="35" customWidth="1"/>
    <col min="15646" max="15646" width="7.375" style="35" customWidth="1"/>
    <col min="15647" max="15647" width="7" style="35" customWidth="1"/>
    <col min="15648" max="15648" width="11.875" style="35" customWidth="1"/>
    <col min="15649" max="15649" width="2.875" style="35" customWidth="1"/>
    <col min="15650" max="15893" width="9" style="35"/>
    <col min="15894" max="15894" width="6.875" style="35" customWidth="1"/>
    <col min="15895" max="15895" width="1.125" style="35" customWidth="1"/>
    <col min="15896" max="15896" width="3.625" style="35" customWidth="1"/>
    <col min="15897" max="15897" width="7.125" style="35" customWidth="1"/>
    <col min="15898" max="15898" width="14" style="35" customWidth="1"/>
    <col min="15899" max="15899" width="6.375" style="35" customWidth="1"/>
    <col min="15900" max="15900" width="5.375" style="35" customWidth="1"/>
    <col min="15901" max="15901" width="5.125" style="35" customWidth="1"/>
    <col min="15902" max="15902" width="7.375" style="35" customWidth="1"/>
    <col min="15903" max="15903" width="7" style="35" customWidth="1"/>
    <col min="15904" max="15904" width="11.875" style="35" customWidth="1"/>
    <col min="15905" max="15905" width="2.875" style="35" customWidth="1"/>
    <col min="15906" max="16384" width="9" style="35"/>
  </cols>
  <sheetData>
    <row r="1" spans="1:11" ht="26.25" x14ac:dyDescent="0.6">
      <c r="A1" s="162" t="s">
        <v>169</v>
      </c>
      <c r="B1" s="162"/>
      <c r="C1" s="162"/>
      <c r="D1" s="635" t="str">
        <f>ปร5!E1</f>
        <v>ซ่อมแซมสำนักงาน สพป.ลำปาง เขต 3</v>
      </c>
      <c r="E1" s="635"/>
      <c r="F1" s="635"/>
      <c r="G1" s="635"/>
      <c r="H1" s="635"/>
      <c r="I1" s="635"/>
      <c r="J1" s="635"/>
      <c r="K1" s="36" t="s">
        <v>82</v>
      </c>
    </row>
    <row r="2" spans="1:11" x14ac:dyDescent="0.55000000000000004">
      <c r="A2" s="657" t="s">
        <v>62</v>
      </c>
      <c r="B2" s="657"/>
      <c r="C2" s="657"/>
      <c r="D2" s="658" t="str">
        <f>'กรอกข้อมูล รร.'!B5</f>
        <v>อาคารอาคารสำนักงาน สพป.ลำปาง เขต 3</v>
      </c>
      <c r="E2" s="658"/>
      <c r="F2" s="658"/>
      <c r="G2" s="658"/>
      <c r="H2" s="658"/>
      <c r="I2" s="658"/>
      <c r="J2" s="658"/>
      <c r="K2" s="658"/>
    </row>
    <row r="3" spans="1:11" x14ac:dyDescent="0.55000000000000004">
      <c r="A3" s="632" t="s">
        <v>0</v>
      </c>
      <c r="B3" s="632"/>
      <c r="C3" s="632"/>
      <c r="D3" s="659" t="str">
        <f>'กรอกข้อมูล รร.'!B6</f>
        <v>สพป.ลำปาง เขต 3</v>
      </c>
      <c r="E3" s="659"/>
      <c r="F3" s="659"/>
      <c r="G3" s="660" t="s">
        <v>63</v>
      </c>
      <c r="H3" s="660"/>
      <c r="I3" s="631" t="str">
        <f>'กรอกข้อมูล รร.'!B8</f>
        <v>แจ้ห่ม</v>
      </c>
      <c r="J3" s="631"/>
      <c r="K3" s="631"/>
    </row>
    <row r="4" spans="1:11" x14ac:dyDescent="0.55000000000000004">
      <c r="A4" s="632" t="s">
        <v>64</v>
      </c>
      <c r="B4" s="632"/>
      <c r="C4" s="37"/>
      <c r="D4" s="38" t="str">
        <f>'กรอกข้อมูล รร.'!B10</f>
        <v>ลำปาง เขต  3</v>
      </c>
      <c r="E4" s="37"/>
      <c r="F4" s="37"/>
      <c r="G4" s="37"/>
      <c r="H4" s="37"/>
      <c r="I4" s="37"/>
      <c r="J4" s="37"/>
      <c r="K4" s="37"/>
    </row>
    <row r="5" spans="1:11" x14ac:dyDescent="0.55000000000000004">
      <c r="A5" s="632" t="s">
        <v>83</v>
      </c>
      <c r="B5" s="632"/>
      <c r="C5" s="632"/>
      <c r="D5" s="632"/>
      <c r="E5" s="632"/>
      <c r="F5" s="39"/>
      <c r="G5" s="633" t="s">
        <v>4</v>
      </c>
      <c r="H5" s="633"/>
      <c r="I5" s="76">
        <f>IF(H12&gt;1,'กรอกข้อมูล รร.'!B18+4,'กรอกข้อมูล รร.'!B18+2)</f>
        <v>6</v>
      </c>
      <c r="J5" s="82" t="s">
        <v>59</v>
      </c>
    </row>
    <row r="6" spans="1:11" x14ac:dyDescent="0.55000000000000004">
      <c r="A6" s="632" t="s">
        <v>66</v>
      </c>
      <c r="B6" s="632"/>
      <c r="C6" s="632"/>
      <c r="D6" s="632"/>
      <c r="E6" s="634">
        <f>ปร5!D6</f>
        <v>44327</v>
      </c>
      <c r="F6" s="634"/>
      <c r="G6" s="631"/>
      <c r="H6" s="631"/>
      <c r="I6" s="631"/>
      <c r="J6" s="656"/>
      <c r="K6" s="656"/>
    </row>
    <row r="7" spans="1:11" ht="24.75" thickBot="1" x14ac:dyDescent="0.6">
      <c r="A7" s="641"/>
      <c r="B7" s="641"/>
      <c r="C7" s="641"/>
      <c r="D7" s="641"/>
      <c r="E7" s="641"/>
      <c r="F7" s="641"/>
      <c r="G7" s="641"/>
      <c r="H7" s="641"/>
      <c r="I7" s="641"/>
      <c r="J7" s="641"/>
      <c r="K7" s="641"/>
    </row>
    <row r="8" spans="1:11" ht="24.75" thickTop="1" x14ac:dyDescent="0.55000000000000004">
      <c r="A8" s="642" t="s">
        <v>2</v>
      </c>
      <c r="B8" s="644" t="s">
        <v>3</v>
      </c>
      <c r="C8" s="645"/>
      <c r="D8" s="645"/>
      <c r="E8" s="645"/>
      <c r="F8" s="645"/>
      <c r="G8" s="646"/>
      <c r="H8" s="650" t="s">
        <v>70</v>
      </c>
      <c r="I8" s="651"/>
      <c r="J8" s="652"/>
      <c r="K8" s="642" t="s">
        <v>9</v>
      </c>
    </row>
    <row r="9" spans="1:11" ht="24.75" thickBot="1" x14ac:dyDescent="0.6">
      <c r="A9" s="643"/>
      <c r="B9" s="647"/>
      <c r="C9" s="648"/>
      <c r="D9" s="648"/>
      <c r="E9" s="648"/>
      <c r="F9" s="648"/>
      <c r="G9" s="649"/>
      <c r="H9" s="653" t="s">
        <v>71</v>
      </c>
      <c r="I9" s="654"/>
      <c r="J9" s="655"/>
      <c r="K9" s="643"/>
    </row>
    <row r="10" spans="1:11" ht="24.75" thickTop="1" x14ac:dyDescent="0.55000000000000004">
      <c r="A10" s="40"/>
      <c r="B10" s="680" t="s">
        <v>84</v>
      </c>
      <c r="C10" s="681"/>
      <c r="D10" s="681"/>
      <c r="E10" s="681"/>
      <c r="F10" s="681"/>
      <c r="G10" s="682"/>
      <c r="H10" s="683"/>
      <c r="I10" s="684"/>
      <c r="J10" s="685"/>
      <c r="K10" s="30"/>
    </row>
    <row r="11" spans="1:11" x14ac:dyDescent="0.55000000000000004">
      <c r="A11" s="41">
        <f>A10+1</f>
        <v>1</v>
      </c>
      <c r="B11" s="639" t="s">
        <v>301</v>
      </c>
      <c r="C11" s="631"/>
      <c r="D11" s="631"/>
      <c r="E11" s="631"/>
      <c r="F11" s="631"/>
      <c r="G11" s="640"/>
      <c r="H11" s="636">
        <f>ปร5!K19</f>
        <v>2694900</v>
      </c>
      <c r="I11" s="637"/>
      <c r="J11" s="638"/>
      <c r="K11" s="32"/>
    </row>
    <row r="12" spans="1:11" x14ac:dyDescent="0.55000000000000004">
      <c r="A12" s="41">
        <v>2</v>
      </c>
      <c r="B12" s="639" t="s">
        <v>302</v>
      </c>
      <c r="C12" s="631"/>
      <c r="D12" s="631"/>
      <c r="E12" s="631"/>
      <c r="F12" s="631"/>
      <c r="G12" s="640"/>
      <c r="H12" s="636">
        <f>'ปร 5 ข'!E26</f>
        <v>1646100</v>
      </c>
      <c r="I12" s="637"/>
      <c r="J12" s="638"/>
      <c r="K12" s="32"/>
    </row>
    <row r="13" spans="1:11" x14ac:dyDescent="0.55000000000000004">
      <c r="A13" s="41"/>
      <c r="B13" s="639"/>
      <c r="C13" s="631"/>
      <c r="D13" s="631"/>
      <c r="E13" s="631"/>
      <c r="F13" s="631"/>
      <c r="G13" s="640"/>
      <c r="H13" s="636"/>
      <c r="I13" s="637"/>
      <c r="J13" s="638"/>
      <c r="K13" s="32"/>
    </row>
    <row r="14" spans="1:11" x14ac:dyDescent="0.55000000000000004">
      <c r="A14" s="31"/>
      <c r="B14" s="671"/>
      <c r="C14" s="672"/>
      <c r="D14" s="672"/>
      <c r="E14" s="672"/>
      <c r="F14" s="672"/>
      <c r="G14" s="673"/>
      <c r="H14" s="636"/>
      <c r="I14" s="637"/>
      <c r="J14" s="638"/>
      <c r="K14" s="32"/>
    </row>
    <row r="15" spans="1:11" x14ac:dyDescent="0.55000000000000004">
      <c r="A15" s="31"/>
      <c r="B15" s="671"/>
      <c r="C15" s="672"/>
      <c r="D15" s="672"/>
      <c r="E15" s="672"/>
      <c r="F15" s="672"/>
      <c r="G15" s="673"/>
      <c r="H15" s="636"/>
      <c r="I15" s="637"/>
      <c r="J15" s="638"/>
      <c r="K15" s="32"/>
    </row>
    <row r="16" spans="1:11" x14ac:dyDescent="0.55000000000000004">
      <c r="A16" s="31"/>
      <c r="B16" s="671"/>
      <c r="C16" s="672"/>
      <c r="D16" s="672"/>
      <c r="E16" s="672"/>
      <c r="F16" s="672"/>
      <c r="G16" s="673"/>
      <c r="H16" s="636"/>
      <c r="I16" s="637"/>
      <c r="J16" s="638"/>
      <c r="K16" s="32"/>
    </row>
    <row r="17" spans="1:11" x14ac:dyDescent="0.55000000000000004">
      <c r="A17" s="31"/>
      <c r="B17" s="671"/>
      <c r="C17" s="672"/>
      <c r="D17" s="672"/>
      <c r="E17" s="672"/>
      <c r="F17" s="672"/>
      <c r="G17" s="673"/>
      <c r="H17" s="636"/>
      <c r="I17" s="637"/>
      <c r="J17" s="638"/>
      <c r="K17" s="32"/>
    </row>
    <row r="18" spans="1:11" x14ac:dyDescent="0.55000000000000004">
      <c r="A18" s="31"/>
      <c r="B18" s="671"/>
      <c r="C18" s="672"/>
      <c r="D18" s="672"/>
      <c r="E18" s="672"/>
      <c r="F18" s="672"/>
      <c r="G18" s="673"/>
      <c r="H18" s="636"/>
      <c r="I18" s="637"/>
      <c r="J18" s="638"/>
      <c r="K18" s="32"/>
    </row>
    <row r="19" spans="1:11" ht="24.75" thickBot="1" x14ac:dyDescent="0.6">
      <c r="A19" s="42"/>
      <c r="B19" s="677"/>
      <c r="C19" s="678"/>
      <c r="D19" s="678"/>
      <c r="E19" s="678"/>
      <c r="F19" s="678"/>
      <c r="G19" s="679"/>
      <c r="H19" s="674"/>
      <c r="I19" s="675"/>
      <c r="J19" s="676"/>
      <c r="K19" s="43"/>
    </row>
    <row r="20" spans="1:11" ht="25.5" thickTop="1" thickBot="1" x14ac:dyDescent="0.6">
      <c r="A20" s="661" t="s">
        <v>84</v>
      </c>
      <c r="B20" s="663" t="s">
        <v>85</v>
      </c>
      <c r="C20" s="664"/>
      <c r="D20" s="664"/>
      <c r="E20" s="664"/>
      <c r="F20" s="664"/>
      <c r="G20" s="665"/>
      <c r="H20" s="666">
        <f>H11+H12</f>
        <v>4341000</v>
      </c>
      <c r="I20" s="667"/>
      <c r="J20" s="668"/>
      <c r="K20" s="44" t="s">
        <v>75</v>
      </c>
    </row>
    <row r="21" spans="1:11" ht="25.5" thickTop="1" thickBot="1" x14ac:dyDescent="0.6">
      <c r="A21" s="662"/>
      <c r="B21" s="669" t="str">
        <f>"("&amp;BAHTTEXT(H20)&amp;")"</f>
        <v>(สี่ล้านสามแสนสี่หมื่นหนึ่งพันบาทถ้วน)</v>
      </c>
      <c r="C21" s="670"/>
      <c r="D21" s="670"/>
      <c r="E21" s="670"/>
      <c r="F21" s="670"/>
      <c r="G21" s="670"/>
      <c r="H21" s="670"/>
      <c r="I21" s="670"/>
      <c r="J21" s="670"/>
      <c r="K21" s="45"/>
    </row>
    <row r="22" spans="1:11" s="461" customFormat="1" ht="26.25" customHeight="1" thickTop="1" x14ac:dyDescent="0.5">
      <c r="B22" s="686"/>
      <c r="C22" s="686"/>
      <c r="D22" s="686"/>
      <c r="E22" s="687"/>
      <c r="F22" s="687"/>
      <c r="G22" s="460"/>
      <c r="H22" s="34"/>
      <c r="I22" s="34"/>
      <c r="J22" s="34"/>
      <c r="K22" s="34"/>
    </row>
    <row r="23" spans="1:11" s="462" customFormat="1" ht="21.75" x14ac:dyDescent="0.5">
      <c r="A23" s="33"/>
      <c r="B23" s="34" t="s">
        <v>30</v>
      </c>
      <c r="C23" s="34"/>
      <c r="D23" s="34"/>
      <c r="E23" s="687" t="s">
        <v>76</v>
      </c>
      <c r="F23" s="687"/>
      <c r="G23" s="687"/>
      <c r="H23" s="689" t="str">
        <f>ปร5!J22</f>
        <v>ช่าง ระดับ 4</v>
      </c>
      <c r="I23" s="689"/>
      <c r="J23" s="689"/>
      <c r="K23" s="689"/>
    </row>
    <row r="24" spans="1:11" s="462" customFormat="1" ht="21.75" x14ac:dyDescent="0.5">
      <c r="A24" s="33"/>
      <c r="B24" s="34"/>
      <c r="C24" s="34"/>
      <c r="D24" s="692" t="str">
        <f>ปร5!B23</f>
        <v>(นายอำพร จานเก่า)</v>
      </c>
      <c r="E24" s="692"/>
      <c r="F24" s="692"/>
      <c r="G24" s="692"/>
      <c r="H24" s="463" t="str">
        <f>ปร5!J23</f>
        <v>สพป.</v>
      </c>
      <c r="I24" s="464" t="str">
        <f>ปร5!K23</f>
        <v>ลำปาง เขต  3</v>
      </c>
      <c r="J24" s="465"/>
    </row>
    <row r="25" spans="1:11" s="462" customFormat="1" ht="21.75" x14ac:dyDescent="0.5">
      <c r="A25" s="33"/>
      <c r="B25" s="34" t="s">
        <v>77</v>
      </c>
      <c r="C25" s="34"/>
      <c r="D25" s="34"/>
      <c r="E25" s="687" t="s">
        <v>76</v>
      </c>
      <c r="F25" s="687"/>
      <c r="G25" s="687"/>
      <c r="H25" s="690" t="str">
        <f>ปร5!J24</f>
        <v>ผู้อำนวยการกลุ่มอำนวยการ</v>
      </c>
      <c r="I25" s="690"/>
      <c r="J25" s="690"/>
      <c r="K25" s="690"/>
    </row>
    <row r="26" spans="1:11" s="462" customFormat="1" ht="21.75" x14ac:dyDescent="0.5">
      <c r="A26" s="33"/>
      <c r="B26" s="34"/>
      <c r="C26" s="34"/>
      <c r="D26" s="692" t="str">
        <f>ปร5!B25</f>
        <v>(นางสาวจริยา ขัดแก้ว)</v>
      </c>
      <c r="E26" s="692"/>
      <c r="F26" s="692"/>
      <c r="G26" s="34"/>
      <c r="H26" s="463" t="str">
        <f>ปร5!J25</f>
        <v>สพป.</v>
      </c>
      <c r="I26" s="464" t="str">
        <f>ปร5!K25</f>
        <v>ลำปาง เขต  3</v>
      </c>
      <c r="J26" s="464"/>
    </row>
    <row r="27" spans="1:11" s="462" customFormat="1" ht="21.75" x14ac:dyDescent="0.5">
      <c r="A27" s="33"/>
      <c r="B27" s="34" t="s">
        <v>77</v>
      </c>
      <c r="C27" s="34"/>
      <c r="D27" s="34"/>
      <c r="E27" s="687" t="s">
        <v>76</v>
      </c>
      <c r="F27" s="687"/>
      <c r="G27" s="687"/>
      <c r="H27" s="691" t="s">
        <v>78</v>
      </c>
      <c r="I27" s="691"/>
      <c r="J27" s="691"/>
      <c r="K27" s="691"/>
    </row>
    <row r="28" spans="1:11" s="462" customFormat="1" ht="21.75" x14ac:dyDescent="0.5">
      <c r="A28" s="466"/>
      <c r="B28" s="34"/>
      <c r="C28" s="34"/>
      <c r="D28" s="688" t="str">
        <f>ปร5!D27</f>
        <v>(นางแสดาว  ต่อสู้)</v>
      </c>
      <c r="E28" s="688"/>
      <c r="F28" s="688"/>
      <c r="G28" s="467"/>
      <c r="H28" s="463" t="str">
        <f>ปร5!J27</f>
        <v>สพป.</v>
      </c>
      <c r="I28" s="464" t="str">
        <f>ปร5!K27</f>
        <v>ลำปาง เขต  3</v>
      </c>
      <c r="J28" s="464"/>
    </row>
    <row r="29" spans="1:11" s="462" customFormat="1" ht="21.75" x14ac:dyDescent="0.5">
      <c r="A29" s="468"/>
      <c r="B29" s="34" t="s">
        <v>79</v>
      </c>
      <c r="C29" s="34"/>
      <c r="D29" s="34"/>
      <c r="E29" s="687" t="s">
        <v>76</v>
      </c>
      <c r="F29" s="687"/>
      <c r="G29" s="687"/>
      <c r="H29" s="691" t="s">
        <v>80</v>
      </c>
      <c r="I29" s="691"/>
      <c r="J29" s="691"/>
      <c r="K29" s="691"/>
    </row>
    <row r="30" spans="1:11" s="462" customFormat="1" ht="21.75" x14ac:dyDescent="0.5">
      <c r="A30" s="468"/>
      <c r="B30" s="34"/>
      <c r="C30" s="34"/>
      <c r="D30" s="688" t="str">
        <f>ปร5!B29</f>
        <v>(นายธีรศักดิ์  สืบสุติน)</v>
      </c>
      <c r="E30" s="688"/>
      <c r="F30" s="688"/>
      <c r="G30" s="467"/>
      <c r="H30" s="463" t="s">
        <v>81</v>
      </c>
      <c r="I30" s="464" t="str">
        <f>I28</f>
        <v>ลำปาง เขต  3</v>
      </c>
      <c r="J30" s="464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10">
      <selection activeCell="E24" sqref="E24:G24"/>
      <pageMargins left="0.7" right="0.7" top="0.75" bottom="0.75" header="0.3" footer="0.3"/>
    </customSheetView>
  </customSheetViews>
  <mergeCells count="58">
    <mergeCell ref="D30:F30"/>
    <mergeCell ref="H23:K23"/>
    <mergeCell ref="H25:K25"/>
    <mergeCell ref="H27:K27"/>
    <mergeCell ref="H29:K29"/>
    <mergeCell ref="E27:G27"/>
    <mergeCell ref="E29:G29"/>
    <mergeCell ref="E23:G23"/>
    <mergeCell ref="E25:G25"/>
    <mergeCell ref="D24:G24"/>
    <mergeCell ref="D26:F26"/>
    <mergeCell ref="D28:F28"/>
    <mergeCell ref="B10:G10"/>
    <mergeCell ref="H10:J10"/>
    <mergeCell ref="B11:G11"/>
    <mergeCell ref="B22:D22"/>
    <mergeCell ref="E22:F22"/>
    <mergeCell ref="B13:G13"/>
    <mergeCell ref="H13:J13"/>
    <mergeCell ref="B14:G14"/>
    <mergeCell ref="H14:J14"/>
    <mergeCell ref="B15:G15"/>
    <mergeCell ref="H15:J15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H19:J19"/>
    <mergeCell ref="B19:G19"/>
    <mergeCell ref="D1:J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J6:K6"/>
    <mergeCell ref="A2:C2"/>
    <mergeCell ref="D2:K2"/>
    <mergeCell ref="A3:C3"/>
    <mergeCell ref="D3:F3"/>
    <mergeCell ref="G3:H3"/>
    <mergeCell ref="I3:K3"/>
    <mergeCell ref="A4:B4"/>
    <mergeCell ref="A5:E5"/>
    <mergeCell ref="G5:H5"/>
    <mergeCell ref="A6:D6"/>
    <mergeCell ref="G6:I6"/>
    <mergeCell ref="E6:F6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topLeftCell="A10" zoomScaleNormal="100" workbookViewId="0">
      <selection activeCell="R15" sqref="R15"/>
    </sheetView>
  </sheetViews>
  <sheetFormatPr defaultColWidth="10.125" defaultRowHeight="24" x14ac:dyDescent="0.55000000000000004"/>
  <cols>
    <col min="1" max="1" width="9.125" style="469" customWidth="1"/>
    <col min="2" max="2" width="5.375" style="469" customWidth="1"/>
    <col min="3" max="3" width="7.75" style="469" customWidth="1"/>
    <col min="4" max="4" width="4.125" style="469" customWidth="1"/>
    <col min="5" max="5" width="13.125" style="469" customWidth="1"/>
    <col min="6" max="6" width="6.875" style="469" customWidth="1"/>
    <col min="7" max="7" width="13.125" style="469" customWidth="1"/>
    <col min="8" max="8" width="3.125" style="469" customWidth="1"/>
    <col min="9" max="9" width="12.75" style="469" customWidth="1"/>
    <col min="10" max="10" width="7.625" style="291" customWidth="1"/>
    <col min="11" max="11" width="8" style="469" customWidth="1"/>
    <col min="12" max="12" width="9.25" style="469" customWidth="1"/>
    <col min="13" max="20" width="18.5" style="469" customWidth="1"/>
    <col min="21" max="21" width="18.5" style="292" customWidth="1"/>
    <col min="22" max="28" width="18.5" style="469" customWidth="1"/>
    <col min="29" max="16384" width="10.125" style="469"/>
  </cols>
  <sheetData>
    <row r="1" spans="1:25" ht="16.5" customHeight="1" x14ac:dyDescent="0.55000000000000004"/>
    <row r="2" spans="1:25" ht="16.5" customHeight="1" x14ac:dyDescent="0.55000000000000004"/>
    <row r="3" spans="1:25" ht="27.75" x14ac:dyDescent="0.65">
      <c r="A3" s="727" t="s">
        <v>230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</row>
    <row r="4" spans="1:25" ht="11.25" customHeight="1" x14ac:dyDescent="0.55000000000000004"/>
    <row r="5" spans="1:25" ht="27.75" x14ac:dyDescent="0.55000000000000004">
      <c r="A5" s="728" t="s">
        <v>231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</row>
    <row r="6" spans="1:25" s="295" customFormat="1" x14ac:dyDescent="0.55000000000000004">
      <c r="A6" s="293" t="str">
        <f>+'[1]ปร.4(ก)'!A2:D2</f>
        <v>งานปรับปรุง/ซ่อมแซม</v>
      </c>
      <c r="B6" s="184"/>
      <c r="C6" s="350"/>
      <c r="D6" s="738" t="str">
        <f>'กรอกข้อมูล รร.'!B4</f>
        <v>ซ่อมแซมสำนักงาน สพป.ลำปาง เขต 3</v>
      </c>
      <c r="E6" s="738"/>
      <c r="F6" s="738"/>
      <c r="G6" s="738"/>
      <c r="H6" s="184"/>
      <c r="I6" s="184"/>
      <c r="J6" s="184"/>
      <c r="K6" s="184"/>
      <c r="L6" s="184"/>
      <c r="N6" s="296"/>
      <c r="P6" s="294"/>
      <c r="Q6" s="296"/>
      <c r="U6" s="297"/>
    </row>
    <row r="7" spans="1:25" s="295" customFormat="1" x14ac:dyDescent="0.55000000000000004">
      <c r="A7" s="298" t="s">
        <v>0</v>
      </c>
      <c r="B7" s="184"/>
      <c r="D7" s="739" t="str">
        <f>'กรอกข้อมูล รร.'!B6</f>
        <v>สพป.ลำปาง เขต 3</v>
      </c>
      <c r="E7" s="739"/>
      <c r="F7" s="739"/>
      <c r="G7" s="739"/>
      <c r="H7" s="351"/>
      <c r="I7" s="352" t="s">
        <v>232</v>
      </c>
      <c r="J7" s="474" t="str">
        <f>'กรอกข้อมูล รร.'!B10</f>
        <v>ลำปาง เขต  3</v>
      </c>
      <c r="N7" s="299"/>
      <c r="O7" s="473"/>
      <c r="Q7" s="296"/>
      <c r="U7" s="297"/>
    </row>
    <row r="8" spans="1:25" s="295" customFormat="1" x14ac:dyDescent="0.55000000000000004">
      <c r="A8" s="298" t="s">
        <v>64</v>
      </c>
      <c r="C8" s="353" t="s">
        <v>269</v>
      </c>
      <c r="D8" s="353"/>
      <c r="E8" s="353"/>
      <c r="F8" s="353"/>
      <c r="G8" s="471"/>
      <c r="H8" s="184"/>
      <c r="I8" s="474"/>
      <c r="J8" s="474"/>
      <c r="K8" s="474"/>
      <c r="L8" s="474"/>
      <c r="N8" s="296"/>
      <c r="Q8" s="296"/>
      <c r="U8" s="297"/>
    </row>
    <row r="9" spans="1:25" s="295" customFormat="1" ht="12.75" customHeight="1" thickBot="1" x14ac:dyDescent="0.6">
      <c r="A9" s="729"/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N9" s="296"/>
      <c r="Q9" s="296"/>
      <c r="U9" s="297"/>
    </row>
    <row r="10" spans="1:25" x14ac:dyDescent="0.55000000000000004">
      <c r="A10" s="730" t="s">
        <v>178</v>
      </c>
      <c r="B10" s="731"/>
      <c r="C10" s="731"/>
      <c r="D10" s="731"/>
      <c r="E10" s="731"/>
      <c r="F10" s="731"/>
      <c r="G10" s="731"/>
      <c r="H10" s="731"/>
      <c r="I10" s="731"/>
      <c r="J10" s="732"/>
      <c r="K10" s="300" t="s">
        <v>233</v>
      </c>
      <c r="L10" s="736" t="s">
        <v>234</v>
      </c>
    </row>
    <row r="11" spans="1:25" ht="24.75" thickBot="1" x14ac:dyDescent="0.6">
      <c r="A11" s="733"/>
      <c r="B11" s="734"/>
      <c r="C11" s="734"/>
      <c r="D11" s="734"/>
      <c r="E11" s="734"/>
      <c r="F11" s="734"/>
      <c r="G11" s="734"/>
      <c r="H11" s="734"/>
      <c r="I11" s="734"/>
      <c r="J11" s="735"/>
      <c r="K11" s="301" t="s">
        <v>235</v>
      </c>
      <c r="L11" s="737"/>
      <c r="U11" s="292">
        <v>0</v>
      </c>
      <c r="V11" s="469">
        <f>V12</f>
        <v>1.3073999999999999</v>
      </c>
      <c r="X11" s="469">
        <v>0</v>
      </c>
      <c r="Y11" s="292">
        <v>500000</v>
      </c>
    </row>
    <row r="12" spans="1:25" x14ac:dyDescent="0.55000000000000004">
      <c r="A12" s="740"/>
      <c r="B12" s="743" t="s">
        <v>236</v>
      </c>
      <c r="C12" s="743"/>
      <c r="D12" s="743"/>
      <c r="E12" s="743"/>
      <c r="F12" s="743"/>
      <c r="G12" s="743"/>
      <c r="H12" s="743"/>
      <c r="I12" s="743"/>
      <c r="J12" s="302">
        <v>0</v>
      </c>
      <c r="K12" s="303" t="s">
        <v>237</v>
      </c>
      <c r="L12" s="304">
        <f t="shared" ref="L12:L35" si="0">V12</f>
        <v>1.3073999999999999</v>
      </c>
      <c r="P12" s="354">
        <f>'กรอกรายการ วัสดุ'!C1</f>
        <v>2067568</v>
      </c>
      <c r="Q12" s="305"/>
      <c r="U12" s="306">
        <v>500000</v>
      </c>
      <c r="V12" s="243">
        <v>1.3073999999999999</v>
      </c>
      <c r="X12" s="306">
        <v>500000</v>
      </c>
      <c r="Y12" s="307">
        <v>1000000</v>
      </c>
    </row>
    <row r="13" spans="1:25" x14ac:dyDescent="0.55000000000000004">
      <c r="A13" s="741"/>
      <c r="B13" s="744" t="s">
        <v>238</v>
      </c>
      <c r="C13" s="744"/>
      <c r="D13" s="744"/>
      <c r="E13" s="744"/>
      <c r="F13" s="744"/>
      <c r="G13" s="744"/>
      <c r="H13" s="744"/>
      <c r="I13" s="744"/>
      <c r="J13" s="302">
        <v>0</v>
      </c>
      <c r="K13" s="308">
        <v>1</v>
      </c>
      <c r="L13" s="309">
        <f t="shared" si="0"/>
        <v>1.3049999999999999</v>
      </c>
      <c r="U13" s="307">
        <v>1000000</v>
      </c>
      <c r="V13" s="243">
        <v>1.3049999999999999</v>
      </c>
      <c r="X13" s="307">
        <v>1000000</v>
      </c>
      <c r="Y13" s="307">
        <v>2000000</v>
      </c>
    </row>
    <row r="14" spans="1:25" s="310" customFormat="1" x14ac:dyDescent="0.55000000000000004">
      <c r="A14" s="741"/>
      <c r="B14" s="744" t="s">
        <v>239</v>
      </c>
      <c r="C14" s="744"/>
      <c r="D14" s="744"/>
      <c r="E14" s="744"/>
      <c r="F14" s="744"/>
      <c r="G14" s="744"/>
      <c r="H14" s="744"/>
      <c r="I14" s="744"/>
      <c r="J14" s="302">
        <v>0.06</v>
      </c>
      <c r="K14" s="308">
        <v>2</v>
      </c>
      <c r="L14" s="304">
        <f t="shared" si="0"/>
        <v>1.3035000000000001</v>
      </c>
      <c r="N14" s="469" t="s">
        <v>240</v>
      </c>
      <c r="O14" s="311"/>
      <c r="P14" s="311">
        <f>P12</f>
        <v>2067568</v>
      </c>
      <c r="Q14" s="469"/>
      <c r="S14" s="312"/>
      <c r="U14" s="307">
        <v>2000000</v>
      </c>
      <c r="V14" s="243">
        <v>1.3035000000000001</v>
      </c>
      <c r="X14" s="307">
        <v>2000000</v>
      </c>
      <c r="Y14" s="307">
        <v>5000000</v>
      </c>
    </row>
    <row r="15" spans="1:25" s="310" customFormat="1" x14ac:dyDescent="0.55000000000000004">
      <c r="A15" s="742"/>
      <c r="B15" s="745" t="s">
        <v>241</v>
      </c>
      <c r="C15" s="745"/>
      <c r="D15" s="745"/>
      <c r="E15" s="745"/>
      <c r="F15" s="745"/>
      <c r="G15" s="745"/>
      <c r="H15" s="745"/>
      <c r="I15" s="745"/>
      <c r="J15" s="302">
        <v>7.0000000000000007E-2</v>
      </c>
      <c r="K15" s="308">
        <v>5</v>
      </c>
      <c r="L15" s="304">
        <f t="shared" si="0"/>
        <v>1.3003</v>
      </c>
      <c r="N15" s="469" t="s">
        <v>242</v>
      </c>
      <c r="P15" s="313">
        <f>VLOOKUP(P12,U11:V35,1)</f>
        <v>2000000</v>
      </c>
      <c r="Q15" s="469" t="s">
        <v>243</v>
      </c>
      <c r="R15" s="314">
        <f>VLOOKUP(P15,U11:V35,2)</f>
        <v>1.3035000000000001</v>
      </c>
      <c r="U15" s="307">
        <v>5000000</v>
      </c>
      <c r="V15" s="243">
        <v>1.3003</v>
      </c>
      <c r="X15" s="307">
        <v>5000000</v>
      </c>
      <c r="Y15" s="315">
        <v>10000000</v>
      </c>
    </row>
    <row r="16" spans="1:25" s="310" customFormat="1" x14ac:dyDescent="0.55000000000000004">
      <c r="A16" s="721" t="s">
        <v>244</v>
      </c>
      <c r="B16" s="722"/>
      <c r="C16" s="722"/>
      <c r="D16" s="722"/>
      <c r="E16" s="722"/>
      <c r="F16" s="722"/>
      <c r="G16" s="722"/>
      <c r="H16" s="722"/>
      <c r="I16" s="722"/>
      <c r="J16" s="723"/>
      <c r="K16" s="316">
        <v>10</v>
      </c>
      <c r="L16" s="304">
        <f t="shared" si="0"/>
        <v>1.2943</v>
      </c>
      <c r="N16" s="469" t="s">
        <v>245</v>
      </c>
      <c r="P16" s="313">
        <f>VLOOKUP(P15,X11:Y35,2)</f>
        <v>5000000</v>
      </c>
      <c r="Q16" s="469" t="s">
        <v>246</v>
      </c>
      <c r="R16" s="310">
        <f>VLOOKUP(P16,U11:V35,2)</f>
        <v>1.3003</v>
      </c>
      <c r="U16" s="315">
        <v>10000000</v>
      </c>
      <c r="V16" s="243">
        <v>1.2943</v>
      </c>
      <c r="X16" s="315">
        <v>10000000</v>
      </c>
      <c r="Y16" s="315">
        <v>15000000</v>
      </c>
    </row>
    <row r="17" spans="1:25" s="310" customFormat="1" x14ac:dyDescent="0.55000000000000004">
      <c r="A17" s="724"/>
      <c r="B17" s="725"/>
      <c r="C17" s="725"/>
      <c r="D17" s="725"/>
      <c r="E17" s="725"/>
      <c r="F17" s="725"/>
      <c r="G17" s="725"/>
      <c r="H17" s="725"/>
      <c r="I17" s="725"/>
      <c r="J17" s="726"/>
      <c r="K17" s="316">
        <v>15</v>
      </c>
      <c r="L17" s="304">
        <f t="shared" si="0"/>
        <v>1.2594000000000001</v>
      </c>
      <c r="N17" s="469"/>
      <c r="Q17" s="469"/>
      <c r="U17" s="315">
        <v>15000000</v>
      </c>
      <c r="V17" s="243">
        <v>1.2594000000000001</v>
      </c>
      <c r="X17" s="315">
        <v>15000000</v>
      </c>
      <c r="Y17" s="307">
        <v>20000000</v>
      </c>
    </row>
    <row r="18" spans="1:25" s="310" customFormat="1" ht="24" customHeight="1" x14ac:dyDescent="0.55000000000000004">
      <c r="A18" s="706" t="s">
        <v>247</v>
      </c>
      <c r="B18" s="707"/>
      <c r="C18" s="707"/>
      <c r="D18" s="707"/>
      <c r="E18" s="712" t="s">
        <v>248</v>
      </c>
      <c r="F18" s="715" t="s">
        <v>249</v>
      </c>
      <c r="G18" s="715"/>
      <c r="H18" s="715"/>
      <c r="I18" s="712" t="s">
        <v>250</v>
      </c>
      <c r="J18" s="717"/>
      <c r="K18" s="308">
        <v>20</v>
      </c>
      <c r="L18" s="304">
        <f t="shared" si="0"/>
        <v>1.2518</v>
      </c>
      <c r="N18" s="469"/>
      <c r="Q18" s="469"/>
      <c r="U18" s="307">
        <v>20000000</v>
      </c>
      <c r="V18" s="243">
        <v>1.2518</v>
      </c>
      <c r="X18" s="307">
        <v>20000000</v>
      </c>
      <c r="Y18" s="307">
        <v>25000000</v>
      </c>
    </row>
    <row r="19" spans="1:25" s="310" customFormat="1" ht="24" customHeight="1" x14ac:dyDescent="0.55000000000000004">
      <c r="A19" s="708"/>
      <c r="B19" s="709"/>
      <c r="C19" s="709"/>
      <c r="D19" s="709"/>
      <c r="E19" s="713"/>
      <c r="F19" s="716"/>
      <c r="G19" s="716"/>
      <c r="H19" s="716"/>
      <c r="I19" s="713"/>
      <c r="J19" s="718"/>
      <c r="K19" s="308">
        <v>25</v>
      </c>
      <c r="L19" s="304">
        <f t="shared" si="0"/>
        <v>1.2248000000000001</v>
      </c>
      <c r="N19" s="469"/>
      <c r="Q19" s="469" t="s">
        <v>67</v>
      </c>
      <c r="U19" s="307">
        <v>25000000</v>
      </c>
      <c r="V19" s="243">
        <v>1.2248000000000001</v>
      </c>
      <c r="X19" s="307">
        <v>25000000</v>
      </c>
      <c r="Y19" s="307">
        <v>30000000</v>
      </c>
    </row>
    <row r="20" spans="1:25" s="310" customFormat="1" ht="24" customHeight="1" x14ac:dyDescent="0.55000000000000004">
      <c r="A20" s="710"/>
      <c r="B20" s="711"/>
      <c r="C20" s="711"/>
      <c r="D20" s="711"/>
      <c r="E20" s="714"/>
      <c r="F20" s="720" t="s">
        <v>251</v>
      </c>
      <c r="G20" s="720"/>
      <c r="H20" s="720"/>
      <c r="I20" s="714"/>
      <c r="J20" s="719"/>
      <c r="K20" s="308">
        <v>30</v>
      </c>
      <c r="L20" s="304">
        <f t="shared" si="0"/>
        <v>1.2163999999999999</v>
      </c>
      <c r="N20" s="469"/>
      <c r="Q20" s="469"/>
      <c r="R20" s="310" t="s">
        <v>67</v>
      </c>
      <c r="U20" s="307">
        <v>30000000</v>
      </c>
      <c r="V20" s="243">
        <v>1.2163999999999999</v>
      </c>
      <c r="X20" s="307">
        <v>30000000</v>
      </c>
      <c r="Y20" s="307">
        <v>40000000</v>
      </c>
    </row>
    <row r="21" spans="1:25" s="310" customFormat="1" x14ac:dyDescent="0.55000000000000004">
      <c r="A21" s="695" t="s">
        <v>252</v>
      </c>
      <c r="B21" s="317" t="s">
        <v>253</v>
      </c>
      <c r="C21" s="317"/>
      <c r="D21" s="317"/>
      <c r="E21" s="317"/>
      <c r="F21" s="317"/>
      <c r="G21" s="318" t="s">
        <v>254</v>
      </c>
      <c r="H21" s="698">
        <v>381653</v>
      </c>
      <c r="I21" s="698"/>
      <c r="J21" s="699"/>
      <c r="K21" s="308">
        <v>40</v>
      </c>
      <c r="L21" s="304">
        <f t="shared" si="0"/>
        <v>1.2161</v>
      </c>
      <c r="N21" s="469"/>
      <c r="Q21" s="469"/>
      <c r="U21" s="307">
        <v>40000000</v>
      </c>
      <c r="V21" s="243">
        <v>1.2161</v>
      </c>
      <c r="X21" s="307">
        <v>40000000</v>
      </c>
      <c r="Y21" s="307">
        <v>50000000</v>
      </c>
    </row>
    <row r="22" spans="1:25" s="310" customFormat="1" x14ac:dyDescent="0.55000000000000004">
      <c r="A22" s="696"/>
      <c r="B22" s="319" t="s">
        <v>255</v>
      </c>
      <c r="C22" s="319"/>
      <c r="D22" s="319"/>
      <c r="E22" s="319"/>
      <c r="F22" s="319"/>
      <c r="G22" s="320" t="s">
        <v>254</v>
      </c>
      <c r="H22" s="700">
        <f>P15</f>
        <v>2000000</v>
      </c>
      <c r="I22" s="700"/>
      <c r="J22" s="701"/>
      <c r="K22" s="308">
        <v>50</v>
      </c>
      <c r="L22" s="304">
        <f t="shared" si="0"/>
        <v>1.2159</v>
      </c>
      <c r="N22" s="469"/>
      <c r="Q22" s="469"/>
      <c r="U22" s="307">
        <v>50000000</v>
      </c>
      <c r="V22" s="243">
        <v>1.2159</v>
      </c>
      <c r="X22" s="307">
        <v>50000000</v>
      </c>
      <c r="Y22" s="307">
        <v>60000000</v>
      </c>
    </row>
    <row r="23" spans="1:25" s="310" customFormat="1" x14ac:dyDescent="0.55000000000000004">
      <c r="A23" s="696"/>
      <c r="B23" s="319" t="s">
        <v>256</v>
      </c>
      <c r="C23" s="319"/>
      <c r="D23" s="319"/>
      <c r="E23" s="319"/>
      <c r="F23" s="319"/>
      <c r="G23" s="320" t="s">
        <v>254</v>
      </c>
      <c r="H23" s="700">
        <f>P16</f>
        <v>5000000</v>
      </c>
      <c r="I23" s="700"/>
      <c r="J23" s="701"/>
      <c r="K23" s="308">
        <v>60</v>
      </c>
      <c r="L23" s="304">
        <f t="shared" si="0"/>
        <v>1.2060999999999999</v>
      </c>
      <c r="N23" s="469"/>
      <c r="P23" s="311">
        <f>+((C27-E27)*(G27-I27))/(E28-G28)</f>
        <v>7.2072533333335405E-5</v>
      </c>
      <c r="Q23" s="469"/>
      <c r="U23" s="307">
        <v>60000000</v>
      </c>
      <c r="V23" s="243">
        <v>1.2060999999999999</v>
      </c>
      <c r="X23" s="307">
        <v>60000000</v>
      </c>
      <c r="Y23" s="307">
        <v>70000000</v>
      </c>
    </row>
    <row r="24" spans="1:25" s="310" customFormat="1" x14ac:dyDescent="0.55000000000000004">
      <c r="A24" s="696"/>
      <c r="B24" s="319" t="s">
        <v>257</v>
      </c>
      <c r="C24" s="319"/>
      <c r="D24" s="319"/>
      <c r="E24" s="319"/>
      <c r="F24" s="319"/>
      <c r="G24" s="320" t="s">
        <v>254</v>
      </c>
      <c r="H24" s="702">
        <f>R15</f>
        <v>1.3035000000000001</v>
      </c>
      <c r="I24" s="702"/>
      <c r="J24" s="703"/>
      <c r="K24" s="308">
        <v>70</v>
      </c>
      <c r="L24" s="309">
        <f t="shared" si="0"/>
        <v>1.2050000000000001</v>
      </c>
      <c r="N24" s="469"/>
      <c r="P24" s="321">
        <f>+A27-P23</f>
        <v>1.3034279274666667</v>
      </c>
      <c r="Q24" s="469"/>
      <c r="U24" s="307">
        <v>70000000</v>
      </c>
      <c r="V24" s="243">
        <v>1.2050000000000001</v>
      </c>
      <c r="X24" s="307">
        <v>70000000</v>
      </c>
      <c r="Y24" s="307">
        <v>80000000</v>
      </c>
    </row>
    <row r="25" spans="1:25" s="310" customFormat="1" x14ac:dyDescent="0.55000000000000004">
      <c r="A25" s="697"/>
      <c r="B25" s="322" t="s">
        <v>258</v>
      </c>
      <c r="C25" s="322"/>
      <c r="D25" s="322"/>
      <c r="E25" s="322"/>
      <c r="F25" s="322"/>
      <c r="G25" s="323" t="s">
        <v>254</v>
      </c>
      <c r="H25" s="704">
        <f>R16</f>
        <v>1.3003</v>
      </c>
      <c r="I25" s="704"/>
      <c r="J25" s="705"/>
      <c r="K25" s="308">
        <v>80</v>
      </c>
      <c r="L25" s="309">
        <f t="shared" si="0"/>
        <v>1.2050000000000001</v>
      </c>
      <c r="N25" s="469"/>
      <c r="Q25" s="469"/>
      <c r="U25" s="307">
        <v>80000000</v>
      </c>
      <c r="V25" s="243">
        <v>1.2050000000000001</v>
      </c>
      <c r="X25" s="307">
        <v>80000000</v>
      </c>
      <c r="Y25" s="307">
        <v>90000000</v>
      </c>
    </row>
    <row r="26" spans="1:25" s="310" customFormat="1" x14ac:dyDescent="0.55000000000000004">
      <c r="A26" s="324"/>
      <c r="B26" s="325" t="s">
        <v>259</v>
      </c>
      <c r="C26" s="326"/>
      <c r="D26" s="326"/>
      <c r="E26" s="326"/>
      <c r="F26" s="326"/>
      <c r="G26" s="326"/>
      <c r="H26" s="326"/>
      <c r="I26" s="326"/>
      <c r="J26" s="327"/>
      <c r="K26" s="308">
        <v>90</v>
      </c>
      <c r="L26" s="304">
        <f t="shared" si="0"/>
        <v>1.2049000000000001</v>
      </c>
      <c r="N26" s="469"/>
      <c r="Q26" s="469"/>
      <c r="U26" s="307">
        <v>90000000</v>
      </c>
      <c r="V26" s="243">
        <v>1.2049000000000001</v>
      </c>
      <c r="X26" s="307">
        <v>90000000</v>
      </c>
      <c r="Y26" s="307">
        <v>100000000</v>
      </c>
    </row>
    <row r="27" spans="1:25" s="310" customFormat="1" x14ac:dyDescent="0.55000000000000004">
      <c r="A27" s="328">
        <f>R15</f>
        <v>1.3035000000000001</v>
      </c>
      <c r="B27" s="329" t="s">
        <v>260</v>
      </c>
      <c r="C27" s="330">
        <f>R15</f>
        <v>1.3035000000000001</v>
      </c>
      <c r="D27" s="330" t="s">
        <v>261</v>
      </c>
      <c r="E27" s="331">
        <f>R16</f>
        <v>1.3003</v>
      </c>
      <c r="F27" s="332" t="s">
        <v>262</v>
      </c>
      <c r="G27" s="332">
        <f>P14</f>
        <v>2067568</v>
      </c>
      <c r="H27" s="332" t="s">
        <v>261</v>
      </c>
      <c r="I27" s="333">
        <f>P15</f>
        <v>2000000</v>
      </c>
      <c r="J27" s="334" t="s">
        <v>32</v>
      </c>
      <c r="K27" s="308">
        <v>100</v>
      </c>
      <c r="L27" s="304">
        <f t="shared" si="0"/>
        <v>1.2049000000000001</v>
      </c>
      <c r="N27" s="469"/>
      <c r="U27" s="307">
        <v>100000000</v>
      </c>
      <c r="V27" s="243">
        <v>1.2049000000000001</v>
      </c>
      <c r="X27" s="307">
        <v>100000000</v>
      </c>
      <c r="Y27" s="307">
        <v>150000000</v>
      </c>
    </row>
    <row r="28" spans="1:25" s="310" customFormat="1" x14ac:dyDescent="0.55000000000000004">
      <c r="A28" s="470"/>
      <c r="B28" s="335"/>
      <c r="C28" s="335"/>
      <c r="D28" s="329" t="s">
        <v>31</v>
      </c>
      <c r="E28" s="336">
        <f>P16</f>
        <v>5000000</v>
      </c>
      <c r="F28" s="335" t="s">
        <v>261</v>
      </c>
      <c r="G28" s="336">
        <f>P15</f>
        <v>2000000</v>
      </c>
      <c r="H28" s="337" t="s">
        <v>32</v>
      </c>
      <c r="I28" s="335"/>
      <c r="J28" s="338"/>
      <c r="K28" s="308">
        <v>150</v>
      </c>
      <c r="L28" s="304">
        <f t="shared" si="0"/>
        <v>1.2022999999999999</v>
      </c>
      <c r="N28" s="469"/>
      <c r="Q28" s="469"/>
      <c r="U28" s="307">
        <v>150000000</v>
      </c>
      <c r="V28" s="243">
        <v>1.2022999999999999</v>
      </c>
      <c r="X28" s="307">
        <v>150000000</v>
      </c>
      <c r="Y28" s="307">
        <v>200000000</v>
      </c>
    </row>
    <row r="29" spans="1:25" s="310" customFormat="1" x14ac:dyDescent="0.55000000000000004">
      <c r="A29" s="470"/>
      <c r="B29" s="339"/>
      <c r="C29" s="329"/>
      <c r="D29" s="329"/>
      <c r="E29" s="329"/>
      <c r="F29"/>
      <c r="G29"/>
      <c r="H29"/>
      <c r="I29"/>
      <c r="J29" s="340"/>
      <c r="K29" s="308">
        <v>200</v>
      </c>
      <c r="L29" s="304">
        <f t="shared" si="0"/>
        <v>1.2022999999999999</v>
      </c>
      <c r="N29" s="469"/>
      <c r="Q29" s="469"/>
      <c r="R29" s="291"/>
      <c r="U29" s="307">
        <v>200000000</v>
      </c>
      <c r="V29" s="243">
        <v>1.2022999999999999</v>
      </c>
      <c r="X29" s="307">
        <v>200000000</v>
      </c>
      <c r="Y29" s="307">
        <v>250000000</v>
      </c>
    </row>
    <row r="30" spans="1:25" s="310" customFormat="1" x14ac:dyDescent="0.55000000000000004">
      <c r="A30" s="470"/>
      <c r="B30" s="335"/>
      <c r="C30" s="341" t="s">
        <v>263</v>
      </c>
      <c r="D30" s="335"/>
      <c r="E30" s="335"/>
      <c r="F30" s="335"/>
      <c r="G30" s="336">
        <f>P12</f>
        <v>2067568</v>
      </c>
      <c r="H30" s="335"/>
      <c r="I30" s="337" t="s">
        <v>200</v>
      </c>
      <c r="J30" s="335"/>
      <c r="K30" s="308">
        <v>250</v>
      </c>
      <c r="L30" s="304">
        <f t="shared" si="0"/>
        <v>1.2013</v>
      </c>
      <c r="N30" s="469"/>
      <c r="Q30" s="469"/>
      <c r="R30" s="291"/>
      <c r="U30" s="307">
        <v>250000000</v>
      </c>
      <c r="V30" s="243">
        <v>1.2013</v>
      </c>
      <c r="X30" s="307">
        <v>250000000</v>
      </c>
      <c r="Y30" s="307">
        <v>300000000</v>
      </c>
    </row>
    <row r="31" spans="1:25" s="310" customFormat="1" ht="24.75" thickBot="1" x14ac:dyDescent="0.6">
      <c r="A31" s="470"/>
      <c r="B31" s="472"/>
      <c r="C31" s="341" t="s">
        <v>264</v>
      </c>
      <c r="D31" s="472"/>
      <c r="E31" s="472"/>
      <c r="F31" s="472"/>
      <c r="G31" s="342">
        <f>+P24</f>
        <v>1.3034279274666667</v>
      </c>
      <c r="H31" s="472"/>
      <c r="I31" s="472"/>
      <c r="J31" s="472"/>
      <c r="K31" s="308">
        <v>300</v>
      </c>
      <c r="L31" s="304">
        <f t="shared" si="0"/>
        <v>1.1951000000000001</v>
      </c>
      <c r="N31" s="469"/>
      <c r="Q31" s="469"/>
      <c r="R31" s="291"/>
      <c r="U31" s="307">
        <v>300000000</v>
      </c>
      <c r="V31" s="243">
        <v>1.1951000000000001</v>
      </c>
      <c r="X31" s="307">
        <v>300000000</v>
      </c>
      <c r="Y31" s="307">
        <v>350000000</v>
      </c>
    </row>
    <row r="32" spans="1:25" s="310" customFormat="1" ht="24.75" thickTop="1" x14ac:dyDescent="0.55000000000000004">
      <c r="A32" s="470"/>
      <c r="B32" s="472"/>
      <c r="C32" s="472"/>
      <c r="D32" s="472"/>
      <c r="E32" s="472"/>
      <c r="F32" s="472"/>
      <c r="G32" s="472"/>
      <c r="H32" s="472"/>
      <c r="I32" s="472"/>
      <c r="J32" s="472"/>
      <c r="K32" s="308">
        <v>350</v>
      </c>
      <c r="L32" s="304">
        <f t="shared" si="0"/>
        <v>1.1866000000000001</v>
      </c>
      <c r="N32" s="469"/>
      <c r="Q32" s="469"/>
      <c r="R32" s="343"/>
      <c r="U32" s="307">
        <v>350000000</v>
      </c>
      <c r="V32" s="243">
        <v>1.1866000000000001</v>
      </c>
      <c r="X32" s="307">
        <v>350000000</v>
      </c>
      <c r="Y32" s="307">
        <v>400000000</v>
      </c>
    </row>
    <row r="33" spans="1:25" s="310" customFormat="1" x14ac:dyDescent="0.55000000000000004">
      <c r="A33" s="470"/>
      <c r="B33" s="472"/>
      <c r="C33" s="472"/>
      <c r="D33" s="472"/>
      <c r="E33" s="472"/>
      <c r="F33" s="472"/>
      <c r="G33" s="472"/>
      <c r="H33" s="472"/>
      <c r="I33" s="472" t="s">
        <v>67</v>
      </c>
      <c r="J33" s="472"/>
      <c r="K33" s="308">
        <v>400</v>
      </c>
      <c r="L33" s="304">
        <f t="shared" si="0"/>
        <v>1.1858</v>
      </c>
      <c r="N33" s="469"/>
      <c r="Q33" s="469"/>
      <c r="R33" s="291"/>
      <c r="U33" s="307">
        <v>400000000</v>
      </c>
      <c r="V33" s="243">
        <v>1.1858</v>
      </c>
      <c r="X33" s="307">
        <v>400000000</v>
      </c>
      <c r="Y33" s="307">
        <v>500000000</v>
      </c>
    </row>
    <row r="34" spans="1:25" s="310" customFormat="1" ht="24.75" thickBot="1" x14ac:dyDescent="0.6">
      <c r="A34" s="470"/>
      <c r="B34" s="472"/>
      <c r="C34" s="472"/>
      <c r="D34" s="472"/>
      <c r="E34" s="472"/>
      <c r="F34" s="472"/>
      <c r="G34" s="472"/>
      <c r="H34" s="472"/>
      <c r="I34" s="472"/>
      <c r="J34" s="472"/>
      <c r="K34" s="308">
        <v>500</v>
      </c>
      <c r="L34" s="304">
        <f t="shared" si="0"/>
        <v>1.1853</v>
      </c>
      <c r="N34" s="469"/>
      <c r="Q34" s="469"/>
      <c r="R34" s="291"/>
      <c r="U34" s="307">
        <v>500000000</v>
      </c>
      <c r="V34" s="243">
        <v>1.1853</v>
      </c>
      <c r="X34" s="307">
        <v>500000000</v>
      </c>
      <c r="Y34" s="344">
        <v>500000001</v>
      </c>
    </row>
    <row r="35" spans="1:25" s="310" customFormat="1" ht="24.75" thickBot="1" x14ac:dyDescent="0.6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7" t="s">
        <v>265</v>
      </c>
      <c r="L35" s="348">
        <f t="shared" si="0"/>
        <v>1.1788000000000001</v>
      </c>
      <c r="N35" s="469"/>
      <c r="Q35" s="469"/>
      <c r="R35" s="291"/>
      <c r="U35" s="344">
        <v>500000001</v>
      </c>
      <c r="V35" s="243">
        <v>1.1788000000000001</v>
      </c>
      <c r="X35" s="344">
        <v>500000001</v>
      </c>
      <c r="Y35" s="349"/>
    </row>
    <row r="36" spans="1:25" x14ac:dyDescent="0.55000000000000004">
      <c r="A36" s="310" t="s">
        <v>266</v>
      </c>
    </row>
    <row r="37" spans="1:25" x14ac:dyDescent="0.55000000000000004">
      <c r="A37" s="310" t="s">
        <v>267</v>
      </c>
    </row>
    <row r="38" spans="1:25" x14ac:dyDescent="0.55000000000000004">
      <c r="G38" s="693" t="s">
        <v>268</v>
      </c>
      <c r="H38" s="693"/>
      <c r="I38" s="693"/>
      <c r="J38" s="693"/>
      <c r="K38" s="693"/>
    </row>
    <row r="39" spans="1:25" x14ac:dyDescent="0.55000000000000004">
      <c r="G39" s="694" t="str">
        <f>'กรอกข้อมูล รร.'!C28</f>
        <v>(นายอำพร จานเก่า)</v>
      </c>
      <c r="H39" s="694"/>
      <c r="I39" s="694"/>
      <c r="J39" s="694"/>
    </row>
    <row r="40" spans="1:25" x14ac:dyDescent="0.55000000000000004">
      <c r="G40" s="694" t="str">
        <f>'กรอกข้อมูล รร.'!B13</f>
        <v>ช่าง ระดับ 4</v>
      </c>
      <c r="H40" s="694"/>
      <c r="I40" s="694"/>
      <c r="J40" s="694"/>
    </row>
  </sheetData>
  <mergeCells count="28">
    <mergeCell ref="A16:J17"/>
    <mergeCell ref="A3:K3"/>
    <mergeCell ref="A5:L5"/>
    <mergeCell ref="A9:L9"/>
    <mergeCell ref="A10:J11"/>
    <mergeCell ref="L10:L11"/>
    <mergeCell ref="D6:G6"/>
    <mergeCell ref="D7:G7"/>
    <mergeCell ref="A12:A15"/>
    <mergeCell ref="B12:I12"/>
    <mergeCell ref="B13:I13"/>
    <mergeCell ref="B14:I14"/>
    <mergeCell ref="B15:I15"/>
    <mergeCell ref="A18:D20"/>
    <mergeCell ref="E18:E20"/>
    <mergeCell ref="F18:H19"/>
    <mergeCell ref="I18:I20"/>
    <mergeCell ref="J18:J20"/>
    <mergeCell ref="F20:H20"/>
    <mergeCell ref="G38:K38"/>
    <mergeCell ref="G39:J39"/>
    <mergeCell ref="G40:J40"/>
    <mergeCell ref="A21:A25"/>
    <mergeCell ref="H21:J21"/>
    <mergeCell ref="H22:J22"/>
    <mergeCell ref="H23:J23"/>
    <mergeCell ref="H24:J24"/>
    <mergeCell ref="H25:J25"/>
  </mergeCells>
  <pageMargins left="1.1023622047244095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1</vt:i4>
      </vt:variant>
    </vt:vector>
  </HeadingPairs>
  <TitlesOfParts>
    <vt:vector size="24" baseType="lpstr">
      <vt:lpstr>คำอธิบาย</vt:lpstr>
      <vt:lpstr>กรอกข้อมูล รร.</vt:lpstr>
      <vt:lpstr>กรอกรายการ วัสดุ</vt:lpstr>
      <vt:lpstr>กรอกรายการครุภัณฑ์</vt:lpstr>
      <vt:lpstr>ปร4</vt:lpstr>
      <vt:lpstr>ปร5</vt:lpstr>
      <vt:lpstr>ปร6</vt:lpstr>
      <vt:lpstr>factor f</vt:lpstr>
      <vt:lpstr>Sheet7</vt:lpstr>
      <vt:lpstr>Sheet8</vt:lpstr>
      <vt:lpstr>ภาษีVAT</vt:lpstr>
      <vt:lpstr>ปร.4ข</vt:lpstr>
      <vt:lpstr>ปร 5 ข</vt:lpstr>
      <vt:lpstr>สำหรับแก้ไข ปร4(ก)</vt:lpstr>
      <vt:lpstr>สำหรับแก้ไข ปร4(ข)</vt:lpstr>
      <vt:lpstr>สำหรับแก้ไข1</vt:lpstr>
      <vt:lpstr>Sheet1</vt:lpstr>
      <vt:lpstr>ปร.5</vt:lpstr>
      <vt:lpstr>DATA</vt:lpstr>
      <vt:lpstr>ปร.4(ก)</vt:lpstr>
      <vt:lpstr>Sheet9</vt:lpstr>
      <vt:lpstr>Sheet10</vt:lpstr>
      <vt:lpstr>Sheet2</vt:lpstr>
      <vt:lpstr>ปร5!Print_Area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Plan01</dc:creator>
  <cp:lastModifiedBy>ACER</cp:lastModifiedBy>
  <cp:lastPrinted>2021-05-13T04:37:15Z</cp:lastPrinted>
  <dcterms:created xsi:type="dcterms:W3CDTF">2015-12-14T04:44:00Z</dcterms:created>
  <dcterms:modified xsi:type="dcterms:W3CDTF">2022-10-18T04:08:40Z</dcterms:modified>
</cp:coreProperties>
</file>