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isaster66\"/>
    </mc:Choice>
  </mc:AlternateContent>
  <xr:revisionPtr revIDLastSave="0" documentId="13_ncr:1_{C8BE50F4-C890-4EE1-976C-2CA52D33304D}" xr6:coauthVersionLast="47" xr6:coauthVersionMax="47" xr10:uidLastSave="{00000000-0000-0000-0000-000000000000}"/>
  <bookViews>
    <workbookView xWindow="28680" yWindow="-120" windowWidth="38640" windowHeight="21240" activeTab="4" xr2:uid="{00000000-000D-0000-FFFF-FFFF00000000}"/>
  </bookViews>
  <sheets>
    <sheet name="ปร.4(ก)." sheetId="3" r:id="rId1"/>
    <sheet name="ปร.5" sheetId="2" r:id="rId2"/>
    <sheet name="ปร.6" sheetId="1" r:id="rId3"/>
    <sheet name="Factor F" sheetId="6" r:id="rId4"/>
    <sheet name="แบบรูป" sheetId="8" r:id="rId5"/>
  </sheets>
  <definedNames>
    <definedName name="_xlnm.Print_Area" localSheetId="3">'Factor F'!$A$1:$L$36</definedName>
    <definedName name="_xlnm.Print_Area" localSheetId="1">ปร.5!$A$1:$N$31</definedName>
    <definedName name="_xlnm.Print_Area" localSheetId="2">ปร.6!$A$1:$K$34</definedName>
    <definedName name="_xlnm.Print_Titles" localSheetId="0">'ปร.4(ก).'!$1:$7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29" i="1"/>
  <c r="H23" i="2"/>
  <c r="E32" i="1"/>
  <c r="E30" i="1"/>
  <c r="D35" i="8"/>
  <c r="D32" i="8"/>
  <c r="G34" i="8" l="1"/>
  <c r="G27" i="1"/>
  <c r="L24" i="2"/>
  <c r="H36" i="6" l="1"/>
  <c r="F35" i="6"/>
  <c r="F34" i="6"/>
  <c r="E28" i="1"/>
  <c r="E26" i="1"/>
  <c r="E25" i="1"/>
  <c r="E24" i="1"/>
  <c r="H25" i="2"/>
  <c r="J22" i="2"/>
  <c r="H24" i="2"/>
  <c r="H21" i="2"/>
  <c r="V7" i="6" l="1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8" i="6"/>
  <c r="C4" i="8" l="1"/>
  <c r="D3" i="2"/>
  <c r="C3" i="8"/>
  <c r="H2" i="2"/>
  <c r="A3" i="8"/>
  <c r="I26" i="3" l="1"/>
  <c r="K26" i="3"/>
  <c r="L26" i="3" s="1"/>
  <c r="I27" i="3"/>
  <c r="K27" i="3"/>
  <c r="L27" i="3" s="1"/>
  <c r="I28" i="3"/>
  <c r="K28" i="3"/>
  <c r="I29" i="3"/>
  <c r="K29" i="3"/>
  <c r="I30" i="3"/>
  <c r="K30" i="3"/>
  <c r="L30" i="3" s="1"/>
  <c r="I31" i="3"/>
  <c r="K31" i="3"/>
  <c r="I32" i="3"/>
  <c r="K32" i="3"/>
  <c r="I33" i="3"/>
  <c r="K33" i="3"/>
  <c r="I34" i="3"/>
  <c r="K34" i="3"/>
  <c r="L34" i="3" s="1"/>
  <c r="I35" i="3"/>
  <c r="K35" i="3"/>
  <c r="I36" i="3"/>
  <c r="K36" i="3"/>
  <c r="L36" i="3" s="1"/>
  <c r="I37" i="3"/>
  <c r="K37" i="3"/>
  <c r="I38" i="3"/>
  <c r="K38" i="3"/>
  <c r="L38" i="3" s="1"/>
  <c r="I39" i="3"/>
  <c r="K39" i="3"/>
  <c r="I40" i="3"/>
  <c r="K40" i="3"/>
  <c r="I41" i="3"/>
  <c r="K41" i="3"/>
  <c r="I42" i="3"/>
  <c r="K42" i="3"/>
  <c r="I43" i="3"/>
  <c r="K43" i="3"/>
  <c r="I44" i="3"/>
  <c r="K44" i="3"/>
  <c r="I21" i="3"/>
  <c r="K21" i="3"/>
  <c r="I22" i="3"/>
  <c r="K22" i="3"/>
  <c r="I23" i="3"/>
  <c r="K23" i="3"/>
  <c r="I19" i="3"/>
  <c r="K19" i="3"/>
  <c r="I13" i="3"/>
  <c r="K13" i="3"/>
  <c r="I14" i="3"/>
  <c r="K14" i="3"/>
  <c r="I15" i="3"/>
  <c r="K15" i="3"/>
  <c r="I16" i="3"/>
  <c r="K16" i="3"/>
  <c r="I17" i="3"/>
  <c r="K17" i="3"/>
  <c r="I18" i="3"/>
  <c r="K18" i="3"/>
  <c r="I20" i="3"/>
  <c r="K20" i="3"/>
  <c r="I24" i="3"/>
  <c r="K24" i="3"/>
  <c r="I25" i="3"/>
  <c r="K25" i="3"/>
  <c r="L41" i="3" l="1"/>
  <c r="L37" i="3"/>
  <c r="L35" i="3"/>
  <c r="L33" i="3"/>
  <c r="L22" i="3"/>
  <c r="L39" i="3"/>
  <c r="L31" i="3"/>
  <c r="L43" i="3"/>
  <c r="L29" i="3"/>
  <c r="L44" i="3"/>
  <c r="L42" i="3"/>
  <c r="L23" i="3"/>
  <c r="L28" i="3"/>
  <c r="L40" i="3"/>
  <c r="L32" i="3"/>
  <c r="L21" i="3"/>
  <c r="L19" i="3"/>
  <c r="L20" i="3"/>
  <c r="L16" i="3"/>
  <c r="L14" i="3"/>
  <c r="L13" i="3"/>
  <c r="L24" i="3"/>
  <c r="L25" i="3"/>
  <c r="L18" i="3"/>
  <c r="L17" i="3"/>
  <c r="L15" i="3"/>
  <c r="I9" i="3"/>
  <c r="I10" i="3"/>
  <c r="I11" i="3"/>
  <c r="I12" i="3"/>
  <c r="K9" i="3" l="1"/>
  <c r="K10" i="3"/>
  <c r="K11" i="3"/>
  <c r="K12" i="3"/>
  <c r="L11" i="3" l="1"/>
  <c r="L9" i="3"/>
  <c r="L12" i="3"/>
  <c r="L10" i="3"/>
  <c r="I8" i="3"/>
  <c r="I6" i="1" l="1"/>
  <c r="A2" i="6" l="1"/>
  <c r="D2" i="6"/>
  <c r="B3" i="6"/>
  <c r="B4" i="6" s="1"/>
  <c r="K3" i="6"/>
  <c r="A3" i="1"/>
  <c r="E3" i="1"/>
  <c r="B4" i="1"/>
  <c r="C5" i="1" s="1"/>
  <c r="I4" i="1"/>
  <c r="E7" i="1"/>
  <c r="A12" i="1"/>
  <c r="B2" i="2"/>
  <c r="E4" i="2"/>
  <c r="M3" i="2"/>
  <c r="M5" i="2"/>
  <c r="I45" i="3"/>
  <c r="K8" i="3"/>
  <c r="K45" i="3" s="1"/>
  <c r="L8" i="3" l="1"/>
  <c r="L45" i="3" s="1"/>
  <c r="K9" i="2" l="1"/>
  <c r="P8" i="6" l="1"/>
  <c r="P10" i="6" s="1"/>
  <c r="G23" i="6" s="1"/>
  <c r="H17" i="6"/>
  <c r="P11" i="6" l="1"/>
  <c r="P12" i="6" s="1"/>
  <c r="E24" i="6" s="1"/>
  <c r="G26" i="6"/>
  <c r="R12" i="6" l="1"/>
  <c r="H21" i="6" s="1"/>
  <c r="H18" i="6"/>
  <c r="O17" i="6" s="1"/>
  <c r="H19" i="6"/>
  <c r="G24" i="6"/>
  <c r="I23" i="6"/>
  <c r="R11" i="6"/>
  <c r="A23" i="6" s="1"/>
  <c r="O19" i="6" l="1"/>
  <c r="E23" i="6"/>
  <c r="H20" i="6"/>
  <c r="C23" i="6"/>
  <c r="O16" i="6" l="1"/>
  <c r="O18" i="6" s="1"/>
  <c r="O20" i="6" s="1"/>
  <c r="O21" i="6" s="1"/>
  <c r="L9" i="2" s="1"/>
  <c r="G27" i="6" l="1"/>
  <c r="M9" i="2"/>
  <c r="M17" i="2" s="1"/>
  <c r="M18" i="2" s="1"/>
  <c r="H12" i="1" l="1"/>
  <c r="H21" i="1" s="1"/>
  <c r="B22" i="1" s="1"/>
  <c r="A18" i="2"/>
</calcChain>
</file>

<file path=xl/sharedStrings.xml><?xml version="1.0" encoding="utf-8"?>
<sst xmlns="http://schemas.openxmlformats.org/spreadsheetml/2006/main" count="179" uniqueCount="119">
  <si>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</si>
  <si>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</si>
  <si>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</si>
  <si>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</si>
  <si>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</si>
  <si>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เงื่อนไข</t>
  </si>
  <si>
    <t>สรุป</t>
  </si>
  <si>
    <t>ประมาณราคาโดย</t>
  </si>
  <si>
    <t>จังหวัด</t>
  </si>
  <si>
    <t>**</t>
  </si>
  <si>
    <t>£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</si>
  <si>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</si>
  <si>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</si>
  <si>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</si>
  <si>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</si>
  <si>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</si>
  <si>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</si>
  <si>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หน่วย</t>
  </si>
  <si>
    <t>ค่าแรงงาน</t>
  </si>
  <si>
    <t>จำนวนเงิน</t>
  </si>
  <si>
    <t>รวมค่าวัสดุ  และค่าแรงงาน</t>
  </si>
  <si>
    <t>ค่าวัสดุ</t>
  </si>
  <si>
    <t>ค่าก่อสร้าง</t>
  </si>
  <si>
    <t>หน่วย : บาท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</si>
  <si>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</si>
  <si>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</si>
  <si>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</si>
  <si>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</si>
  <si>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ยอดสุทธิ</t>
  </si>
  <si>
    <t xml:space="preserve"> -</t>
  </si>
  <si>
    <t>แบบ ปร.5(ก)</t>
  </si>
  <si>
    <t>ดอกเบี้ยเงินกู้</t>
  </si>
  <si>
    <t>ค่างาน(ทุน)</t>
  </si>
  <si>
    <t>FACTOR F</t>
  </si>
  <si>
    <t>ล้านบาท</t>
  </si>
  <si>
    <t>เงินล่วงหน้าจ่าย</t>
  </si>
  <si>
    <t>&lt;0.5</t>
  </si>
  <si>
    <t>ค่าประกันผลงาน หัก</t>
  </si>
  <si>
    <t>ค่าภาษีมูลค่าเพิ่ม ( VAT )</t>
  </si>
  <si>
    <t>สูตรคำนวณหาค่า FACTOR  F</t>
  </si>
  <si>
    <t>( C - B )</t>
  </si>
  <si>
    <t>A = ค่าวัสดุและแรงงานต้นทุน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</si>
  <si>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</si>
  <si>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</si>
  <si>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</si>
  <si>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</si>
  <si>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&gt;500</t>
  </si>
  <si>
    <t>ตารางแสดงการคำนวณหาค่า FACTOR F งานอาคาร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</si>
  <si>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</si>
  <si>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}</t>
  </si>
  <si>
    <t>{</t>
  </si>
  <si>
    <t>บาท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</si>
  <si>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</si>
  <si>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</si>
  <si>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2. ถ้าเป็นงานเงินกู้ให้ใช้ Factor F ในช่อง " รวมในรูป Factor "</t>
  </si>
  <si>
    <t>Factor F</t>
  </si>
  <si>
    <t>a =</t>
  </si>
  <si>
    <t xml:space="preserve"> </t>
  </si>
  <si>
    <t>b =</t>
  </si>
  <si>
    <t xml:space="preserve">c = </t>
  </si>
  <si>
    <t xml:space="preserve">d = </t>
  </si>
  <si>
    <t xml:space="preserve">e = </t>
  </si>
  <si>
    <t>เมื่อ</t>
  </si>
  <si>
    <t xml:space="preserve"> =</t>
  </si>
  <si>
    <t>แทนค่า</t>
  </si>
  <si>
    <t>(</t>
  </si>
  <si>
    <t>)</t>
  </si>
  <si>
    <t>)   X   (</t>
  </si>
  <si>
    <t>สรุปค่าต้นทุนงาน</t>
  </si>
  <si>
    <t>ค่า FACTOR F เท่ากับ</t>
  </si>
  <si>
    <t xml:space="preserve"> -  (</t>
  </si>
  <si>
    <t>สรุปค่าปรับปรุง-ซ่อมแซม</t>
  </si>
  <si>
    <t>สถานที่</t>
  </si>
  <si>
    <t>สรุปราคาค่าปรับปรุง-ซ่อมแซม</t>
  </si>
  <si>
    <t>แบบ ปร.4 ปร.5 ปร.6 และตารางแสดงการคำนวณหาค่า Factor F ทั้งหมด</t>
  </si>
  <si>
    <t>งานปรับปรุง/ซ่อมแซม</t>
  </si>
  <si>
    <t>แบบ ปร.4(ก) ที่แนบ</t>
  </si>
  <si>
    <t>ค่าปรับปรุง/ซ่อมแซม</t>
  </si>
  <si>
    <t xml:space="preserve">  รวมค่าปรับปรุง/ซ่อมแซม</t>
  </si>
  <si>
    <t xml:space="preserve">รวมค่าปรับปรุง/ซ่อมแซมเป็นเงินทั้งสิ้น   </t>
  </si>
  <si>
    <t>ผู้ประมาณราคา</t>
  </si>
  <si>
    <t>รับรองความถูกต้อง</t>
  </si>
  <si>
    <t>ตรวจสอบความถูกต้อง</t>
  </si>
  <si>
    <t>...........................................................................................</t>
  </si>
  <si>
    <t>รวมค่าวัสดุและค่าแรงงานงานปรับปรุง ซ่อมแซมทั้งหมด</t>
  </si>
  <si>
    <t>กรุงเทพมหานคร</t>
  </si>
  <si>
    <t>…………………………………………………..</t>
  </si>
  <si>
    <t>แบบบรูปรายการ</t>
  </si>
  <si>
    <t>โรงเรียน</t>
  </si>
  <si>
    <t>รายการรื้อถอน</t>
  </si>
  <si>
    <t>รายการซ่อมแซมใหม่</t>
  </si>
  <si>
    <t>1...................</t>
  </si>
  <si>
    <t>2...................</t>
  </si>
  <si>
    <t>...................................................</t>
  </si>
  <si>
    <t>รหัส
วัสดุ</t>
  </si>
  <si>
    <t>d-e=</t>
  </si>
  <si>
    <t>a-b=</t>
  </si>
  <si>
    <t>[( D - E ) x ( A - B )]</t>
  </si>
  <si>
    <t>c-b=</t>
  </si>
  <si>
    <t>หาร</t>
  </si>
  <si>
    <t>factor f</t>
  </si>
  <si>
    <t>.......................................................</t>
  </si>
  <si>
    <t>นายทดสอบ</t>
  </si>
  <si>
    <t>ตำแหน่งผู้อำนวยการโรงเรียน</t>
  </si>
  <si>
    <t>ตำแหน่ง...........................................</t>
  </si>
  <si>
    <t>(ชื่อ - สกุล ผู้บริหาร)</t>
  </si>
  <si>
    <t>(ชื่อ สกุล ผู้ประมาณการ)</t>
  </si>
  <si>
    <t>อาคารหลังที่ 1</t>
  </si>
  <si>
    <t>อาคารหลังที่ 2</t>
  </si>
  <si>
    <t>ให้จัดทำประมาณการรายการรื้อถอนและซ่อมแซมใหม่</t>
  </si>
  <si>
    <t>ให้แล้วเสร็จเป็นหลังๆ ไปเป็นชุด</t>
  </si>
  <si>
    <t>นักวิเคราะห์นโยบายและแผน</t>
  </si>
  <si>
    <t>ผู้อำนวยการกลุ่มนโยบายและแผน</t>
  </si>
  <si>
    <t>...../....../2565</t>
  </si>
  <si>
    <t>(นาย…......................................)</t>
  </si>
  <si>
    <t>(นาย….................................................)</t>
  </si>
  <si>
    <t>ซ่อมแซมระบบไฟฟ้าภายในโรงเรียน</t>
  </si>
  <si>
    <t>ด้วยโรงเรียนมีความประสงค์ดำเนินการซ่อมแซมระบบไฟฟ้าภายในโรงเรียน</t>
  </si>
  <si>
    <t>โดยมีรายละเอียด ดังต่อไปนี้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</si>
</sst>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</numFmts>
  <fonts count="58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Wingdings 2"/>
      <family val="1"/>
      <charset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Symbol"/>
      <family val="1"/>
      <charset val="2"/>
    </font>
    <font>
      <sz val="36"/>
      <color indexed="8"/>
      <name val="TH SarabunPSK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63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color indexed="8"/>
      <name val="TH SarabunPSK"/>
      <family val="2"/>
    </font>
    <font>
      <sz val="15.5"/>
      <name val="TH SarabunPSK"/>
      <family val="2"/>
    </font>
    <font>
      <sz val="14"/>
      <color rgb="FF0000CC"/>
      <name val="TH SarabunPSK"/>
      <family val="2"/>
    </font>
    <font>
      <sz val="16"/>
      <color rgb="FF0000CC"/>
      <name val="TH SarabunPSK"/>
      <family val="2"/>
    </font>
    <font>
      <sz val="15"/>
      <color rgb="FF0000CC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0000CC"/>
      <name val="TH SarabunPSK"/>
      <family val="2"/>
    </font>
    <font>
      <sz val="15.5"/>
      <color rgb="FF0000CC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87" fontId="4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9" fontId="4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0" fillId="0" borderId="0"/>
  </cellStyleXfs>
  <cellXfs count="383">
    <xf numFmtId="0" fontId="0" fillId="0" borderId="0" xfId="0"/>
    <xf numFmtId="0" fontId="2" fillId="0" borderId="0" xfId="0" applyFont="1"/>
    <xf numFmtId="189" fontId="4" fillId="0" borderId="10" xfId="46" applyNumberFormat="1" applyFont="1" applyBorder="1" applyAlignment="1">
      <alignment horizontal="center" vertical="center" wrapText="1"/>
    </xf>
    <xf numFmtId="189" fontId="4" fillId="0" borderId="11" xfId="46" applyNumberFormat="1" applyFont="1" applyBorder="1" applyAlignment="1">
      <alignment horizontal="center" vertical="center" wrapText="1"/>
    </xf>
    <xf numFmtId="189" fontId="2" fillId="0" borderId="0" xfId="46" applyNumberFormat="1" applyFont="1"/>
    <xf numFmtId="0" fontId="2" fillId="0" borderId="0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89" fontId="8" fillId="0" borderId="0" xfId="46" applyNumberFormat="1" applyFont="1"/>
    <xf numFmtId="0" fontId="8" fillId="0" borderId="0" xfId="0" applyFont="1" applyBorder="1"/>
    <xf numFmtId="189" fontId="8" fillId="0" borderId="0" xfId="46" applyNumberFormat="1" applyFont="1" applyBorder="1"/>
    <xf numFmtId="0" fontId="9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4" xfId="0" applyFont="1" applyBorder="1"/>
    <xf numFmtId="189" fontId="2" fillId="0" borderId="14" xfId="46" applyNumberFormat="1" applyFont="1" applyBorder="1"/>
    <xf numFmtId="0" fontId="2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/>
    <xf numFmtId="189" fontId="8" fillId="0" borderId="14" xfId="46" applyNumberFormat="1" applyFont="1" applyBorder="1"/>
    <xf numFmtId="0" fontId="8" fillId="0" borderId="14" xfId="0" applyFont="1" applyBorder="1"/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0" xfId="48" applyFont="1" applyBorder="1"/>
    <xf numFmtId="192" fontId="7" fillId="0" borderId="0" xfId="46" applyNumberFormat="1" applyFont="1" applyBorder="1" applyProtection="1">
      <protection locked="0"/>
    </xf>
    <xf numFmtId="49" fontId="7" fillId="0" borderId="0" xfId="48" applyNumberFormat="1" applyFont="1" applyBorder="1" applyAlignment="1">
      <alignment horizontal="left"/>
    </xf>
    <xf numFmtId="0" fontId="4" fillId="0" borderId="16" xfId="0" applyFont="1" applyBorder="1" applyAlignment="1"/>
    <xf numFmtId="0" fontId="2" fillId="0" borderId="17" xfId="0" applyFont="1" applyBorder="1" applyAlignment="1">
      <alignment horizontal="center"/>
    </xf>
    <xf numFmtId="43" fontId="8" fillId="0" borderId="0" xfId="46" applyFont="1" applyBorder="1"/>
    <xf numFmtId="43" fontId="8" fillId="0" borderId="0" xfId="46" applyFont="1" applyBorder="1" applyAlignment="1">
      <alignment horizontal="center"/>
    </xf>
    <xf numFmtId="43" fontId="8" fillId="0" borderId="0" xfId="46" applyFont="1"/>
    <xf numFmtId="43" fontId="8" fillId="0" borderId="0" xfId="46" applyFont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8" fillId="0" borderId="19" xfId="0" applyFont="1" applyBorder="1"/>
    <xf numFmtId="0" fontId="8" fillId="0" borderId="19" xfId="0" applyFont="1" applyBorder="1" applyAlignment="1"/>
    <xf numFmtId="189" fontId="8" fillId="0" borderId="19" xfId="46" applyNumberFormat="1" applyFont="1" applyBorder="1"/>
    <xf numFmtId="0" fontId="9" fillId="0" borderId="20" xfId="0" applyFont="1" applyBorder="1" applyAlignment="1">
      <alignment horizontal="right"/>
    </xf>
    <xf numFmtId="43" fontId="2" fillId="0" borderId="14" xfId="0" applyNumberFormat="1" applyFont="1" applyBorder="1" applyAlignment="1"/>
    <xf numFmtId="189" fontId="2" fillId="0" borderId="21" xfId="46" applyNumberFormat="1" applyFont="1" applyBorder="1"/>
    <xf numFmtId="43" fontId="7" fillId="0" borderId="22" xfId="46" applyFont="1" applyBorder="1" applyAlignment="1">
      <alignment horizontal="center"/>
    </xf>
    <xf numFmtId="43" fontId="2" fillId="0" borderId="22" xfId="46" applyFont="1" applyBorder="1"/>
    <xf numFmtId="43" fontId="2" fillId="0" borderId="17" xfId="46" applyFont="1" applyBorder="1"/>
    <xf numFmtId="43" fontId="2" fillId="0" borderId="10" xfId="46" applyFont="1" applyBorder="1"/>
    <xf numFmtId="191" fontId="2" fillId="0" borderId="17" xfId="46" applyNumberFormat="1" applyFont="1" applyBorder="1" applyAlignment="1"/>
    <xf numFmtId="0" fontId="8" fillId="0" borderId="0" xfId="48" applyFont="1" applyBorder="1"/>
    <xf numFmtId="0" fontId="11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4" xfId="0" applyFont="1" applyBorder="1" applyAlignment="1"/>
    <xf numFmtId="0" fontId="14" fillId="0" borderId="14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2" fillId="0" borderId="24" xfId="0" applyFont="1" applyBorder="1" applyAlignment="1">
      <alignment horizontal="right"/>
    </xf>
    <xf numFmtId="0" fontId="8" fillId="0" borderId="0" xfId="0" applyFont="1" applyBorder="1" applyAlignment="1"/>
    <xf numFmtId="0" fontId="11" fillId="0" borderId="25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2" fillId="0" borderId="0" xfId="46" applyNumberFormat="1" applyFont="1" applyBorder="1"/>
    <xf numFmtId="0" fontId="6" fillId="0" borderId="26" xfId="0" applyFont="1" applyBorder="1"/>
    <xf numFmtId="0" fontId="45" fillId="0" borderId="29" xfId="47" applyFont="1" applyFill="1" applyBorder="1" applyAlignment="1" applyProtection="1">
      <alignment horizontal="center" vertical="center"/>
      <protection hidden="1"/>
    </xf>
    <xf numFmtId="191" fontId="45" fillId="0" borderId="29" xfId="46" applyNumberFormat="1" applyFont="1" applyFill="1" applyBorder="1" applyAlignment="1" applyProtection="1">
      <alignment horizontal="left" vertical="center"/>
      <protection hidden="1"/>
    </xf>
    <xf numFmtId="43" fontId="45" fillId="0" borderId="29" xfId="46" applyFont="1" applyFill="1" applyBorder="1" applyAlignment="1" applyProtection="1">
      <alignment horizontal="center" vertical="center"/>
      <protection hidden="1"/>
    </xf>
    <xf numFmtId="43" fontId="45" fillId="0" borderId="29" xfId="47" applyNumberFormat="1" applyFont="1" applyFill="1" applyBorder="1" applyAlignment="1" applyProtection="1">
      <alignment horizontal="left" vertical="center"/>
      <protection hidden="1"/>
    </xf>
    <xf numFmtId="43" fontId="45" fillId="0" borderId="0" xfId="47" applyNumberFormat="1" applyFont="1" applyFill="1" applyBorder="1" applyAlignment="1" applyProtection="1">
      <alignment horizontal="center" vertical="center"/>
      <protection hidden="1"/>
    </xf>
    <xf numFmtId="190" fontId="8" fillId="0" borderId="0" xfId="0" applyNumberFormat="1" applyFont="1" applyBorder="1" applyAlignment="1"/>
    <xf numFmtId="0" fontId="2" fillId="0" borderId="16" xfId="0" applyFont="1" applyBorder="1" applyAlignment="1"/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16" xfId="0" applyNumberFormat="1" applyFont="1" applyBorder="1" applyAlignment="1"/>
    <xf numFmtId="43" fontId="7" fillId="0" borderId="16" xfId="46" applyFont="1" applyBorder="1" applyAlignment="1">
      <alignment horizontal="left"/>
    </xf>
    <xf numFmtId="189" fontId="8" fillId="0" borderId="0" xfId="46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90" fontId="52" fillId="0" borderId="18" xfId="0" applyNumberFormat="1" applyFont="1" applyBorder="1" applyAlignment="1">
      <alignment horizontal="left"/>
    </xf>
    <xf numFmtId="0" fontId="7" fillId="0" borderId="0" xfId="48" applyFont="1" applyBorder="1" applyAlignment="1"/>
    <xf numFmtId="192" fontId="7" fillId="0" borderId="0" xfId="46" applyNumberFormat="1" applyFont="1" applyBorder="1" applyAlignment="1" applyProtection="1">
      <protection locked="0"/>
    </xf>
    <xf numFmtId="0" fontId="8" fillId="0" borderId="0" xfId="0" applyFont="1" applyAlignment="1"/>
    <xf numFmtId="43" fontId="2" fillId="0" borderId="0" xfId="0" applyNumberFormat="1" applyFont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2" fillId="0" borderId="0" xfId="46" applyNumberFormat="1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Border="1" applyAlignment="1"/>
    <xf numFmtId="0" fontId="8" fillId="0" borderId="16" xfId="0" applyFont="1" applyFill="1" applyBorder="1" applyAlignment="1" applyProtection="1">
      <protection locked="0"/>
    </xf>
    <xf numFmtId="0" fontId="8" fillId="0" borderId="15" xfId="0" applyFont="1" applyFill="1" applyBorder="1" applyAlignment="1" applyProtection="1">
      <protection locked="0"/>
    </xf>
    <xf numFmtId="43" fontId="8" fillId="0" borderId="14" xfId="46" applyFont="1" applyFill="1" applyBorder="1" applyAlignment="1" applyProtection="1">
      <alignment horizontal="left"/>
      <protection locked="0"/>
    </xf>
    <xf numFmtId="0" fontId="8" fillId="0" borderId="14" xfId="0" applyFont="1" applyFill="1" applyBorder="1" applyAlignment="1" applyProtection="1">
      <alignment horizontal="center"/>
      <protection locked="0"/>
    </xf>
    <xf numFmtId="43" fontId="8" fillId="0" borderId="14" xfId="46" applyFont="1" applyFill="1" applyBorder="1" applyProtection="1">
      <protection locked="0"/>
    </xf>
    <xf numFmtId="0" fontId="8" fillId="0" borderId="16" xfId="0" applyFont="1" applyFill="1" applyBorder="1" applyAlignment="1" applyProtection="1">
      <alignment horizontal="right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13" xfId="48" applyFont="1" applyFill="1" applyBorder="1" applyAlignment="1" applyProtection="1">
      <protection locked="0"/>
    </xf>
    <xf numFmtId="43" fontId="8" fillId="0" borderId="43" xfId="46" applyFont="1" applyFill="1" applyBorder="1" applyAlignment="1" applyProtection="1">
      <alignment horizontal="center"/>
      <protection locked="0"/>
    </xf>
    <xf numFmtId="43" fontId="8" fillId="0" borderId="15" xfId="46" applyFont="1" applyFill="1" applyBorder="1" applyAlignment="1" applyProtection="1">
      <alignment horizontal="center"/>
      <protection locked="0"/>
    </xf>
    <xf numFmtId="43" fontId="8" fillId="0" borderId="43" xfId="46" applyFont="1" applyFill="1" applyBorder="1" applyProtection="1">
      <protection locked="0"/>
    </xf>
    <xf numFmtId="187" fontId="8" fillId="0" borderId="15" xfId="46" applyNumberFormat="1" applyFont="1" applyFill="1" applyBorder="1" applyProtection="1">
      <protection locked="0"/>
    </xf>
    <xf numFmtId="189" fontId="8" fillId="0" borderId="0" xfId="46" applyNumberFormat="1" applyFont="1" applyFill="1"/>
    <xf numFmtId="0" fontId="7" fillId="0" borderId="48" xfId="0" applyFont="1" applyFill="1" applyBorder="1" applyAlignment="1" applyProtection="1">
      <alignment horizontal="center"/>
      <protection locked="0"/>
    </xf>
    <xf numFmtId="193" fontId="8" fillId="0" borderId="48" xfId="0" applyNumberFormat="1" applyFont="1" applyFill="1" applyBorder="1" applyAlignment="1" applyProtection="1">
      <protection locked="0"/>
    </xf>
    <xf numFmtId="0" fontId="8" fillId="0" borderId="49" xfId="0" applyFont="1" applyFill="1" applyBorder="1" applyAlignment="1" applyProtection="1">
      <alignment horizontal="right"/>
      <protection locked="0"/>
    </xf>
    <xf numFmtId="43" fontId="7" fillId="0" borderId="23" xfId="46" applyFont="1" applyFill="1" applyBorder="1" applyProtection="1">
      <protection locked="0"/>
    </xf>
    <xf numFmtId="187" fontId="8" fillId="0" borderId="50" xfId="46" applyNumberFormat="1" applyFont="1" applyFill="1" applyBorder="1" applyProtection="1">
      <protection locked="0"/>
    </xf>
    <xf numFmtId="0" fontId="7" fillId="0" borderId="0" xfId="0" applyFont="1" applyBorder="1" applyAlignment="1"/>
    <xf numFmtId="0" fontId="54" fillId="0" borderId="0" xfId="0" applyFont="1" applyAlignment="1">
      <alignment vertical="center"/>
    </xf>
    <xf numFmtId="189" fontId="8" fillId="0" borderId="0" xfId="46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5" fillId="0" borderId="0" xfId="47" applyFont="1" applyFill="1" applyBorder="1" applyAlignment="1" applyProtection="1">
      <alignment horizontal="center"/>
      <protection hidden="1"/>
    </xf>
    <xf numFmtId="0" fontId="35" fillId="0" borderId="0" xfId="47" applyFont="1" applyFill="1" applyAlignment="1" applyProtection="1">
      <alignment horizontal="center"/>
      <protection hidden="1"/>
    </xf>
    <xf numFmtId="43" fontId="35" fillId="0" borderId="0" xfId="46" applyFont="1" applyFill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43" fontId="2" fillId="0" borderId="0" xfId="46" applyFont="1" applyFill="1" applyProtection="1">
      <protection hidden="1"/>
    </xf>
    <xf numFmtId="0" fontId="4" fillId="0" borderId="16" xfId="0" applyFont="1" applyFill="1" applyBorder="1" applyAlignment="1" applyProtection="1">
      <protection hidden="1"/>
    </xf>
    <xf numFmtId="0" fontId="4" fillId="0" borderId="16" xfId="0" applyFont="1" applyFill="1" applyBorder="1" applyAlignment="1" applyProtection="1">
      <alignment horizontal="right"/>
      <protection hidden="1"/>
    </xf>
    <xf numFmtId="189" fontId="2" fillId="0" borderId="0" xfId="46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46" fillId="0" borderId="41" xfId="47" applyFont="1" applyFill="1" applyBorder="1" applyAlignment="1" applyProtection="1">
      <alignment horizontal="center" vertical="center"/>
      <protection hidden="1"/>
    </xf>
    <xf numFmtId="0" fontId="46" fillId="0" borderId="28" xfId="47" applyFont="1" applyFill="1" applyBorder="1" applyAlignment="1" applyProtection="1">
      <alignment horizontal="center" vertical="center"/>
      <protection hidden="1"/>
    </xf>
    <xf numFmtId="10" fontId="35" fillId="0" borderId="30" xfId="47" applyNumberFormat="1" applyFont="1" applyFill="1" applyBorder="1" applyAlignment="1" applyProtection="1">
      <alignment horizontal="center"/>
      <protection hidden="1"/>
    </xf>
    <xf numFmtId="0" fontId="35" fillId="0" borderId="21" xfId="47" applyFont="1" applyFill="1" applyBorder="1" applyAlignment="1" applyProtection="1">
      <alignment horizontal="center"/>
      <protection hidden="1"/>
    </xf>
    <xf numFmtId="0" fontId="35" fillId="0" borderId="31" xfId="47" applyFont="1" applyFill="1" applyBorder="1" applyAlignment="1" applyProtection="1">
      <alignment horizontal="center"/>
      <protection hidden="1"/>
    </xf>
    <xf numFmtId="43" fontId="35" fillId="0" borderId="0" xfId="47" applyNumberFormat="1" applyFont="1" applyFill="1" applyAlignment="1" applyProtection="1">
      <alignment horizontal="center"/>
      <protection hidden="1"/>
    </xf>
    <xf numFmtId="43" fontId="35" fillId="0" borderId="21" xfId="46" applyFont="1" applyFill="1" applyBorder="1" applyAlignment="1" applyProtection="1">
      <alignment horizontal="center"/>
      <protection hidden="1"/>
    </xf>
    <xf numFmtId="43" fontId="35" fillId="0" borderId="14" xfId="46" applyFont="1" applyFill="1" applyBorder="1" applyAlignment="1" applyProtection="1">
      <alignment horizontal="center"/>
      <protection hidden="1"/>
    </xf>
    <xf numFmtId="0" fontId="35" fillId="0" borderId="14" xfId="47" applyFont="1" applyFill="1" applyBorder="1" applyAlignment="1" applyProtection="1">
      <alignment horizontal="center"/>
      <protection hidden="1"/>
    </xf>
    <xf numFmtId="188" fontId="35" fillId="0" borderId="32" xfId="47" applyNumberFormat="1" applyFont="1" applyFill="1" applyBorder="1" applyAlignment="1" applyProtection="1">
      <alignment horizontal="center"/>
      <protection hidden="1"/>
    </xf>
    <xf numFmtId="0" fontId="35" fillId="0" borderId="32" xfId="47" applyFont="1" applyFill="1" applyBorder="1" applyAlignment="1" applyProtection="1">
      <alignment horizontal="center"/>
      <protection hidden="1"/>
    </xf>
    <xf numFmtId="0" fontId="35" fillId="0" borderId="0" xfId="47" applyFont="1" applyFill="1" applyAlignment="1" applyProtection="1">
      <alignment horizontal="left"/>
      <protection hidden="1"/>
    </xf>
    <xf numFmtId="43" fontId="35" fillId="0" borderId="0" xfId="47" applyNumberFormat="1" applyFont="1" applyFill="1" applyAlignment="1" applyProtection="1">
      <alignment horizontal="left"/>
      <protection hidden="1"/>
    </xf>
    <xf numFmtId="0" fontId="44" fillId="0" borderId="0" xfId="0" applyFont="1" applyFill="1" applyProtection="1">
      <protection hidden="1"/>
    </xf>
    <xf numFmtId="10" fontId="35" fillId="0" borderId="33" xfId="47" applyNumberFormat="1" applyFont="1" applyFill="1" applyBorder="1" applyAlignment="1" applyProtection="1">
      <alignment horizontal="center"/>
      <protection hidden="1"/>
    </xf>
    <xf numFmtId="43" fontId="44" fillId="0" borderId="0" xfId="46" applyFont="1" applyFill="1" applyProtection="1">
      <protection hidden="1"/>
    </xf>
    <xf numFmtId="43" fontId="35" fillId="0" borderId="14" xfId="46" applyFont="1" applyFill="1" applyBorder="1" applyAlignment="1" applyProtection="1">
      <alignment horizontal="center" vertical="center"/>
      <protection hidden="1"/>
    </xf>
    <xf numFmtId="0" fontId="35" fillId="0" borderId="14" xfId="47" applyFont="1" applyFill="1" applyBorder="1" applyAlignment="1" applyProtection="1">
      <alignment horizontal="center" vertical="center"/>
      <protection hidden="1"/>
    </xf>
    <xf numFmtId="0" fontId="35" fillId="0" borderId="32" xfId="47" applyFont="1" applyFill="1" applyBorder="1" applyAlignment="1" applyProtection="1">
      <alignment horizontal="center" vertical="center"/>
      <protection hidden="1"/>
    </xf>
    <xf numFmtId="188" fontId="35" fillId="0" borderId="32" xfId="47" applyNumberFormat="1" applyFont="1" applyFill="1" applyBorder="1" applyAlignment="1" applyProtection="1">
      <alignment horizontal="center" vertical="center"/>
      <protection hidden="1"/>
    </xf>
    <xf numFmtId="0" fontId="35" fillId="0" borderId="0" xfId="46" applyNumberFormat="1" applyFont="1" applyFill="1" applyAlignment="1" applyProtection="1">
      <alignment horizontal="right"/>
      <protection hidden="1"/>
    </xf>
    <xf numFmtId="0" fontId="47" fillId="0" borderId="34" xfId="47" applyFont="1" applyFill="1" applyBorder="1" applyAlignment="1" applyProtection="1">
      <alignment horizontal="left"/>
      <protection hidden="1"/>
    </xf>
    <xf numFmtId="0" fontId="35" fillId="0" borderId="34" xfId="47" applyFont="1" applyFill="1" applyBorder="1" applyAlignment="1" applyProtection="1">
      <alignment horizontal="right"/>
      <protection hidden="1"/>
    </xf>
    <xf numFmtId="0" fontId="47" fillId="0" borderId="0" xfId="47" applyFont="1" applyFill="1" applyBorder="1" applyAlignment="1" applyProtection="1">
      <alignment horizontal="left"/>
      <protection hidden="1"/>
    </xf>
    <xf numFmtId="0" fontId="35" fillId="0" borderId="0" xfId="47" applyFont="1" applyFill="1" applyBorder="1" applyAlignment="1" applyProtection="1">
      <alignment horizontal="right"/>
      <protection hidden="1"/>
    </xf>
    <xf numFmtId="0" fontId="45" fillId="0" borderId="0" xfId="47" applyFont="1" applyFill="1" applyAlignment="1" applyProtection="1">
      <alignment horizontal="right"/>
      <protection hidden="1"/>
    </xf>
    <xf numFmtId="0" fontId="35" fillId="25" borderId="0" xfId="46" applyNumberFormat="1" applyFont="1" applyFill="1" applyAlignment="1" applyProtection="1">
      <alignment horizontal="right"/>
      <protection hidden="1"/>
    </xf>
    <xf numFmtId="0" fontId="47" fillId="0" borderId="29" xfId="47" applyFont="1" applyFill="1" applyBorder="1" applyAlignment="1" applyProtection="1">
      <alignment horizontal="left"/>
      <protection hidden="1"/>
    </xf>
    <xf numFmtId="0" fontId="35" fillId="0" borderId="29" xfId="47" applyFont="1" applyFill="1" applyBorder="1" applyAlignment="1" applyProtection="1">
      <alignment horizontal="right"/>
      <protection hidden="1"/>
    </xf>
    <xf numFmtId="0" fontId="35" fillId="26" borderId="0" xfId="47" applyFont="1" applyFill="1" applyAlignment="1" applyProtection="1">
      <alignment horizontal="right"/>
      <protection hidden="1"/>
    </xf>
    <xf numFmtId="0" fontId="35" fillId="0" borderId="35" xfId="47" applyFont="1" applyFill="1" applyBorder="1" applyAlignment="1" applyProtection="1">
      <alignment horizontal="left"/>
      <protection hidden="1"/>
    </xf>
    <xf numFmtId="0" fontId="47" fillId="0" borderId="36" xfId="47" applyFont="1" applyFill="1" applyBorder="1" applyAlignment="1" applyProtection="1">
      <alignment horizontal="center" vertical="top"/>
      <protection hidden="1"/>
    </xf>
    <xf numFmtId="0" fontId="35" fillId="0" borderId="34" xfId="47" applyFont="1" applyFill="1" applyBorder="1" applyAlignment="1" applyProtection="1">
      <alignment horizontal="left" vertical="center"/>
      <protection hidden="1"/>
    </xf>
    <xf numFmtId="0" fontId="35" fillId="0" borderId="37" xfId="47" applyFont="1" applyFill="1" applyBorder="1" applyAlignment="1" applyProtection="1">
      <alignment horizontal="left" vertical="center"/>
      <protection hidden="1"/>
    </xf>
    <xf numFmtId="0" fontId="45" fillId="0" borderId="35" xfId="47" applyFont="1" applyFill="1" applyBorder="1" applyAlignment="1" applyProtection="1">
      <alignment horizontal="center" vertical="top"/>
      <protection hidden="1"/>
    </xf>
    <xf numFmtId="0" fontId="45" fillId="0" borderId="0" xfId="47" applyFont="1" applyFill="1" applyBorder="1" applyAlignment="1" applyProtection="1">
      <alignment horizontal="right" vertical="center"/>
      <protection hidden="1"/>
    </xf>
    <xf numFmtId="0" fontId="45" fillId="0" borderId="30" xfId="47" applyFont="1" applyFill="1" applyBorder="1" applyAlignment="1" applyProtection="1">
      <alignment horizontal="left" vertical="center"/>
      <protection hidden="1"/>
    </xf>
    <xf numFmtId="0" fontId="35" fillId="0" borderId="35" xfId="47" applyFont="1" applyFill="1" applyBorder="1" applyAlignment="1" applyProtection="1">
      <alignment horizontal="center" vertical="top"/>
      <protection hidden="1"/>
    </xf>
    <xf numFmtId="0" fontId="45" fillId="0" borderId="0" xfId="47" applyFont="1" applyFill="1" applyBorder="1" applyAlignment="1" applyProtection="1">
      <alignment horizontal="center" vertical="center"/>
      <protection hidden="1"/>
    </xf>
    <xf numFmtId="0" fontId="45" fillId="0" borderId="0" xfId="47" applyFont="1" applyFill="1" applyBorder="1" applyAlignment="1" applyProtection="1">
      <alignment horizontal="left" vertical="center"/>
      <protection hidden="1"/>
    </xf>
    <xf numFmtId="0" fontId="45" fillId="0" borderId="30" xfId="47" applyFont="1" applyFill="1" applyBorder="1" applyAlignment="1" applyProtection="1">
      <alignment horizontal="center" vertical="center"/>
      <protection hidden="1"/>
    </xf>
    <xf numFmtId="0" fontId="46" fillId="0" borderId="0" xfId="47" applyFont="1" applyFill="1" applyBorder="1" applyAlignment="1" applyProtection="1">
      <alignment horizontal="right" vertical="center"/>
      <protection hidden="1"/>
    </xf>
    <xf numFmtId="0" fontId="0" fillId="0" borderId="0" xfId="0" applyBorder="1" applyProtection="1">
      <protection hidden="1"/>
    </xf>
    <xf numFmtId="0" fontId="45" fillId="0" borderId="30" xfId="47" applyFont="1" applyFill="1" applyBorder="1" applyAlignment="1" applyProtection="1">
      <protection hidden="1"/>
    </xf>
    <xf numFmtId="0" fontId="47" fillId="0" borderId="0" xfId="47" applyFont="1" applyFill="1" applyBorder="1" applyAlignment="1" applyProtection="1">
      <alignment horizontal="left" vertical="center"/>
      <protection hidden="1"/>
    </xf>
    <xf numFmtId="0" fontId="35" fillId="0" borderId="0" xfId="47" applyFont="1" applyFill="1" applyBorder="1" applyAlignment="1" applyProtection="1">
      <alignment horizontal="center" vertical="center"/>
      <protection hidden="1"/>
    </xf>
    <xf numFmtId="188" fontId="49" fillId="0" borderId="12" xfId="47" applyNumberFormat="1" applyFont="1" applyFill="1" applyBorder="1" applyAlignment="1" applyProtection="1">
      <alignment horizontal="center" vertical="center"/>
      <protection hidden="1"/>
    </xf>
    <xf numFmtId="188" fontId="35" fillId="0" borderId="0" xfId="47" applyNumberFormat="1" applyFont="1" applyFill="1" applyBorder="1" applyAlignment="1" applyProtection="1">
      <alignment horizontal="right"/>
      <protection hidden="1"/>
    </xf>
    <xf numFmtId="43" fontId="35" fillId="0" borderId="38" xfId="46" applyFont="1" applyFill="1" applyBorder="1" applyAlignment="1" applyProtection="1">
      <alignment horizontal="center"/>
      <protection hidden="1"/>
    </xf>
    <xf numFmtId="0" fontId="35" fillId="0" borderId="39" xfId="47" applyFont="1" applyFill="1" applyBorder="1" applyAlignment="1" applyProtection="1">
      <alignment horizontal="center" vertical="top"/>
      <protection hidden="1"/>
    </xf>
    <xf numFmtId="0" fontId="35" fillId="0" borderId="27" xfId="47" applyFont="1" applyFill="1" applyBorder="1" applyAlignment="1" applyProtection="1">
      <alignment horizontal="center" vertical="center"/>
      <protection hidden="1"/>
    </xf>
    <xf numFmtId="0" fontId="35" fillId="0" borderId="38" xfId="47" applyFont="1" applyFill="1" applyBorder="1" applyAlignment="1" applyProtection="1">
      <alignment horizontal="center"/>
      <protection hidden="1"/>
    </xf>
    <xf numFmtId="188" fontId="35" fillId="0" borderId="40" xfId="47" applyNumberFormat="1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35" fillId="0" borderId="0" xfId="47" applyFont="1" applyFill="1" applyAlignment="1" applyProtection="1">
      <alignment horizontal="right"/>
      <protection hidden="1"/>
    </xf>
    <xf numFmtId="0" fontId="55" fillId="0" borderId="13" xfId="48" applyFont="1" applyFill="1" applyBorder="1" applyAlignment="1" applyProtection="1">
      <protection locked="0"/>
    </xf>
    <xf numFmtId="0" fontId="51" fillId="0" borderId="13" xfId="0" applyFont="1" applyFill="1" applyBorder="1" applyAlignment="1" applyProtection="1">
      <alignment horizontal="center"/>
      <protection locked="0"/>
    </xf>
    <xf numFmtId="0" fontId="56" fillId="0" borderId="13" xfId="48" applyFont="1" applyFill="1" applyBorder="1" applyAlignment="1" applyProtection="1">
      <protection locked="0"/>
    </xf>
    <xf numFmtId="0" fontId="51" fillId="0" borderId="16" xfId="0" applyFont="1" applyFill="1" applyBorder="1" applyAlignment="1" applyProtection="1">
      <alignment horizontal="right"/>
      <protection locked="0"/>
    </xf>
    <xf numFmtId="0" fontId="51" fillId="0" borderId="16" xfId="0" applyFont="1" applyFill="1" applyBorder="1" applyAlignment="1" applyProtection="1">
      <protection locked="0"/>
    </xf>
    <xf numFmtId="0" fontId="51" fillId="0" borderId="15" xfId="0" applyFont="1" applyFill="1" applyBorder="1" applyAlignment="1" applyProtection="1">
      <protection locked="0"/>
    </xf>
    <xf numFmtId="43" fontId="51" fillId="0" borderId="14" xfId="46" applyFont="1" applyFill="1" applyBorder="1" applyAlignment="1" applyProtection="1">
      <alignment horizontal="left"/>
      <protection locked="0"/>
    </xf>
    <xf numFmtId="0" fontId="51" fillId="0" borderId="14" xfId="0" applyFont="1" applyFill="1" applyBorder="1" applyAlignment="1" applyProtection="1">
      <alignment horizontal="center"/>
      <protection locked="0"/>
    </xf>
    <xf numFmtId="43" fontId="51" fillId="0" borderId="14" xfId="46" applyFont="1" applyFill="1" applyBorder="1" applyProtection="1">
      <protection locked="0"/>
    </xf>
    <xf numFmtId="43" fontId="51" fillId="0" borderId="43" xfId="46" applyFont="1" applyFill="1" applyBorder="1" applyAlignment="1" applyProtection="1">
      <alignment horizontal="center"/>
      <protection locked="0"/>
    </xf>
    <xf numFmtId="43" fontId="51" fillId="0" borderId="15" xfId="46" applyFont="1" applyFill="1" applyBorder="1" applyAlignment="1" applyProtection="1">
      <alignment horizontal="center"/>
      <protection locked="0"/>
    </xf>
    <xf numFmtId="43" fontId="51" fillId="0" borderId="43" xfId="46" applyFont="1" applyFill="1" applyBorder="1" applyProtection="1">
      <protection locked="0"/>
    </xf>
    <xf numFmtId="187" fontId="51" fillId="0" borderId="15" xfId="46" applyNumberFormat="1" applyFont="1" applyFill="1" applyBorder="1" applyProtection="1">
      <protection locked="0"/>
    </xf>
    <xf numFmtId="0" fontId="51" fillId="0" borderId="0" xfId="0" applyFont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89" fontId="8" fillId="0" borderId="0" xfId="46" applyNumberFormat="1" applyFont="1" applyBorder="1" applyAlignment="1">
      <alignment horizontal="center"/>
    </xf>
    <xf numFmtId="189" fontId="2" fillId="0" borderId="0" xfId="46" applyNumberFormat="1" applyFont="1" applyBorder="1" applyAlignment="1">
      <alignment horizontal="left"/>
    </xf>
    <xf numFmtId="189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189" fontId="50" fillId="0" borderId="0" xfId="46" applyNumberFormat="1" applyFont="1" applyBorder="1" applyAlignment="1">
      <alignment horizontal="left"/>
    </xf>
    <xf numFmtId="0" fontId="7" fillId="0" borderId="49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55" xfId="46" applyFont="1" applyBorder="1" applyAlignment="1">
      <alignment horizontal="center"/>
    </xf>
    <xf numFmtId="43" fontId="7" fillId="0" borderId="56" xfId="46" applyFont="1" applyBorder="1" applyAlignment="1">
      <alignment horizontal="center"/>
    </xf>
    <xf numFmtId="0" fontId="7" fillId="0" borderId="16" xfId="0" applyNumberFormat="1" applyFont="1" applyBorder="1" applyAlignment="1">
      <alignment horizontal="left"/>
    </xf>
    <xf numFmtId="0" fontId="51" fillId="0" borderId="16" xfId="0" applyNumberFormat="1" applyFont="1" applyBorder="1" applyAlignment="1">
      <alignment horizontal="left"/>
    </xf>
    <xf numFmtId="190" fontId="51" fillId="0" borderId="16" xfId="0" applyNumberFormat="1" applyFont="1" applyBorder="1" applyAlignment="1">
      <alignment horizontal="left"/>
    </xf>
    <xf numFmtId="190" fontId="8" fillId="0" borderId="0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3" fontId="7" fillId="0" borderId="16" xfId="46" applyFont="1" applyBorder="1" applyAlignment="1">
      <alignment horizontal="left"/>
    </xf>
    <xf numFmtId="0" fontId="7" fillId="0" borderId="20" xfId="0" applyNumberFormat="1" applyFont="1" applyBorder="1" applyAlignment="1">
      <alignment horizontal="left"/>
    </xf>
    <xf numFmtId="0" fontId="51" fillId="0" borderId="20" xfId="0" applyNumberFormat="1" applyFont="1" applyBorder="1" applyAlignment="1">
      <alignment horizontal="left"/>
    </xf>
    <xf numFmtId="0" fontId="7" fillId="24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43" fontId="7" fillId="0" borderId="10" xfId="46" applyFont="1" applyBorder="1" applyAlignment="1">
      <alignment horizontal="center" vertical="center" wrapText="1"/>
    </xf>
    <xf numFmtId="43" fontId="7" fillId="0" borderId="11" xfId="46" applyFont="1" applyBorder="1" applyAlignment="1">
      <alignment horizontal="center" vertical="center" wrapText="1"/>
    </xf>
    <xf numFmtId="189" fontId="7" fillId="0" borderId="54" xfId="46" applyNumberFormat="1" applyFont="1" applyBorder="1" applyAlignment="1">
      <alignment horizontal="center" vertical="center"/>
    </xf>
    <xf numFmtId="189" fontId="7" fillId="0" borderId="22" xfId="46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1" fillId="0" borderId="16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43" fontId="7" fillId="0" borderId="0" xfId="46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2" fillId="0" borderId="5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59" xfId="0" applyFont="1" applyBorder="1" applyAlignment="1">
      <alignment horizontal="right"/>
    </xf>
    <xf numFmtId="0" fontId="2" fillId="0" borderId="5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0" fontId="12" fillId="0" borderId="16" xfId="0" applyNumberFormat="1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0" fontId="12" fillId="0" borderId="64" xfId="0" applyNumberFormat="1" applyFont="1" applyBorder="1" applyAlignment="1">
      <alignment horizontal="center" vertical="center"/>
    </xf>
    <xf numFmtId="10" fontId="12" fillId="0" borderId="65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2" fillId="0" borderId="46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4" fillId="0" borderId="5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0" fontId="12" fillId="0" borderId="20" xfId="0" applyNumberFormat="1" applyFont="1" applyBorder="1" applyAlignment="1">
      <alignment horizontal="center" vertical="center"/>
    </xf>
    <xf numFmtId="10" fontId="12" fillId="0" borderId="5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52" fillId="0" borderId="20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53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36" fillId="0" borderId="5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189" fontId="52" fillId="0" borderId="16" xfId="46" applyNumberFormat="1" applyFont="1" applyBorder="1" applyAlignment="1">
      <alignment horizontal="left"/>
    </xf>
    <xf numFmtId="0" fontId="51" fillId="0" borderId="0" xfId="0" applyFont="1" applyBorder="1" applyAlignment="1" applyProtection="1">
      <alignment horizontal="center"/>
      <protection locked="0"/>
    </xf>
    <xf numFmtId="189" fontId="8" fillId="0" borderId="0" xfId="46" applyNumberFormat="1" applyFont="1" applyBorder="1" applyAlignment="1">
      <alignment horizontal="center"/>
    </xf>
    <xf numFmtId="189" fontId="53" fillId="0" borderId="0" xfId="46" applyNumberFormat="1" applyFont="1" applyBorder="1" applyAlignment="1" applyProtection="1">
      <protection locked="0"/>
    </xf>
    <xf numFmtId="189" fontId="57" fillId="0" borderId="0" xfId="46" applyNumberFormat="1" applyFont="1" applyBorder="1" applyAlignment="1" applyProtection="1">
      <protection locked="0"/>
    </xf>
    <xf numFmtId="189" fontId="52" fillId="0" borderId="0" xfId="46" applyNumberFormat="1" applyFont="1" applyBorder="1" applyAlignment="1" applyProtection="1">
      <alignment horizontal="left"/>
      <protection locked="0"/>
    </xf>
    <xf numFmtId="0" fontId="51" fillId="0" borderId="0" xfId="0" applyFont="1" applyFill="1" applyBorder="1" applyAlignment="1" applyProtection="1">
      <alignment horizontal="center"/>
      <protection locked="0"/>
    </xf>
    <xf numFmtId="189" fontId="2" fillId="0" borderId="0" xfId="46" applyNumberFormat="1" applyFont="1" applyBorder="1" applyAlignment="1">
      <alignment horizontal="left"/>
    </xf>
    <xf numFmtId="43" fontId="2" fillId="0" borderId="13" xfId="46" applyFont="1" applyBorder="1" applyAlignment="1">
      <alignment horizontal="center"/>
    </xf>
    <xf numFmtId="43" fontId="2" fillId="0" borderId="16" xfId="46" applyFont="1" applyBorder="1" applyAlignment="1">
      <alignment horizontal="center"/>
    </xf>
    <xf numFmtId="43" fontId="2" fillId="0" borderId="15" xfId="46" applyFont="1" applyBorder="1" applyAlignment="1">
      <alignment horizontal="center"/>
    </xf>
    <xf numFmtId="189" fontId="2" fillId="0" borderId="60" xfId="46" applyNumberFormat="1" applyFont="1" applyBorder="1" applyAlignment="1">
      <alignment horizontal="center"/>
    </xf>
    <xf numFmtId="189" fontId="2" fillId="0" borderId="61" xfId="46" applyNumberFormat="1" applyFont="1" applyBorder="1" applyAlignment="1">
      <alignment horizontal="center"/>
    </xf>
    <xf numFmtId="189" fontId="2" fillId="0" borderId="62" xfId="46" applyNumberFormat="1" applyFont="1" applyBorder="1" applyAlignment="1">
      <alignment horizontal="center"/>
    </xf>
    <xf numFmtId="189" fontId="4" fillId="0" borderId="52" xfId="46" applyNumberFormat="1" applyFont="1" applyBorder="1" applyAlignment="1">
      <alignment horizontal="center" vertical="center" wrapText="1"/>
    </xf>
    <xf numFmtId="189" fontId="4" fillId="0" borderId="25" xfId="46" applyNumberFormat="1" applyFont="1" applyBorder="1" applyAlignment="1">
      <alignment horizontal="center" vertical="center" wrapText="1"/>
    </xf>
    <xf numFmtId="189" fontId="4" fillId="0" borderId="59" xfId="46" applyNumberFormat="1" applyFont="1" applyBorder="1" applyAlignment="1">
      <alignment horizontal="center" vertical="center" wrapText="1"/>
    </xf>
    <xf numFmtId="189" fontId="4" fillId="0" borderId="53" xfId="46" applyNumberFormat="1" applyFont="1" applyBorder="1" applyAlignment="1">
      <alignment horizontal="center" vertical="center" wrapText="1"/>
    </xf>
    <xf numFmtId="189" fontId="4" fillId="0" borderId="12" xfId="46" applyNumberFormat="1" applyFont="1" applyBorder="1" applyAlignment="1">
      <alignment horizontal="center" vertical="center" wrapText="1"/>
    </xf>
    <xf numFmtId="189" fontId="4" fillId="0" borderId="24" xfId="46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43" fontId="2" fillId="0" borderId="63" xfId="46" applyFont="1" applyBorder="1" applyAlignment="1">
      <alignment horizontal="center"/>
    </xf>
    <xf numFmtId="43" fontId="2" fillId="0" borderId="64" xfId="46" applyFont="1" applyBorder="1" applyAlignment="1">
      <alignment horizontal="center"/>
    </xf>
    <xf numFmtId="43" fontId="2" fillId="0" borderId="65" xfId="46" applyFont="1" applyBorder="1" applyAlignment="1">
      <alignment horizontal="center"/>
    </xf>
    <xf numFmtId="0" fontId="4" fillId="0" borderId="64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37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89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190" fontId="2" fillId="0" borderId="16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center" vertical="top"/>
    </xf>
    <xf numFmtId="43" fontId="2" fillId="0" borderId="57" xfId="46" applyFont="1" applyBorder="1" applyAlignment="1">
      <alignment horizontal="center"/>
    </xf>
    <xf numFmtId="43" fontId="2" fillId="0" borderId="58" xfId="46" applyFont="1" applyBorder="1" applyAlignment="1">
      <alignment horizontal="center"/>
    </xf>
    <xf numFmtId="43" fontId="2" fillId="0" borderId="42" xfId="46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11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3" fillId="0" borderId="20" xfId="47" applyFont="1" applyFill="1" applyBorder="1" applyAlignment="1" applyProtection="1">
      <alignment horizontal="center" vertical="center"/>
      <protection hidden="1"/>
    </xf>
    <xf numFmtId="0" fontId="52" fillId="0" borderId="16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40" fillId="0" borderId="34" xfId="47" applyFont="1" applyFill="1" applyBorder="1" applyAlignment="1" applyProtection="1">
      <alignment horizontal="center" vertical="center"/>
      <protection hidden="1"/>
    </xf>
    <xf numFmtId="0" fontId="41" fillId="0" borderId="0" xfId="47" applyFont="1" applyFill="1" applyBorder="1" applyAlignment="1" applyProtection="1">
      <alignment horizontal="center" vertical="center"/>
      <protection hidden="1"/>
    </xf>
    <xf numFmtId="0" fontId="41" fillId="0" borderId="29" xfId="47" applyFont="1" applyFill="1" applyBorder="1" applyAlignment="1" applyProtection="1">
      <alignment horizontal="center" vertical="center"/>
      <protection hidden="1"/>
    </xf>
    <xf numFmtId="0" fontId="39" fillId="0" borderId="34" xfId="47" applyFont="1" applyFill="1" applyBorder="1" applyAlignment="1" applyProtection="1">
      <alignment horizontal="center" vertical="center"/>
      <protection hidden="1"/>
    </xf>
    <xf numFmtId="0" fontId="35" fillId="0" borderId="34" xfId="47" applyFont="1" applyFill="1" applyBorder="1" applyAlignment="1" applyProtection="1">
      <alignment horizontal="center" vertical="center"/>
      <protection hidden="1"/>
    </xf>
    <xf numFmtId="0" fontId="35" fillId="0" borderId="29" xfId="47" applyFont="1" applyFill="1" applyBorder="1" applyAlignment="1" applyProtection="1">
      <alignment horizontal="center" vertical="center"/>
      <protection hidden="1"/>
    </xf>
    <xf numFmtId="0" fontId="35" fillId="0" borderId="0" xfId="47" applyFont="1" applyFill="1" applyBorder="1" applyAlignment="1" applyProtection="1">
      <alignment horizontal="left"/>
      <protection hidden="1"/>
    </xf>
    <xf numFmtId="0" fontId="34" fillId="0" borderId="67" xfId="47" applyFont="1" applyFill="1" applyBorder="1" applyAlignment="1" applyProtection="1">
      <alignment horizontal="center" vertical="center"/>
      <protection hidden="1"/>
    </xf>
    <xf numFmtId="0" fontId="34" fillId="0" borderId="41" xfId="47" applyFont="1" applyFill="1" applyBorder="1" applyAlignment="1" applyProtection="1">
      <alignment horizontal="center" vertical="center"/>
      <protection hidden="1"/>
    </xf>
    <xf numFmtId="0" fontId="34" fillId="0" borderId="68" xfId="47" applyFont="1" applyFill="1" applyBorder="1" applyAlignment="1" applyProtection="1">
      <alignment horizontal="center" vertical="center"/>
      <protection hidden="1"/>
    </xf>
    <xf numFmtId="0" fontId="34" fillId="0" borderId="28" xfId="47" applyFont="1" applyFill="1" applyBorder="1" applyAlignment="1" applyProtection="1">
      <alignment horizontal="center" vertical="center"/>
      <protection hidden="1"/>
    </xf>
    <xf numFmtId="0" fontId="48" fillId="0" borderId="69" xfId="47" applyFont="1" applyFill="1" applyBorder="1" applyAlignment="1" applyProtection="1">
      <alignment horizontal="center" vertical="center"/>
      <protection hidden="1"/>
    </xf>
    <xf numFmtId="0" fontId="48" fillId="0" borderId="70" xfId="47" applyFont="1" applyFill="1" applyBorder="1" applyAlignment="1" applyProtection="1">
      <alignment horizontal="center" vertical="center"/>
      <protection hidden="1"/>
    </xf>
    <xf numFmtId="0" fontId="34" fillId="0" borderId="36" xfId="47" applyFont="1" applyFill="1" applyBorder="1" applyAlignment="1" applyProtection="1">
      <alignment horizontal="center" vertical="center"/>
      <protection hidden="1"/>
    </xf>
    <xf numFmtId="0" fontId="34" fillId="0" borderId="34" xfId="47" applyFont="1" applyFill="1" applyBorder="1" applyAlignment="1" applyProtection="1">
      <alignment horizontal="center" vertical="center"/>
      <protection hidden="1"/>
    </xf>
    <xf numFmtId="0" fontId="34" fillId="0" borderId="37" xfId="47" applyFont="1" applyFill="1" applyBorder="1" applyAlignment="1" applyProtection="1">
      <alignment horizontal="center" vertical="center"/>
      <protection hidden="1"/>
    </xf>
    <xf numFmtId="0" fontId="34" fillId="0" borderId="66" xfId="47" applyFont="1" applyFill="1" applyBorder="1" applyAlignment="1" applyProtection="1">
      <alignment horizontal="center" vertical="center"/>
      <protection hidden="1"/>
    </xf>
    <xf numFmtId="0" fontId="34" fillId="0" borderId="29" xfId="47" applyFont="1" applyFill="1" applyBorder="1" applyAlignment="1" applyProtection="1">
      <alignment horizontal="center" vertical="center"/>
      <protection hidden="1"/>
    </xf>
    <xf numFmtId="0" fontId="34" fillId="0" borderId="33" xfId="47" applyFont="1" applyFill="1" applyBorder="1" applyAlignment="1" applyProtection="1">
      <alignment horizontal="center" vertical="center"/>
      <protection hidden="1"/>
    </xf>
    <xf numFmtId="0" fontId="35" fillId="0" borderId="29" xfId="47" applyFont="1" applyFill="1" applyBorder="1" applyAlignment="1" applyProtection="1">
      <alignment horizontal="left"/>
      <protection hidden="1"/>
    </xf>
    <xf numFmtId="0" fontId="4" fillId="0" borderId="16" xfId="0" applyFont="1" applyFill="1" applyBorder="1" applyAlignment="1" applyProtection="1">
      <alignment horizontal="left"/>
      <protection hidden="1"/>
    </xf>
    <xf numFmtId="0" fontId="35" fillId="0" borderId="0" xfId="47" applyFont="1" applyFill="1" applyBorder="1" applyAlignment="1" applyProtection="1">
      <alignment horizontal="center"/>
      <protection hidden="1"/>
    </xf>
    <xf numFmtId="0" fontId="35" fillId="0" borderId="30" xfId="47" applyFont="1" applyFill="1" applyBorder="1" applyAlignment="1" applyProtection="1">
      <alignment horizontal="center"/>
      <protection hidden="1"/>
    </xf>
    <xf numFmtId="0" fontId="35" fillId="0" borderId="35" xfId="47" applyFont="1" applyFill="1" applyBorder="1" applyAlignment="1" applyProtection="1">
      <alignment horizontal="center"/>
      <protection hidden="1"/>
    </xf>
    <xf numFmtId="0" fontId="35" fillId="0" borderId="66" xfId="47" applyFont="1" applyFill="1" applyBorder="1" applyAlignment="1" applyProtection="1">
      <alignment horizontal="center"/>
      <protection hidden="1"/>
    </xf>
    <xf numFmtId="188" fontId="35" fillId="0" borderId="29" xfId="47" applyNumberFormat="1" applyFont="1" applyFill="1" applyBorder="1" applyAlignment="1" applyProtection="1">
      <alignment horizontal="center"/>
      <protection hidden="1"/>
    </xf>
    <xf numFmtId="188" fontId="35" fillId="0" borderId="33" xfId="47" applyNumberFormat="1" applyFont="1" applyFill="1" applyBorder="1" applyAlignment="1" applyProtection="1">
      <alignment horizontal="center"/>
      <protection hidden="1"/>
    </xf>
    <xf numFmtId="0" fontId="35" fillId="0" borderId="37" xfId="47" applyFont="1" applyFill="1" applyBorder="1" applyAlignment="1" applyProtection="1">
      <alignment horizontal="center"/>
      <protection hidden="1"/>
    </xf>
    <xf numFmtId="0" fontId="35" fillId="0" borderId="33" xfId="47" applyFont="1" applyFill="1" applyBorder="1" applyAlignment="1" applyProtection="1">
      <alignment horizontal="center"/>
      <protection hidden="1"/>
    </xf>
    <xf numFmtId="0" fontId="35" fillId="0" borderId="36" xfId="47" applyFont="1" applyFill="1" applyBorder="1" applyAlignment="1" applyProtection="1">
      <alignment horizontal="center" vertical="top"/>
      <protection hidden="1"/>
    </xf>
    <xf numFmtId="0" fontId="35" fillId="0" borderId="35" xfId="47" applyFont="1" applyFill="1" applyBorder="1" applyAlignment="1" applyProtection="1">
      <alignment horizontal="center" vertical="top"/>
      <protection hidden="1"/>
    </xf>
    <xf numFmtId="0" fontId="35" fillId="0" borderId="66" xfId="47" applyFont="1" applyFill="1" applyBorder="1" applyAlignment="1" applyProtection="1">
      <alignment horizontal="center" vertical="top"/>
      <protection hidden="1"/>
    </xf>
    <xf numFmtId="0" fontId="35" fillId="0" borderId="49" xfId="47" applyFont="1" applyFill="1" applyBorder="1" applyAlignment="1" applyProtection="1">
      <alignment horizontal="center"/>
      <protection hidden="1"/>
    </xf>
    <xf numFmtId="43" fontId="35" fillId="0" borderId="34" xfId="47" applyNumberFormat="1" applyFont="1" applyFill="1" applyBorder="1" applyAlignment="1" applyProtection="1">
      <alignment horizontal="left"/>
      <protection hidden="1"/>
    </xf>
    <xf numFmtId="0" fontId="0" fillId="0" borderId="34" xfId="0" applyFill="1" applyBorder="1" applyAlignment="1" applyProtection="1">
      <alignment horizontal="left"/>
      <protection hidden="1"/>
    </xf>
    <xf numFmtId="0" fontId="0" fillId="0" borderId="37" xfId="0" applyFill="1" applyBorder="1" applyAlignment="1" applyProtection="1">
      <alignment horizontal="left"/>
      <protection hidden="1"/>
    </xf>
    <xf numFmtId="43" fontId="35" fillId="0" borderId="0" xfId="47" applyNumberFormat="1" applyFont="1" applyFill="1" applyBorder="1" applyAlignment="1" applyProtection="1">
      <alignment horizontal="center"/>
      <protection hidden="1"/>
    </xf>
    <xf numFmtId="0" fontId="35" fillId="0" borderId="36" xfId="47" applyFont="1" applyFill="1" applyBorder="1" applyAlignment="1" applyProtection="1">
      <alignment horizontal="center" vertical="center"/>
      <protection hidden="1"/>
    </xf>
    <xf numFmtId="0" fontId="35" fillId="0" borderId="35" xfId="47" applyFont="1" applyFill="1" applyBorder="1" applyAlignment="1" applyProtection="1">
      <alignment horizontal="center" vertical="center"/>
      <protection hidden="1"/>
    </xf>
    <xf numFmtId="0" fontId="35" fillId="0" borderId="0" xfId="47" applyFont="1" applyFill="1" applyBorder="1" applyAlignment="1" applyProtection="1">
      <alignment horizontal="center" vertical="center"/>
      <protection hidden="1"/>
    </xf>
    <xf numFmtId="0" fontId="35" fillId="0" borderId="66" xfId="47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6" builtinId="3"/>
    <cellStyle name="Comma 2" xfId="28" xr:uid="{00000000-0005-0000-0000-00001C000000}"/>
    <cellStyle name="Explanatory Text" xfId="29" xr:uid="{00000000-0005-0000-0000-00001D000000}"/>
    <cellStyle name="Good" xfId="30" xr:uid="{00000000-0005-0000-0000-00001E000000}"/>
    <cellStyle name="Heading 1" xfId="31" xr:uid="{00000000-0005-0000-0000-00001F000000}"/>
    <cellStyle name="Heading 2" xfId="32" xr:uid="{00000000-0005-0000-0000-000020000000}"/>
    <cellStyle name="Heading 3" xfId="33" xr:uid="{00000000-0005-0000-0000-000021000000}"/>
    <cellStyle name="Heading 4" xfId="34" xr:uid="{00000000-0005-0000-0000-000022000000}"/>
    <cellStyle name="Hyperlink 2" xfId="35" xr:uid="{00000000-0005-0000-0000-000023000000}"/>
    <cellStyle name="Input" xfId="36" xr:uid="{00000000-0005-0000-0000-000024000000}"/>
    <cellStyle name="Linked Cell" xfId="37" xr:uid="{00000000-0005-0000-0000-000025000000}"/>
    <cellStyle name="Neutral" xfId="38" xr:uid="{00000000-0005-0000-0000-000026000000}"/>
    <cellStyle name="Normal" xfId="0" builtinId="0"/>
    <cellStyle name="Normal 2" xfId="39" xr:uid="{00000000-0005-0000-0000-000028000000}"/>
    <cellStyle name="Note" xfId="40" xr:uid="{00000000-0005-0000-0000-000029000000}"/>
    <cellStyle name="Output" xfId="41" xr:uid="{00000000-0005-0000-0000-00002A000000}"/>
    <cellStyle name="Percent 2" xfId="42" xr:uid="{00000000-0005-0000-0000-00002B000000}"/>
    <cellStyle name="Title" xfId="43" xr:uid="{00000000-0005-0000-0000-00002C000000}"/>
    <cellStyle name="Total" xfId="44" xr:uid="{00000000-0005-0000-0000-00002D000000}"/>
    <cellStyle name="Warning Text" xfId="45" xr:uid="{00000000-0005-0000-0000-00002E000000}"/>
    <cellStyle name="ปกติ_ตัวอย่างการคำนวณ FACTOR F" xfId="47" xr:uid="{00000000-0005-0000-0000-00002F000000}"/>
    <cellStyle name="ปกติ_ปร.4" xfId="48" xr:uid="{00000000-0005-0000-0000-000030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52475" y="5895975"/>
          <a:ext cx="133350" cy="571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91100" y="5915025"/>
          <a:ext cx="85725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4" name="วงเล็บปีกกาซ้าย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52475" y="5895975"/>
          <a:ext cx="133350" cy="571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5" name="วงเล็บปีกกาขวา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991100" y="5915025"/>
          <a:ext cx="85725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57"/>
  <sheetViews>
    <sheetView showGridLines="0" zoomScaleNormal="100" zoomScaleSheetLayoutView="100" workbookViewId="0">
      <pane ySplit="7" topLeftCell="A26" activePane="bottomLeft" state="frozen"/>
      <selection activeCell="J10" sqref="J10"/>
      <selection pane="bottomLeft" activeCell="E38" sqref="E38"/>
    </sheetView>
  </sheetViews>
  <sheetFormatPr defaultColWidth="9.109375" defaultRowHeight="18" x14ac:dyDescent="0.35"/>
  <cols>
    <col min="1" max="1" width="6.5546875" style="9" customWidth="1"/>
    <col min="2" max="2" width="5.33203125" style="79" customWidth="1"/>
    <col min="3" max="3" width="2.33203125" style="8" customWidth="1"/>
    <col min="4" max="4" width="6.88671875" style="8" customWidth="1"/>
    <col min="5" max="5" width="33.33203125" style="8" customWidth="1"/>
    <col min="6" max="6" width="10" style="10" bestFit="1" customWidth="1"/>
    <col min="7" max="7" width="10.44140625" style="8" customWidth="1"/>
    <col min="8" max="8" width="11.6640625" style="32" customWidth="1"/>
    <col min="9" max="9" width="12.44140625" style="32" bestFit="1" customWidth="1"/>
    <col min="10" max="10" width="11.6640625" style="33" customWidth="1"/>
    <col min="11" max="11" width="12.44140625" style="32" bestFit="1" customWidth="1"/>
    <col min="12" max="12" width="13.109375" style="32" customWidth="1"/>
    <col min="13" max="13" width="8.5546875" style="8" bestFit="1" customWidth="1"/>
    <col min="14" max="16384" width="9.109375" style="8"/>
  </cols>
  <sheetData>
    <row r="1" spans="1:13" ht="21" x14ac:dyDescent="0.4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18.75" customHeight="1" x14ac:dyDescent="0.35">
      <c r="A2" s="224" t="s">
        <v>75</v>
      </c>
      <c r="B2" s="224"/>
      <c r="C2" s="224"/>
      <c r="D2" s="224"/>
      <c r="E2" s="225" t="s">
        <v>116</v>
      </c>
      <c r="F2" s="225"/>
      <c r="G2" s="225"/>
      <c r="H2" s="225"/>
      <c r="I2" s="225"/>
      <c r="J2" s="225"/>
      <c r="K2" s="225"/>
      <c r="L2" s="225"/>
      <c r="M2" s="225"/>
    </row>
    <row r="3" spans="1:13" ht="18.75" customHeight="1" x14ac:dyDescent="0.35">
      <c r="A3" s="71" t="s">
        <v>72</v>
      </c>
      <c r="B3" s="214" t="s">
        <v>86</v>
      </c>
      <c r="C3" s="214"/>
      <c r="D3" s="214"/>
      <c r="E3" s="214"/>
      <c r="F3" s="214"/>
      <c r="G3" s="214"/>
      <c r="H3" s="214"/>
      <c r="I3" s="72" t="s">
        <v>8</v>
      </c>
      <c r="J3" s="214" t="s">
        <v>85</v>
      </c>
      <c r="K3" s="214"/>
      <c r="L3" s="214"/>
      <c r="M3" s="214"/>
    </row>
    <row r="4" spans="1:13" ht="18.75" customHeight="1" x14ac:dyDescent="0.35">
      <c r="A4" s="213" t="s">
        <v>7</v>
      </c>
      <c r="B4" s="213"/>
      <c r="C4" s="213"/>
      <c r="D4" s="234" t="s">
        <v>102</v>
      </c>
      <c r="E4" s="234"/>
      <c r="F4" s="234"/>
      <c r="G4" s="234"/>
      <c r="H4" s="234"/>
      <c r="I4" s="223" t="s">
        <v>1</v>
      </c>
      <c r="J4" s="223"/>
      <c r="K4" s="215" t="s">
        <v>113</v>
      </c>
      <c r="L4" s="215"/>
      <c r="M4" s="215"/>
    </row>
    <row r="5" spans="1:13" ht="5.0999999999999996" customHeight="1" thickBot="1" x14ac:dyDescent="0.4">
      <c r="A5" s="235"/>
      <c r="B5" s="235"/>
      <c r="C5" s="235"/>
      <c r="D5" s="237"/>
      <c r="E5" s="237"/>
      <c r="F5" s="237"/>
      <c r="G5" s="237"/>
      <c r="H5" s="237"/>
      <c r="I5" s="236"/>
      <c r="J5" s="236"/>
      <c r="K5" s="216"/>
      <c r="L5" s="216"/>
      <c r="M5" s="216"/>
    </row>
    <row r="6" spans="1:13" ht="18.75" customHeight="1" thickTop="1" x14ac:dyDescent="0.35">
      <c r="A6" s="217" t="s">
        <v>2</v>
      </c>
      <c r="B6" s="219" t="s">
        <v>3</v>
      </c>
      <c r="C6" s="220"/>
      <c r="D6" s="220"/>
      <c r="E6" s="220"/>
      <c r="F6" s="230" t="s">
        <v>11</v>
      </c>
      <c r="G6" s="232" t="s">
        <v>17</v>
      </c>
      <c r="H6" s="211" t="s">
        <v>21</v>
      </c>
      <c r="I6" s="212"/>
      <c r="J6" s="211" t="s">
        <v>18</v>
      </c>
      <c r="K6" s="212"/>
      <c r="L6" s="228" t="s">
        <v>20</v>
      </c>
      <c r="M6" s="226" t="s">
        <v>94</v>
      </c>
    </row>
    <row r="7" spans="1:13" ht="18.600000000000001" thickBot="1" x14ac:dyDescent="0.4">
      <c r="A7" s="218"/>
      <c r="B7" s="221"/>
      <c r="C7" s="222"/>
      <c r="D7" s="222"/>
      <c r="E7" s="222"/>
      <c r="F7" s="231"/>
      <c r="G7" s="233"/>
      <c r="H7" s="42" t="s">
        <v>27</v>
      </c>
      <c r="I7" s="42" t="s">
        <v>19</v>
      </c>
      <c r="J7" s="42" t="s">
        <v>27</v>
      </c>
      <c r="K7" s="42" t="s">
        <v>19</v>
      </c>
      <c r="L7" s="229"/>
      <c r="M7" s="227"/>
    </row>
    <row r="8" spans="1:13" s="194" customFormat="1" ht="18.75" customHeight="1" thickTop="1" x14ac:dyDescent="0.35">
      <c r="A8" s="182"/>
      <c r="B8" s="183" t="s">
        <v>107</v>
      </c>
      <c r="C8" s="184"/>
      <c r="D8" s="185"/>
      <c r="E8" s="186"/>
      <c r="F8" s="187"/>
      <c r="G8" s="188"/>
      <c r="H8" s="189"/>
      <c r="I8" s="190">
        <f t="shared" ref="I8:I44" si="0">SUM(H8)*$F8</f>
        <v>0</v>
      </c>
      <c r="J8" s="191"/>
      <c r="K8" s="190">
        <f t="shared" ref="K8:K14" si="1">SUM(J8)*$F8</f>
        <v>0</v>
      </c>
      <c r="L8" s="192">
        <f t="shared" ref="L8:L14" si="2">SUM(,I8,K8)</f>
        <v>0</v>
      </c>
      <c r="M8" s="193"/>
    </row>
    <row r="9" spans="1:13" ht="18.75" customHeight="1" x14ac:dyDescent="0.35">
      <c r="A9" s="93"/>
      <c r="B9" s="94" t="s">
        <v>89</v>
      </c>
      <c r="C9" s="92"/>
      <c r="D9" s="87"/>
      <c r="E9" s="88"/>
      <c r="F9" s="89"/>
      <c r="G9" s="90"/>
      <c r="H9" s="91"/>
      <c r="I9" s="95">
        <f t="shared" si="0"/>
        <v>0</v>
      </c>
      <c r="J9" s="96"/>
      <c r="K9" s="95">
        <f t="shared" si="1"/>
        <v>0</v>
      </c>
      <c r="L9" s="97">
        <f t="shared" si="2"/>
        <v>0</v>
      </c>
      <c r="M9" s="98"/>
    </row>
    <row r="10" spans="1:13" ht="18.75" customHeight="1" x14ac:dyDescent="0.35">
      <c r="A10" s="93">
        <v>1</v>
      </c>
      <c r="B10" s="94"/>
      <c r="C10" s="92"/>
      <c r="D10" s="87"/>
      <c r="E10" s="88"/>
      <c r="F10" s="89"/>
      <c r="G10" s="90"/>
      <c r="H10" s="91"/>
      <c r="I10" s="95">
        <f t="shared" si="0"/>
        <v>0</v>
      </c>
      <c r="J10" s="96"/>
      <c r="K10" s="95">
        <f t="shared" si="1"/>
        <v>0</v>
      </c>
      <c r="L10" s="97">
        <f t="shared" si="2"/>
        <v>0</v>
      </c>
      <c r="M10" s="98"/>
    </row>
    <row r="11" spans="1:13" ht="18.75" customHeight="1" x14ac:dyDescent="0.35">
      <c r="A11" s="93">
        <v>2</v>
      </c>
      <c r="B11" s="94"/>
      <c r="C11" s="92"/>
      <c r="D11" s="87"/>
      <c r="E11" s="88"/>
      <c r="F11" s="89"/>
      <c r="G11" s="90"/>
      <c r="H11" s="91"/>
      <c r="I11" s="95">
        <f t="shared" si="0"/>
        <v>0</v>
      </c>
      <c r="J11" s="96"/>
      <c r="K11" s="95">
        <f t="shared" si="1"/>
        <v>0</v>
      </c>
      <c r="L11" s="97">
        <f t="shared" si="2"/>
        <v>0</v>
      </c>
      <c r="M11" s="98"/>
    </row>
    <row r="12" spans="1:13" ht="18.75" customHeight="1" x14ac:dyDescent="0.35">
      <c r="A12" s="93">
        <v>3</v>
      </c>
      <c r="B12" s="94"/>
      <c r="C12" s="92"/>
      <c r="D12" s="87"/>
      <c r="E12" s="88"/>
      <c r="F12" s="89"/>
      <c r="G12" s="90"/>
      <c r="H12" s="91"/>
      <c r="I12" s="95">
        <f t="shared" si="0"/>
        <v>0</v>
      </c>
      <c r="J12" s="96"/>
      <c r="K12" s="95">
        <f t="shared" si="1"/>
        <v>0</v>
      </c>
      <c r="L12" s="97">
        <f t="shared" si="2"/>
        <v>0</v>
      </c>
      <c r="M12" s="98"/>
    </row>
    <row r="13" spans="1:13" ht="18.75" customHeight="1" x14ac:dyDescent="0.35">
      <c r="A13" s="93"/>
      <c r="B13" s="94" t="s">
        <v>90</v>
      </c>
      <c r="C13" s="92"/>
      <c r="D13" s="87"/>
      <c r="E13" s="88"/>
      <c r="F13" s="89"/>
      <c r="G13" s="90"/>
      <c r="H13" s="91"/>
      <c r="I13" s="95">
        <f t="shared" si="0"/>
        <v>0</v>
      </c>
      <c r="J13" s="96"/>
      <c r="K13" s="95">
        <f t="shared" si="1"/>
        <v>0</v>
      </c>
      <c r="L13" s="97">
        <f t="shared" si="2"/>
        <v>0</v>
      </c>
      <c r="M13" s="98"/>
    </row>
    <row r="14" spans="1:13" ht="18.75" customHeight="1" x14ac:dyDescent="0.35">
      <c r="A14" s="93">
        <v>1</v>
      </c>
      <c r="B14" s="94"/>
      <c r="C14" s="92"/>
      <c r="D14" s="87"/>
      <c r="E14" s="88"/>
      <c r="F14" s="89"/>
      <c r="G14" s="90"/>
      <c r="H14" s="91"/>
      <c r="I14" s="95">
        <f t="shared" si="0"/>
        <v>0</v>
      </c>
      <c r="J14" s="96"/>
      <c r="K14" s="95">
        <f t="shared" si="1"/>
        <v>0</v>
      </c>
      <c r="L14" s="97">
        <f t="shared" si="2"/>
        <v>0</v>
      </c>
      <c r="M14" s="98"/>
    </row>
    <row r="15" spans="1:13" ht="18.75" customHeight="1" x14ac:dyDescent="0.35">
      <c r="A15" s="93">
        <v>2</v>
      </c>
      <c r="B15" s="94"/>
      <c r="C15" s="92"/>
      <c r="D15" s="87"/>
      <c r="E15" s="88"/>
      <c r="F15" s="89"/>
      <c r="G15" s="90"/>
      <c r="H15" s="91"/>
      <c r="I15" s="95">
        <f t="shared" si="0"/>
        <v>0</v>
      </c>
      <c r="J15" s="96"/>
      <c r="K15" s="95">
        <f t="shared" ref="K15:K44" si="3">SUM(J15)*$F15</f>
        <v>0</v>
      </c>
      <c r="L15" s="97">
        <f t="shared" ref="L15:L44" si="4">SUM(,I15,K15)</f>
        <v>0</v>
      </c>
      <c r="M15" s="98"/>
    </row>
    <row r="16" spans="1:13" ht="18.75" customHeight="1" x14ac:dyDescent="0.35">
      <c r="A16" s="93">
        <v>3</v>
      </c>
      <c r="B16" s="94"/>
      <c r="C16" s="92"/>
      <c r="D16" s="87"/>
      <c r="E16" s="88"/>
      <c r="F16" s="89"/>
      <c r="G16" s="90"/>
      <c r="H16" s="91"/>
      <c r="I16" s="95">
        <f t="shared" si="0"/>
        <v>0</v>
      </c>
      <c r="J16" s="96"/>
      <c r="K16" s="95">
        <f t="shared" si="3"/>
        <v>0</v>
      </c>
      <c r="L16" s="97">
        <f t="shared" si="4"/>
        <v>0</v>
      </c>
      <c r="M16" s="98"/>
    </row>
    <row r="17" spans="1:13" ht="18.75" customHeight="1" x14ac:dyDescent="0.35">
      <c r="A17" s="93"/>
      <c r="B17" s="94"/>
      <c r="C17" s="92"/>
      <c r="D17" s="87"/>
      <c r="E17" s="88"/>
      <c r="F17" s="89"/>
      <c r="G17" s="90"/>
      <c r="H17" s="91"/>
      <c r="I17" s="95">
        <f t="shared" si="0"/>
        <v>0</v>
      </c>
      <c r="J17" s="96"/>
      <c r="K17" s="95">
        <f t="shared" si="3"/>
        <v>0</v>
      </c>
      <c r="L17" s="97">
        <f t="shared" si="4"/>
        <v>0</v>
      </c>
      <c r="M17" s="98"/>
    </row>
    <row r="18" spans="1:13" s="194" customFormat="1" ht="18.75" customHeight="1" x14ac:dyDescent="0.35">
      <c r="A18" s="182"/>
      <c r="B18" s="183" t="s">
        <v>108</v>
      </c>
      <c r="C18" s="184"/>
      <c r="D18" s="185"/>
      <c r="E18" s="186"/>
      <c r="F18" s="187"/>
      <c r="G18" s="188"/>
      <c r="H18" s="189"/>
      <c r="I18" s="190">
        <f t="shared" si="0"/>
        <v>0</v>
      </c>
      <c r="J18" s="191"/>
      <c r="K18" s="190">
        <f t="shared" si="3"/>
        <v>0</v>
      </c>
      <c r="L18" s="192">
        <f t="shared" si="4"/>
        <v>0</v>
      </c>
      <c r="M18" s="193"/>
    </row>
    <row r="19" spans="1:13" ht="18.75" customHeight="1" x14ac:dyDescent="0.35">
      <c r="A19" s="93"/>
      <c r="B19" s="94" t="s">
        <v>89</v>
      </c>
      <c r="C19" s="92"/>
      <c r="D19" s="87"/>
      <c r="E19" s="88"/>
      <c r="F19" s="89"/>
      <c r="G19" s="90"/>
      <c r="H19" s="91"/>
      <c r="I19" s="95">
        <f t="shared" si="0"/>
        <v>0</v>
      </c>
      <c r="J19" s="96"/>
      <c r="K19" s="95">
        <f t="shared" si="3"/>
        <v>0</v>
      </c>
      <c r="L19" s="97">
        <f t="shared" si="4"/>
        <v>0</v>
      </c>
      <c r="M19" s="98"/>
    </row>
    <row r="20" spans="1:13" ht="18.75" customHeight="1" x14ac:dyDescent="0.35">
      <c r="A20" s="93">
        <v>1</v>
      </c>
      <c r="B20" s="94"/>
      <c r="C20" s="92"/>
      <c r="D20" s="87"/>
      <c r="E20" s="88"/>
      <c r="F20" s="89"/>
      <c r="G20" s="90"/>
      <c r="H20" s="91"/>
      <c r="I20" s="95">
        <f t="shared" si="0"/>
        <v>0</v>
      </c>
      <c r="J20" s="96"/>
      <c r="K20" s="95">
        <f t="shared" si="3"/>
        <v>0</v>
      </c>
      <c r="L20" s="97">
        <f t="shared" si="4"/>
        <v>0</v>
      </c>
      <c r="M20" s="98"/>
    </row>
    <row r="21" spans="1:13" ht="18.75" customHeight="1" x14ac:dyDescent="0.35">
      <c r="A21" s="93">
        <v>2</v>
      </c>
      <c r="B21" s="94"/>
      <c r="C21" s="92"/>
      <c r="D21" s="87"/>
      <c r="E21" s="88"/>
      <c r="F21" s="89"/>
      <c r="G21" s="90"/>
      <c r="H21" s="91"/>
      <c r="I21" s="95">
        <f t="shared" si="0"/>
        <v>0</v>
      </c>
      <c r="J21" s="96"/>
      <c r="K21" s="95">
        <f t="shared" si="3"/>
        <v>0</v>
      </c>
      <c r="L21" s="97">
        <f t="shared" si="4"/>
        <v>0</v>
      </c>
      <c r="M21" s="98"/>
    </row>
    <row r="22" spans="1:13" ht="18.75" customHeight="1" x14ac:dyDescent="0.35">
      <c r="A22" s="93">
        <v>3</v>
      </c>
      <c r="B22" s="94"/>
      <c r="C22" s="92"/>
      <c r="D22" s="87"/>
      <c r="E22" s="88"/>
      <c r="F22" s="89"/>
      <c r="G22" s="90"/>
      <c r="H22" s="91"/>
      <c r="I22" s="95">
        <f t="shared" si="0"/>
        <v>0</v>
      </c>
      <c r="J22" s="96"/>
      <c r="K22" s="95">
        <f t="shared" si="3"/>
        <v>0</v>
      </c>
      <c r="L22" s="97">
        <f t="shared" si="4"/>
        <v>0</v>
      </c>
      <c r="M22" s="98"/>
    </row>
    <row r="23" spans="1:13" ht="18.75" customHeight="1" x14ac:dyDescent="0.35">
      <c r="A23" s="93"/>
      <c r="B23" s="94" t="s">
        <v>90</v>
      </c>
      <c r="C23" s="92"/>
      <c r="D23" s="87"/>
      <c r="E23" s="88"/>
      <c r="F23" s="89"/>
      <c r="G23" s="89"/>
      <c r="H23" s="91"/>
      <c r="I23" s="95">
        <f t="shared" si="0"/>
        <v>0</v>
      </c>
      <c r="J23" s="96"/>
      <c r="K23" s="95">
        <f t="shared" si="3"/>
        <v>0</v>
      </c>
      <c r="L23" s="97">
        <f t="shared" si="4"/>
        <v>0</v>
      </c>
      <c r="M23" s="98"/>
    </row>
    <row r="24" spans="1:13" ht="18.75" customHeight="1" x14ac:dyDescent="0.35">
      <c r="A24" s="93">
        <v>1</v>
      </c>
      <c r="B24" s="94"/>
      <c r="C24" s="92"/>
      <c r="D24" s="87"/>
      <c r="E24" s="88"/>
      <c r="F24" s="99"/>
      <c r="G24" s="90"/>
      <c r="H24" s="91"/>
      <c r="I24" s="95">
        <f t="shared" si="0"/>
        <v>0</v>
      </c>
      <c r="J24" s="96"/>
      <c r="K24" s="95">
        <f t="shared" si="3"/>
        <v>0</v>
      </c>
      <c r="L24" s="97">
        <f t="shared" si="4"/>
        <v>0</v>
      </c>
      <c r="M24" s="98"/>
    </row>
    <row r="25" spans="1:13" ht="18.75" customHeight="1" x14ac:dyDescent="0.35">
      <c r="A25" s="93">
        <v>2</v>
      </c>
      <c r="B25" s="94"/>
      <c r="C25" s="92"/>
      <c r="D25" s="87"/>
      <c r="E25" s="88"/>
      <c r="F25" s="89"/>
      <c r="G25" s="90"/>
      <c r="H25" s="91"/>
      <c r="I25" s="95">
        <f t="shared" si="0"/>
        <v>0</v>
      </c>
      <c r="J25" s="96"/>
      <c r="K25" s="95">
        <f t="shared" si="3"/>
        <v>0</v>
      </c>
      <c r="L25" s="97">
        <f t="shared" si="4"/>
        <v>0</v>
      </c>
      <c r="M25" s="98"/>
    </row>
    <row r="26" spans="1:13" ht="18.75" customHeight="1" x14ac:dyDescent="0.35">
      <c r="A26" s="93">
        <v>3</v>
      </c>
      <c r="B26" s="94"/>
      <c r="C26" s="92"/>
      <c r="D26" s="87"/>
      <c r="E26" s="88"/>
      <c r="F26" s="89"/>
      <c r="G26" s="90"/>
      <c r="H26" s="91"/>
      <c r="I26" s="95">
        <f t="shared" si="0"/>
        <v>0</v>
      </c>
      <c r="J26" s="96"/>
      <c r="K26" s="95">
        <f t="shared" si="3"/>
        <v>0</v>
      </c>
      <c r="L26" s="97">
        <f t="shared" si="4"/>
        <v>0</v>
      </c>
      <c r="M26" s="98"/>
    </row>
    <row r="27" spans="1:13" ht="18.75" customHeight="1" x14ac:dyDescent="0.35">
      <c r="A27" s="93"/>
      <c r="B27" s="181" t="s">
        <v>109</v>
      </c>
      <c r="C27" s="92"/>
      <c r="D27" s="87"/>
      <c r="E27" s="88"/>
      <c r="F27" s="89"/>
      <c r="G27" s="90"/>
      <c r="H27" s="91"/>
      <c r="I27" s="95">
        <f t="shared" si="0"/>
        <v>0</v>
      </c>
      <c r="J27" s="96"/>
      <c r="K27" s="95">
        <f t="shared" si="3"/>
        <v>0</v>
      </c>
      <c r="L27" s="97">
        <f t="shared" si="4"/>
        <v>0</v>
      </c>
      <c r="M27" s="98"/>
    </row>
    <row r="28" spans="1:13" ht="18.75" customHeight="1" x14ac:dyDescent="0.35">
      <c r="A28" s="93"/>
      <c r="B28" s="181" t="s">
        <v>110</v>
      </c>
      <c r="C28" s="92"/>
      <c r="D28" s="87"/>
      <c r="E28" s="88"/>
      <c r="F28" s="89"/>
      <c r="G28" s="90"/>
      <c r="H28" s="91"/>
      <c r="I28" s="95">
        <f t="shared" si="0"/>
        <v>0</v>
      </c>
      <c r="J28" s="96"/>
      <c r="K28" s="95">
        <f t="shared" si="3"/>
        <v>0</v>
      </c>
      <c r="L28" s="97">
        <f t="shared" si="4"/>
        <v>0</v>
      </c>
      <c r="M28" s="98"/>
    </row>
    <row r="29" spans="1:13" ht="18.75" customHeight="1" x14ac:dyDescent="0.35">
      <c r="A29" s="93"/>
      <c r="B29" s="94"/>
      <c r="C29" s="92"/>
      <c r="D29" s="87"/>
      <c r="E29" s="88"/>
      <c r="F29" s="89"/>
      <c r="G29" s="90"/>
      <c r="H29" s="91"/>
      <c r="I29" s="95">
        <f t="shared" si="0"/>
        <v>0</v>
      </c>
      <c r="J29" s="96"/>
      <c r="K29" s="95">
        <f t="shared" si="3"/>
        <v>0</v>
      </c>
      <c r="L29" s="97">
        <f t="shared" si="4"/>
        <v>0</v>
      </c>
      <c r="M29" s="98"/>
    </row>
    <row r="30" spans="1:13" ht="18.75" customHeight="1" x14ac:dyDescent="0.35">
      <c r="A30" s="93"/>
      <c r="B30" s="94"/>
      <c r="C30" s="92"/>
      <c r="D30" s="87"/>
      <c r="E30" s="88"/>
      <c r="F30" s="89"/>
      <c r="G30" s="90"/>
      <c r="H30" s="91"/>
      <c r="I30" s="95">
        <f t="shared" si="0"/>
        <v>0</v>
      </c>
      <c r="J30" s="96"/>
      <c r="K30" s="95">
        <f t="shared" si="3"/>
        <v>0</v>
      </c>
      <c r="L30" s="97">
        <f t="shared" si="4"/>
        <v>0</v>
      </c>
      <c r="M30" s="98"/>
    </row>
    <row r="31" spans="1:13" ht="18.75" customHeight="1" x14ac:dyDescent="0.35">
      <c r="A31" s="93"/>
      <c r="B31" s="94"/>
      <c r="C31" s="92"/>
      <c r="D31" s="87"/>
      <c r="E31" s="88"/>
      <c r="F31" s="89"/>
      <c r="G31" s="90"/>
      <c r="H31" s="91"/>
      <c r="I31" s="95">
        <f t="shared" ref="I31:I38" si="5">SUM(H31)*$F31</f>
        <v>0</v>
      </c>
      <c r="J31" s="96"/>
      <c r="K31" s="95">
        <f t="shared" ref="K31:K38" si="6">SUM(J31)*$F31</f>
        <v>0</v>
      </c>
      <c r="L31" s="97">
        <f t="shared" ref="L31:L38" si="7">SUM(,I31,K31)</f>
        <v>0</v>
      </c>
      <c r="M31" s="98"/>
    </row>
    <row r="32" spans="1:13" ht="18.75" customHeight="1" x14ac:dyDescent="0.35">
      <c r="A32" s="93"/>
      <c r="B32" s="94"/>
      <c r="C32" s="92"/>
      <c r="D32" s="87"/>
      <c r="E32" s="88"/>
      <c r="F32" s="89"/>
      <c r="G32" s="90"/>
      <c r="H32" s="91"/>
      <c r="I32" s="95">
        <f t="shared" si="5"/>
        <v>0</v>
      </c>
      <c r="J32" s="96"/>
      <c r="K32" s="95">
        <f t="shared" si="6"/>
        <v>0</v>
      </c>
      <c r="L32" s="97">
        <f t="shared" si="7"/>
        <v>0</v>
      </c>
      <c r="M32" s="98"/>
    </row>
    <row r="33" spans="1:13" ht="18.75" customHeight="1" x14ac:dyDescent="0.35">
      <c r="A33" s="93"/>
      <c r="B33" s="94"/>
      <c r="C33" s="92"/>
      <c r="D33" s="87"/>
      <c r="E33" s="88"/>
      <c r="F33" s="89"/>
      <c r="G33" s="90"/>
      <c r="H33" s="91"/>
      <c r="I33" s="95">
        <f t="shared" si="5"/>
        <v>0</v>
      </c>
      <c r="J33" s="96"/>
      <c r="K33" s="95">
        <f t="shared" si="6"/>
        <v>0</v>
      </c>
      <c r="L33" s="97">
        <f t="shared" si="7"/>
        <v>0</v>
      </c>
      <c r="M33" s="98"/>
    </row>
    <row r="34" spans="1:13" ht="18.75" customHeight="1" x14ac:dyDescent="0.35">
      <c r="A34" s="93"/>
      <c r="B34" s="94"/>
      <c r="C34" s="92"/>
      <c r="D34" s="87"/>
      <c r="E34" s="88"/>
      <c r="F34" s="89"/>
      <c r="G34" s="90"/>
      <c r="H34" s="91"/>
      <c r="I34" s="95">
        <f t="shared" si="5"/>
        <v>0</v>
      </c>
      <c r="J34" s="96"/>
      <c r="K34" s="95">
        <f t="shared" si="6"/>
        <v>0</v>
      </c>
      <c r="L34" s="97">
        <f t="shared" si="7"/>
        <v>0</v>
      </c>
      <c r="M34" s="98"/>
    </row>
    <row r="35" spans="1:13" ht="18.75" customHeight="1" x14ac:dyDescent="0.35">
      <c r="A35" s="93"/>
      <c r="B35" s="94"/>
      <c r="C35" s="92"/>
      <c r="D35" s="87"/>
      <c r="E35" s="88"/>
      <c r="F35" s="89"/>
      <c r="G35" s="90"/>
      <c r="H35" s="91"/>
      <c r="I35" s="95">
        <f t="shared" si="5"/>
        <v>0</v>
      </c>
      <c r="J35" s="96"/>
      <c r="K35" s="95">
        <f t="shared" si="6"/>
        <v>0</v>
      </c>
      <c r="L35" s="97">
        <f t="shared" si="7"/>
        <v>0</v>
      </c>
      <c r="M35" s="98"/>
    </row>
    <row r="36" spans="1:13" ht="18.75" customHeight="1" x14ac:dyDescent="0.35">
      <c r="A36" s="93"/>
      <c r="B36" s="94"/>
      <c r="C36" s="92"/>
      <c r="D36" s="87"/>
      <c r="E36" s="88"/>
      <c r="F36" s="89"/>
      <c r="G36" s="90"/>
      <c r="H36" s="91"/>
      <c r="I36" s="95">
        <f t="shared" si="5"/>
        <v>0</v>
      </c>
      <c r="J36" s="96"/>
      <c r="K36" s="95">
        <f t="shared" si="6"/>
        <v>0</v>
      </c>
      <c r="L36" s="97">
        <f t="shared" si="7"/>
        <v>0</v>
      </c>
      <c r="M36" s="98"/>
    </row>
    <row r="37" spans="1:13" ht="18.75" customHeight="1" x14ac:dyDescent="0.35">
      <c r="A37" s="93"/>
      <c r="B37" s="94"/>
      <c r="C37" s="92"/>
      <c r="D37" s="87"/>
      <c r="E37" s="88"/>
      <c r="F37" s="89"/>
      <c r="G37" s="90"/>
      <c r="H37" s="91"/>
      <c r="I37" s="95">
        <f t="shared" si="5"/>
        <v>0</v>
      </c>
      <c r="J37" s="96"/>
      <c r="K37" s="95">
        <f t="shared" si="6"/>
        <v>0</v>
      </c>
      <c r="L37" s="97">
        <f t="shared" si="7"/>
        <v>0</v>
      </c>
      <c r="M37" s="98"/>
    </row>
    <row r="38" spans="1:13" ht="18.75" customHeight="1" x14ac:dyDescent="0.35">
      <c r="A38" s="93"/>
      <c r="B38" s="94"/>
      <c r="C38" s="92"/>
      <c r="D38" s="87"/>
      <c r="E38" s="88"/>
      <c r="F38" s="89"/>
      <c r="G38" s="90"/>
      <c r="H38" s="91"/>
      <c r="I38" s="95">
        <f t="shared" si="5"/>
        <v>0</v>
      </c>
      <c r="J38" s="96"/>
      <c r="K38" s="95">
        <f t="shared" si="6"/>
        <v>0</v>
      </c>
      <c r="L38" s="97">
        <f t="shared" si="7"/>
        <v>0</v>
      </c>
      <c r="M38" s="98"/>
    </row>
    <row r="39" spans="1:13" ht="18.75" customHeight="1" x14ac:dyDescent="0.35">
      <c r="A39" s="93"/>
      <c r="B39" s="94"/>
      <c r="C39" s="92"/>
      <c r="D39" s="87"/>
      <c r="E39" s="88"/>
      <c r="F39" s="89"/>
      <c r="G39" s="90"/>
      <c r="H39" s="91"/>
      <c r="I39" s="95">
        <f t="shared" si="0"/>
        <v>0</v>
      </c>
      <c r="J39" s="96"/>
      <c r="K39" s="95">
        <f t="shared" si="3"/>
        <v>0</v>
      </c>
      <c r="L39" s="97">
        <f t="shared" si="4"/>
        <v>0</v>
      </c>
      <c r="M39" s="98"/>
    </row>
    <row r="40" spans="1:13" ht="18.75" customHeight="1" x14ac:dyDescent="0.35">
      <c r="A40" s="93"/>
      <c r="B40" s="94"/>
      <c r="C40" s="92"/>
      <c r="D40" s="87"/>
      <c r="E40" s="88"/>
      <c r="F40" s="89"/>
      <c r="G40" s="90"/>
      <c r="H40" s="91"/>
      <c r="I40" s="95">
        <f t="shared" si="0"/>
        <v>0</v>
      </c>
      <c r="J40" s="96"/>
      <c r="K40" s="95">
        <f t="shared" si="3"/>
        <v>0</v>
      </c>
      <c r="L40" s="97">
        <f t="shared" si="4"/>
        <v>0</v>
      </c>
      <c r="M40" s="98"/>
    </row>
    <row r="41" spans="1:13" ht="18.75" customHeight="1" x14ac:dyDescent="0.35">
      <c r="A41" s="93"/>
      <c r="B41" s="94"/>
      <c r="C41" s="92"/>
      <c r="D41" s="87"/>
      <c r="E41" s="88"/>
      <c r="F41" s="89"/>
      <c r="G41" s="90"/>
      <c r="H41" s="91"/>
      <c r="I41" s="95">
        <f t="shared" si="0"/>
        <v>0</v>
      </c>
      <c r="J41" s="96"/>
      <c r="K41" s="95">
        <f t="shared" si="3"/>
        <v>0</v>
      </c>
      <c r="L41" s="97">
        <f t="shared" si="4"/>
        <v>0</v>
      </c>
      <c r="M41" s="98"/>
    </row>
    <row r="42" spans="1:13" ht="18.75" customHeight="1" x14ac:dyDescent="0.35">
      <c r="A42" s="93"/>
      <c r="B42" s="94"/>
      <c r="C42" s="92"/>
      <c r="D42" s="87"/>
      <c r="E42" s="88"/>
      <c r="F42" s="89"/>
      <c r="G42" s="90"/>
      <c r="H42" s="91"/>
      <c r="I42" s="95">
        <f t="shared" si="0"/>
        <v>0</v>
      </c>
      <c r="J42" s="96"/>
      <c r="K42" s="95">
        <f t="shared" si="3"/>
        <v>0</v>
      </c>
      <c r="L42" s="97">
        <f t="shared" si="4"/>
        <v>0</v>
      </c>
      <c r="M42" s="98"/>
    </row>
    <row r="43" spans="1:13" ht="18.75" customHeight="1" x14ac:dyDescent="0.35">
      <c r="A43" s="93"/>
      <c r="B43" s="94"/>
      <c r="C43" s="92"/>
      <c r="D43" s="87"/>
      <c r="E43" s="88"/>
      <c r="F43" s="89"/>
      <c r="G43" s="90"/>
      <c r="H43" s="91"/>
      <c r="I43" s="95">
        <f t="shared" si="0"/>
        <v>0</v>
      </c>
      <c r="J43" s="96"/>
      <c r="K43" s="95">
        <f t="shared" si="3"/>
        <v>0</v>
      </c>
      <c r="L43" s="97">
        <f t="shared" si="4"/>
        <v>0</v>
      </c>
      <c r="M43" s="98"/>
    </row>
    <row r="44" spans="1:13" ht="18.75" customHeight="1" x14ac:dyDescent="0.35">
      <c r="A44" s="93"/>
      <c r="B44" s="94"/>
      <c r="C44" s="92"/>
      <c r="D44" s="87"/>
      <c r="E44" s="88"/>
      <c r="F44" s="89"/>
      <c r="G44" s="90"/>
      <c r="H44" s="91"/>
      <c r="I44" s="95">
        <f t="shared" si="0"/>
        <v>0</v>
      </c>
      <c r="J44" s="96"/>
      <c r="K44" s="95">
        <f t="shared" si="3"/>
        <v>0</v>
      </c>
      <c r="L44" s="97">
        <f t="shared" si="4"/>
        <v>0</v>
      </c>
      <c r="M44" s="98"/>
    </row>
    <row r="45" spans="1:13" ht="18.75" customHeight="1" x14ac:dyDescent="0.35">
      <c r="A45" s="100"/>
      <c r="B45" s="101"/>
      <c r="C45" s="102"/>
      <c r="D45" s="206" t="s">
        <v>84</v>
      </c>
      <c r="E45" s="206"/>
      <c r="F45" s="206"/>
      <c r="G45" s="207"/>
      <c r="H45" s="103"/>
      <c r="I45" s="103">
        <f>SUM(I8:I44)</f>
        <v>0</v>
      </c>
      <c r="J45" s="103"/>
      <c r="K45" s="103">
        <f>SUM(K8:K44)</f>
        <v>0</v>
      </c>
      <c r="L45" s="103">
        <f>SUM(L8:L44)</f>
        <v>0</v>
      </c>
      <c r="M45" s="104"/>
    </row>
    <row r="47" spans="1:13" x14ac:dyDescent="0.35">
      <c r="A47" s="24"/>
      <c r="B47" s="77"/>
      <c r="C47" s="25"/>
      <c r="D47" s="47"/>
      <c r="E47" s="25"/>
      <c r="F47" s="12"/>
      <c r="G47" s="11"/>
      <c r="H47" s="30"/>
      <c r="I47" s="30"/>
      <c r="J47" s="31"/>
    </row>
    <row r="48" spans="1:13" x14ac:dyDescent="0.35">
      <c r="A48" s="24"/>
      <c r="B48" s="78"/>
      <c r="C48" s="27"/>
      <c r="D48" s="47"/>
      <c r="E48" s="26"/>
      <c r="F48" s="12"/>
      <c r="G48" s="11"/>
      <c r="H48" s="30"/>
      <c r="I48" s="30"/>
      <c r="J48" s="31"/>
    </row>
    <row r="49" spans="1:13" ht="21" x14ac:dyDescent="0.4">
      <c r="D49" s="86" t="s">
        <v>80</v>
      </c>
      <c r="E49" s="86"/>
      <c r="F49" s="86"/>
      <c r="G49" s="110" t="s">
        <v>101</v>
      </c>
      <c r="H49" s="86"/>
      <c r="I49" s="86"/>
      <c r="K49" s="85"/>
      <c r="L49" s="85"/>
      <c r="M49" s="85"/>
    </row>
    <row r="50" spans="1:13" ht="21" x14ac:dyDescent="0.4">
      <c r="A50" s="109"/>
      <c r="D50" s="86"/>
      <c r="E50" s="86"/>
      <c r="F50" s="86"/>
      <c r="G50" s="203" t="s">
        <v>106</v>
      </c>
      <c r="H50" s="86"/>
      <c r="I50" s="86"/>
      <c r="K50" s="85"/>
      <c r="L50" s="85"/>
      <c r="M50" s="85"/>
    </row>
    <row r="51" spans="1:13" x14ac:dyDescent="0.35">
      <c r="D51" s="55"/>
      <c r="E51" s="55"/>
      <c r="F51" s="55"/>
      <c r="G51" s="204" t="s">
        <v>104</v>
      </c>
      <c r="H51" s="55"/>
      <c r="I51" s="55"/>
      <c r="K51" s="55"/>
      <c r="L51" s="55"/>
      <c r="M51" s="55"/>
    </row>
    <row r="52" spans="1:13" x14ac:dyDescent="0.35">
      <c r="A52" s="109"/>
      <c r="D52" s="55"/>
      <c r="E52" s="55"/>
      <c r="F52" s="55"/>
      <c r="G52" s="108"/>
      <c r="H52" s="55"/>
      <c r="I52" s="55"/>
      <c r="K52" s="55"/>
      <c r="L52" s="55"/>
      <c r="M52" s="55"/>
    </row>
    <row r="53" spans="1:13" ht="21" x14ac:dyDescent="0.4">
      <c r="D53" s="86" t="s">
        <v>81</v>
      </c>
      <c r="E53" s="86"/>
      <c r="F53" s="86"/>
      <c r="G53" s="110" t="s">
        <v>101</v>
      </c>
      <c r="H53" s="86"/>
      <c r="I53" s="83" t="s">
        <v>103</v>
      </c>
      <c r="K53" s="85"/>
      <c r="L53" s="85"/>
      <c r="M53" s="85"/>
    </row>
    <row r="54" spans="1:13" x14ac:dyDescent="0.35">
      <c r="D54" s="55"/>
      <c r="E54" s="55"/>
      <c r="F54" s="55"/>
      <c r="G54" s="204" t="s">
        <v>105</v>
      </c>
      <c r="H54" s="55"/>
      <c r="I54" s="55"/>
      <c r="K54" s="55"/>
      <c r="L54" s="55"/>
      <c r="M54" s="55"/>
    </row>
    <row r="55" spans="1:13" ht="21" x14ac:dyDescent="0.4">
      <c r="D55" s="86"/>
      <c r="E55" s="86"/>
      <c r="F55" s="86"/>
      <c r="G55" s="82"/>
      <c r="H55" s="86"/>
      <c r="I55" s="205"/>
      <c r="J55" s="205"/>
      <c r="K55" s="205"/>
      <c r="L55" s="85"/>
      <c r="M55" s="85"/>
    </row>
    <row r="56" spans="1:13" x14ac:dyDescent="0.35">
      <c r="D56" s="55"/>
      <c r="E56" s="55"/>
      <c r="F56" s="55"/>
      <c r="G56" s="81"/>
      <c r="H56" s="55"/>
      <c r="I56" s="55"/>
      <c r="K56" s="55"/>
      <c r="L56" s="55"/>
      <c r="M56" s="55"/>
    </row>
    <row r="57" spans="1:13" x14ac:dyDescent="0.35">
      <c r="D57" s="209"/>
      <c r="E57" s="209"/>
      <c r="F57" s="209"/>
      <c r="G57" s="209"/>
      <c r="H57" s="209"/>
      <c r="I57" s="209"/>
      <c r="J57" s="208"/>
      <c r="K57" s="208"/>
      <c r="L57" s="208"/>
      <c r="M57" s="208"/>
    </row>
  </sheetData>
  <mergeCells count="25">
    <mergeCell ref="M6:M7"/>
    <mergeCell ref="L6:L7"/>
    <mergeCell ref="F6:F7"/>
    <mergeCell ref="G6:G7"/>
    <mergeCell ref="B3:H3"/>
    <mergeCell ref="D4:H4"/>
    <mergeCell ref="A5:C5"/>
    <mergeCell ref="I5:J5"/>
    <mergeCell ref="D5:H5"/>
    <mergeCell ref="I55:K55"/>
    <mergeCell ref="D45:G45"/>
    <mergeCell ref="J57:M57"/>
    <mergeCell ref="D57:I57"/>
    <mergeCell ref="A1:M1"/>
    <mergeCell ref="J6:K6"/>
    <mergeCell ref="H6:I6"/>
    <mergeCell ref="A4:C4"/>
    <mergeCell ref="J3:M3"/>
    <mergeCell ref="K4:M4"/>
    <mergeCell ref="K5:M5"/>
    <mergeCell ref="A6:A7"/>
    <mergeCell ref="B6:E7"/>
    <mergeCell ref="I4:J4"/>
    <mergeCell ref="A2:D2"/>
    <mergeCell ref="E2:M2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8" orientation="landscape" horizontalDpi="300" verticalDpi="300" r:id="rId1"/>
  <headerFooter alignWithMargins="0">
    <oddHeader>&amp;R&amp;"TH SarabunPSK,ธรรมดา"&amp;14
แบบ &amp;A</oddHeader>
    <oddFooter>&amp;R&amp;"TH SarabunPSK,ธรรมดา"&amp;14   แผ่นที่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31"/>
  <sheetViews>
    <sheetView showGridLines="0" zoomScaleNormal="100" zoomScaleSheetLayoutView="100" workbookViewId="0">
      <selection activeCell="H2" sqref="H2:N2"/>
    </sheetView>
  </sheetViews>
  <sheetFormatPr defaultColWidth="9.109375" defaultRowHeight="21" x14ac:dyDescent="0.4"/>
  <cols>
    <col min="1" max="1" width="6.5546875" style="1" customWidth="1"/>
    <col min="2" max="2" width="4.44140625" style="1" customWidth="1"/>
    <col min="3" max="3" width="3" style="1" customWidth="1"/>
    <col min="4" max="4" width="3.5546875" style="1" customWidth="1"/>
    <col min="5" max="5" width="4" style="1" customWidth="1"/>
    <col min="6" max="6" width="1.33203125" style="1" customWidth="1"/>
    <col min="7" max="7" width="3.5546875" style="1" customWidth="1"/>
    <col min="8" max="8" width="10.109375" style="1" customWidth="1"/>
    <col min="9" max="9" width="5.33203125" style="1" customWidth="1"/>
    <col min="10" max="10" width="4.6640625" style="1" customWidth="1"/>
    <col min="11" max="11" width="15.33203125" style="1" customWidth="1"/>
    <col min="12" max="12" width="9.33203125" style="1" customWidth="1"/>
    <col min="13" max="13" width="16.6640625" style="4" customWidth="1"/>
    <col min="14" max="14" width="10.44140625" style="1" customWidth="1"/>
    <col min="15" max="15" width="12.44140625" style="1" bestFit="1" customWidth="1"/>
    <col min="16" max="16384" width="9.109375" style="1"/>
  </cols>
  <sheetData>
    <row r="1" spans="1:15" x14ac:dyDescent="0.4">
      <c r="A1" s="270" t="s">
        <v>71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55" t="s">
        <v>30</v>
      </c>
    </row>
    <row r="2" spans="1:15" x14ac:dyDescent="0.4">
      <c r="A2" s="39" t="s">
        <v>10</v>
      </c>
      <c r="B2" s="275" t="str">
        <f>'ปร.4(ก).'!A2</f>
        <v>งานปรับปรุง/ซ่อมแซม</v>
      </c>
      <c r="C2" s="275"/>
      <c r="D2" s="275"/>
      <c r="E2" s="275"/>
      <c r="F2" s="275"/>
      <c r="G2" s="275"/>
      <c r="H2" s="276" t="str">
        <f>'ปร.4(ก).'!E2</f>
        <v>ซ่อมแซมระบบไฟฟ้าภายในโรงเรียน</v>
      </c>
      <c r="I2" s="276"/>
      <c r="J2" s="276"/>
      <c r="K2" s="276"/>
      <c r="L2" s="276"/>
      <c r="M2" s="276"/>
      <c r="N2" s="276"/>
    </row>
    <row r="3" spans="1:15" x14ac:dyDescent="0.4">
      <c r="A3" s="13" t="s">
        <v>10</v>
      </c>
      <c r="B3" s="281" t="s">
        <v>72</v>
      </c>
      <c r="C3" s="281"/>
      <c r="D3" s="282" t="str">
        <f>'ปร.4(ก).'!B3</f>
        <v>…………………………………………………..</v>
      </c>
      <c r="E3" s="282"/>
      <c r="F3" s="282"/>
      <c r="G3" s="282"/>
      <c r="H3" s="282"/>
      <c r="I3" s="282"/>
      <c r="J3" s="282"/>
      <c r="K3" s="282"/>
      <c r="L3" s="201" t="s">
        <v>8</v>
      </c>
      <c r="M3" s="288" t="str">
        <f>'ปร.4(ก).'!J3</f>
        <v>กรุงเทพมหานคร</v>
      </c>
      <c r="N3" s="288"/>
    </row>
    <row r="4" spans="1:15" x14ac:dyDescent="0.4">
      <c r="A4" s="13" t="s">
        <v>10</v>
      </c>
      <c r="B4" s="28" t="s">
        <v>0</v>
      </c>
      <c r="C4" s="28"/>
      <c r="D4" s="28"/>
      <c r="E4" s="277" t="str">
        <f>+D3</f>
        <v>…………………………………………………..</v>
      </c>
      <c r="F4" s="277"/>
      <c r="G4" s="277"/>
      <c r="H4" s="277"/>
      <c r="I4" s="277"/>
      <c r="J4" s="277"/>
      <c r="K4" s="277"/>
      <c r="L4" s="277"/>
      <c r="M4" s="277"/>
      <c r="N4" s="277"/>
    </row>
    <row r="5" spans="1:15" x14ac:dyDescent="0.4">
      <c r="A5" s="13" t="s">
        <v>10</v>
      </c>
      <c r="B5" s="257" t="s">
        <v>76</v>
      </c>
      <c r="C5" s="257"/>
      <c r="D5" s="257"/>
      <c r="E5" s="257"/>
      <c r="F5" s="257"/>
      <c r="G5" s="257"/>
      <c r="H5" s="67" t="s">
        <v>11</v>
      </c>
      <c r="I5" s="202">
        <v>1</v>
      </c>
      <c r="J5" s="66" t="s">
        <v>12</v>
      </c>
      <c r="K5" s="283" t="s">
        <v>1</v>
      </c>
      <c r="L5" s="283"/>
      <c r="M5" s="215" t="str">
        <f>'ปร.4(ก).'!K4</f>
        <v>...../....../2565</v>
      </c>
      <c r="N5" s="215"/>
      <c r="O5" s="65"/>
    </row>
    <row r="6" spans="1:15" ht="5.0999999999999996" customHeight="1" thickBot="1" x14ac:dyDescent="0.4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21.75" customHeight="1" thickTop="1" x14ac:dyDescent="0.4">
      <c r="A7" s="271" t="s">
        <v>2</v>
      </c>
      <c r="B7" s="259" t="s">
        <v>3</v>
      </c>
      <c r="C7" s="260"/>
      <c r="D7" s="260"/>
      <c r="E7" s="260"/>
      <c r="F7" s="260"/>
      <c r="G7" s="260"/>
      <c r="H7" s="260"/>
      <c r="I7" s="260"/>
      <c r="J7" s="261"/>
      <c r="K7" s="198" t="s">
        <v>24</v>
      </c>
      <c r="L7" s="284" t="s">
        <v>55</v>
      </c>
      <c r="M7" s="2" t="s">
        <v>22</v>
      </c>
      <c r="N7" s="271" t="s">
        <v>4</v>
      </c>
    </row>
    <row r="8" spans="1:15" ht="21.6" thickBot="1" x14ac:dyDescent="0.45">
      <c r="A8" s="272"/>
      <c r="B8" s="262"/>
      <c r="C8" s="263"/>
      <c r="D8" s="263"/>
      <c r="E8" s="263"/>
      <c r="F8" s="263"/>
      <c r="G8" s="263"/>
      <c r="H8" s="263"/>
      <c r="I8" s="263"/>
      <c r="J8" s="264"/>
      <c r="K8" s="3" t="s">
        <v>23</v>
      </c>
      <c r="L8" s="285"/>
      <c r="M8" s="3" t="s">
        <v>23</v>
      </c>
      <c r="N8" s="272"/>
    </row>
    <row r="9" spans="1:15" ht="21.6" thickTop="1" x14ac:dyDescent="0.4">
      <c r="A9" s="29">
        <v>1</v>
      </c>
      <c r="B9" s="265" t="s">
        <v>77</v>
      </c>
      <c r="C9" s="266"/>
      <c r="D9" s="266"/>
      <c r="E9" s="266"/>
      <c r="F9" s="266"/>
      <c r="G9" s="266"/>
      <c r="H9" s="266"/>
      <c r="I9" s="266"/>
      <c r="J9" s="267"/>
      <c r="K9" s="44">
        <f>+'ปร.4(ก).'!L45</f>
        <v>0</v>
      </c>
      <c r="L9" s="46">
        <f>'Factor F'!O21</f>
        <v>1.3073999999999999</v>
      </c>
      <c r="M9" s="44">
        <f>K9*L9</f>
        <v>0</v>
      </c>
      <c r="N9" s="14"/>
    </row>
    <row r="10" spans="1:15" x14ac:dyDescent="0.4">
      <c r="A10" s="18"/>
      <c r="B10" s="256"/>
      <c r="C10" s="257"/>
      <c r="D10" s="257"/>
      <c r="E10" s="257"/>
      <c r="F10" s="257"/>
      <c r="G10" s="257"/>
      <c r="H10" s="257"/>
      <c r="I10" s="257"/>
      <c r="J10" s="258"/>
      <c r="K10" s="16"/>
      <c r="L10" s="17"/>
      <c r="M10" s="16"/>
      <c r="N10" s="15"/>
    </row>
    <row r="11" spans="1:15" x14ac:dyDescent="0.4">
      <c r="A11" s="18"/>
      <c r="B11" s="253"/>
      <c r="C11" s="254"/>
      <c r="D11" s="254"/>
      <c r="E11" s="254"/>
      <c r="F11" s="254"/>
      <c r="G11" s="254"/>
      <c r="H11" s="254"/>
      <c r="I11" s="254"/>
      <c r="J11" s="255"/>
      <c r="K11" s="40"/>
      <c r="L11" s="17"/>
      <c r="M11" s="16"/>
      <c r="N11" s="15"/>
    </row>
    <row r="12" spans="1:15" ht="18.75" customHeight="1" x14ac:dyDescent="0.4">
      <c r="A12" s="18"/>
      <c r="B12" s="278" t="s">
        <v>5</v>
      </c>
      <c r="C12" s="279"/>
      <c r="D12" s="279"/>
      <c r="E12" s="279"/>
      <c r="F12" s="279"/>
      <c r="G12" s="279"/>
      <c r="H12" s="279"/>
      <c r="I12" s="279"/>
      <c r="J12" s="280"/>
      <c r="K12" s="17"/>
      <c r="L12" s="17"/>
      <c r="M12" s="41"/>
      <c r="N12" s="15"/>
    </row>
    <row r="13" spans="1:15" s="8" customFormat="1" ht="18" x14ac:dyDescent="0.35">
      <c r="A13" s="19"/>
      <c r="B13" s="286" t="s">
        <v>13</v>
      </c>
      <c r="C13" s="287"/>
      <c r="D13" s="287"/>
      <c r="E13" s="287"/>
      <c r="F13" s="287"/>
      <c r="G13" s="287"/>
      <c r="H13" s="287"/>
      <c r="I13" s="273">
        <v>0</v>
      </c>
      <c r="J13" s="274"/>
      <c r="K13" s="20"/>
      <c r="L13" s="20"/>
      <c r="M13" s="21"/>
      <c r="N13" s="22"/>
    </row>
    <row r="14" spans="1:15" s="8" customFormat="1" ht="18" x14ac:dyDescent="0.35">
      <c r="A14" s="22"/>
      <c r="B14" s="247" t="s">
        <v>14</v>
      </c>
      <c r="C14" s="248"/>
      <c r="D14" s="248"/>
      <c r="E14" s="248"/>
      <c r="F14" s="248"/>
      <c r="G14" s="248"/>
      <c r="H14" s="248"/>
      <c r="I14" s="245">
        <v>0</v>
      </c>
      <c r="J14" s="246"/>
      <c r="K14" s="20"/>
      <c r="L14" s="20"/>
      <c r="M14" s="21"/>
      <c r="N14" s="22"/>
    </row>
    <row r="15" spans="1:15" s="8" customFormat="1" ht="18" x14ac:dyDescent="0.35">
      <c r="A15" s="22"/>
      <c r="B15" s="247" t="s">
        <v>15</v>
      </c>
      <c r="C15" s="248"/>
      <c r="D15" s="248"/>
      <c r="E15" s="248"/>
      <c r="F15" s="248"/>
      <c r="G15" s="248"/>
      <c r="H15" s="248"/>
      <c r="I15" s="245">
        <v>7.0000000000000007E-2</v>
      </c>
      <c r="J15" s="246"/>
      <c r="K15" s="20"/>
      <c r="L15" s="20"/>
      <c r="M15" s="21"/>
      <c r="N15" s="22"/>
    </row>
    <row r="16" spans="1:15" s="8" customFormat="1" ht="18.600000000000001" thickBot="1" x14ac:dyDescent="0.4">
      <c r="A16" s="36"/>
      <c r="B16" s="251" t="s">
        <v>16</v>
      </c>
      <c r="C16" s="252"/>
      <c r="D16" s="252"/>
      <c r="E16" s="252"/>
      <c r="F16" s="252"/>
      <c r="G16" s="252"/>
      <c r="H16" s="252"/>
      <c r="I16" s="249">
        <v>7.0000000000000007E-2</v>
      </c>
      <c r="J16" s="250"/>
      <c r="K16" s="37"/>
      <c r="L16" s="37"/>
      <c r="M16" s="38"/>
      <c r="N16" s="36"/>
    </row>
    <row r="17" spans="1:15" ht="21.6" thickTop="1" x14ac:dyDescent="0.4">
      <c r="A17" s="238" t="s">
        <v>78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40"/>
      <c r="M17" s="45">
        <f>SUM(M9:M16)</f>
        <v>0</v>
      </c>
      <c r="N17" s="53"/>
    </row>
    <row r="18" spans="1:15" ht="21.6" thickBot="1" x14ac:dyDescent="0.45">
      <c r="A18" s="241" t="str">
        <f>"("&amp;BAHTTEXT(M18)&amp;")"</f>
        <v>(ศูนย์บาทถ้วน)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54" t="s">
        <v>28</v>
      </c>
      <c r="M18" s="43">
        <f>ROUNDDOWN(M17,-2)</f>
        <v>0</v>
      </c>
      <c r="N18" s="52" t="s">
        <v>9</v>
      </c>
      <c r="O18" s="80"/>
    </row>
    <row r="19" spans="1:15" ht="21.6" thickTop="1" x14ac:dyDescent="0.4">
      <c r="A19" s="5"/>
      <c r="B19" s="244"/>
      <c r="C19" s="244"/>
      <c r="D19" s="244"/>
      <c r="E19" s="244"/>
      <c r="F19" s="244"/>
      <c r="G19" s="244"/>
      <c r="H19" s="269"/>
      <c r="I19" s="268"/>
      <c r="J19" s="268"/>
      <c r="K19" s="268"/>
      <c r="L19" s="243"/>
      <c r="M19" s="243"/>
      <c r="N19" s="243"/>
    </row>
    <row r="20" spans="1:15" s="8" customFormat="1" ht="18" x14ac:dyDescent="0.35">
      <c r="A20" s="11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</row>
    <row r="21" spans="1:15" s="8" customFormat="1" x14ac:dyDescent="0.4">
      <c r="A21" s="5"/>
      <c r="B21" s="244" t="s">
        <v>80</v>
      </c>
      <c r="C21" s="244"/>
      <c r="D21" s="244"/>
      <c r="E21" s="244"/>
      <c r="F21" s="244"/>
      <c r="G21" s="244"/>
      <c r="H21" s="268" t="str">
        <f>+'ปร.4(ก).'!G49</f>
        <v>.......................................................</v>
      </c>
      <c r="I21" s="268"/>
      <c r="J21" s="268"/>
      <c r="K21" s="268"/>
      <c r="L21" s="268"/>
      <c r="M21" s="268"/>
      <c r="N21" s="268"/>
      <c r="O21" s="5"/>
    </row>
    <row r="22" spans="1:15" s="8" customFormat="1" x14ac:dyDescent="0.4">
      <c r="A22" s="5"/>
      <c r="B22" s="196"/>
      <c r="C22" s="196"/>
      <c r="D22" s="196"/>
      <c r="E22" s="196"/>
      <c r="F22" s="196"/>
      <c r="G22" s="196"/>
      <c r="H22" s="197"/>
      <c r="I22" s="197"/>
      <c r="J22" s="197" t="str">
        <f>+'ปร.4(ก).'!G50</f>
        <v>(ชื่อ สกุล ผู้ประมาณการ)</v>
      </c>
      <c r="K22" s="197"/>
      <c r="L22" s="197"/>
      <c r="M22" s="197"/>
      <c r="N22" s="197"/>
      <c r="O22" s="5"/>
    </row>
    <row r="23" spans="1:15" x14ac:dyDescent="0.4">
      <c r="A23" s="11"/>
      <c r="B23" s="208"/>
      <c r="C23" s="208"/>
      <c r="D23" s="208"/>
      <c r="E23" s="208"/>
      <c r="F23" s="208"/>
      <c r="G23" s="208"/>
      <c r="H23" s="208" t="str">
        <f>+'ปร.4(ก).'!G51</f>
        <v>ตำแหน่ง...........................................</v>
      </c>
      <c r="I23" s="208"/>
      <c r="J23" s="208"/>
      <c r="K23" s="208"/>
      <c r="L23" s="208"/>
      <c r="M23" s="208"/>
      <c r="N23" s="208"/>
      <c r="O23" s="11"/>
    </row>
    <row r="24" spans="1:15" ht="30" customHeight="1" x14ac:dyDescent="0.4">
      <c r="A24" s="5"/>
      <c r="B24" s="244" t="s">
        <v>81</v>
      </c>
      <c r="C24" s="244"/>
      <c r="D24" s="244"/>
      <c r="E24" s="244"/>
      <c r="F24" s="244"/>
      <c r="G24" s="244"/>
      <c r="H24" s="269" t="str">
        <f>+'ปร.4(ก).'!G53</f>
        <v>.......................................................</v>
      </c>
      <c r="I24" s="269"/>
      <c r="J24" s="269"/>
      <c r="K24" s="269"/>
      <c r="L24" s="200" t="str">
        <f>+'ปร.4(ก).'!I53</f>
        <v>ตำแหน่งผู้อำนวยการโรงเรียน</v>
      </c>
      <c r="M24" s="200"/>
      <c r="N24" s="5"/>
      <c r="O24" s="5"/>
    </row>
    <row r="25" spans="1:15" s="8" customFormat="1" x14ac:dyDescent="0.4">
      <c r="A25" s="68"/>
      <c r="B25" s="208"/>
      <c r="C25" s="208"/>
      <c r="D25" s="208"/>
      <c r="E25" s="208"/>
      <c r="F25" s="208"/>
      <c r="G25" s="208"/>
      <c r="H25" s="208" t="str">
        <f>+'ปร.4(ก).'!G54</f>
        <v>(ชื่อ - สกุล ผู้บริหาร)</v>
      </c>
      <c r="I25" s="208"/>
      <c r="J25" s="208"/>
      <c r="K25" s="208"/>
      <c r="L25" s="290"/>
      <c r="M25" s="290"/>
      <c r="N25" s="290"/>
      <c r="O25" s="68"/>
    </row>
    <row r="26" spans="1:15" s="8" customFormat="1" x14ac:dyDescent="0.4">
      <c r="A26" s="68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9"/>
      <c r="M26" s="199"/>
      <c r="N26" s="199"/>
      <c r="O26" s="68"/>
    </row>
    <row r="27" spans="1:15" s="8" customFormat="1" x14ac:dyDescent="0.4">
      <c r="A27" s="68"/>
      <c r="B27" s="244" t="s">
        <v>81</v>
      </c>
      <c r="C27" s="244"/>
      <c r="D27" s="244"/>
      <c r="E27" s="244"/>
      <c r="F27" s="244"/>
      <c r="G27" s="244"/>
      <c r="H27" s="269" t="s">
        <v>25</v>
      </c>
      <c r="I27" s="269"/>
      <c r="J27" s="269"/>
      <c r="K27" s="269"/>
      <c r="L27" s="293" t="s">
        <v>111</v>
      </c>
      <c r="M27" s="293"/>
      <c r="N27" s="293"/>
      <c r="O27" s="68"/>
    </row>
    <row r="28" spans="1:15" s="8" customFormat="1" x14ac:dyDescent="0.4">
      <c r="A28" s="68"/>
      <c r="B28" s="208"/>
      <c r="C28" s="208"/>
      <c r="D28" s="208"/>
      <c r="E28" s="208"/>
      <c r="F28" s="208"/>
      <c r="G28" s="208"/>
      <c r="H28" s="294" t="s">
        <v>114</v>
      </c>
      <c r="I28" s="294"/>
      <c r="J28" s="294"/>
      <c r="K28" s="294"/>
      <c r="L28" s="295"/>
      <c r="M28" s="295"/>
      <c r="N28" s="295"/>
      <c r="O28" s="68"/>
    </row>
    <row r="29" spans="1:15" ht="30" customHeight="1" x14ac:dyDescent="0.4">
      <c r="A29" s="69"/>
      <c r="B29" s="244" t="s">
        <v>82</v>
      </c>
      <c r="C29" s="244"/>
      <c r="D29" s="244"/>
      <c r="E29" s="244"/>
      <c r="F29" s="244"/>
      <c r="G29" s="244"/>
      <c r="H29" s="269" t="s">
        <v>25</v>
      </c>
      <c r="I29" s="269"/>
      <c r="J29" s="269"/>
      <c r="K29" s="269"/>
      <c r="L29" s="291" t="s">
        <v>112</v>
      </c>
      <c r="M29" s="292"/>
      <c r="N29" s="292"/>
      <c r="O29" s="69"/>
    </row>
    <row r="30" spans="1:15" s="8" customFormat="1" ht="18" x14ac:dyDescent="0.35">
      <c r="A30" s="69"/>
      <c r="B30" s="208"/>
      <c r="C30" s="208"/>
      <c r="D30" s="208"/>
      <c r="E30" s="208"/>
      <c r="F30" s="208"/>
      <c r="G30" s="208"/>
      <c r="H30" s="289" t="s">
        <v>115</v>
      </c>
      <c r="I30" s="289"/>
      <c r="J30" s="289"/>
      <c r="K30" s="289"/>
      <c r="L30" s="290"/>
      <c r="M30" s="290"/>
      <c r="N30" s="290"/>
      <c r="O30" s="69"/>
    </row>
    <row r="31" spans="1:15" s="8" customFormat="1" ht="18" x14ac:dyDescent="0.35">
      <c r="B31" s="209"/>
      <c r="C31" s="209"/>
      <c r="D31" s="209"/>
      <c r="E31" s="209"/>
      <c r="F31" s="209"/>
      <c r="G31" s="209"/>
      <c r="H31" s="208"/>
      <c r="I31" s="208"/>
      <c r="J31" s="208"/>
      <c r="K31" s="208"/>
      <c r="L31" s="10"/>
      <c r="M31" s="10"/>
    </row>
  </sheetData>
  <sheetProtection algorithmName="SHA-512" hashValue="DALuZdQz4/MyForxVGL4u5su0aJYCdSFwsTUAXNhttZAlNhDfO9on0nfih6iU2yD1AXPUQyqoumbuazk1myZmQ==" saltValue="XZfEoMjY0ecAruDt93/uFw==" spinCount="100000" sheet="1" objects="1" scenarios="1"/>
  <mergeCells count="59">
    <mergeCell ref="B27:G27"/>
    <mergeCell ref="H27:K27"/>
    <mergeCell ref="L27:N27"/>
    <mergeCell ref="B28:G28"/>
    <mergeCell ref="H28:K28"/>
    <mergeCell ref="L28:N28"/>
    <mergeCell ref="B25:G25"/>
    <mergeCell ref="H25:K25"/>
    <mergeCell ref="B24:G24"/>
    <mergeCell ref="L25:N25"/>
    <mergeCell ref="H24:K24"/>
    <mergeCell ref="H30:K30"/>
    <mergeCell ref="B31:G31"/>
    <mergeCell ref="H31:K31"/>
    <mergeCell ref="L30:N30"/>
    <mergeCell ref="L29:N29"/>
    <mergeCell ref="H29:K29"/>
    <mergeCell ref="B29:G29"/>
    <mergeCell ref="B30:G30"/>
    <mergeCell ref="B23:G23"/>
    <mergeCell ref="H21:K21"/>
    <mergeCell ref="B21:G21"/>
    <mergeCell ref="B20:G20"/>
    <mergeCell ref="H23:K23"/>
    <mergeCell ref="A1:M1"/>
    <mergeCell ref="A7:A8"/>
    <mergeCell ref="I13:J13"/>
    <mergeCell ref="B2:G2"/>
    <mergeCell ref="H2:N2"/>
    <mergeCell ref="E4:N4"/>
    <mergeCell ref="M5:N5"/>
    <mergeCell ref="B12:J12"/>
    <mergeCell ref="B3:C3"/>
    <mergeCell ref="D3:K3"/>
    <mergeCell ref="K5:L5"/>
    <mergeCell ref="L7:L8"/>
    <mergeCell ref="B5:G5"/>
    <mergeCell ref="B13:H13"/>
    <mergeCell ref="M3:N3"/>
    <mergeCell ref="N7:N8"/>
    <mergeCell ref="L23:N23"/>
    <mergeCell ref="L20:N20"/>
    <mergeCell ref="H20:K20"/>
    <mergeCell ref="L21:N21"/>
    <mergeCell ref="H19:K19"/>
    <mergeCell ref="B11:J11"/>
    <mergeCell ref="B10:J10"/>
    <mergeCell ref="B7:J8"/>
    <mergeCell ref="B9:J9"/>
    <mergeCell ref="B15:H15"/>
    <mergeCell ref="I15:J15"/>
    <mergeCell ref="A17:L17"/>
    <mergeCell ref="A18:K18"/>
    <mergeCell ref="L19:N19"/>
    <mergeCell ref="B19:G19"/>
    <mergeCell ref="I14:J14"/>
    <mergeCell ref="B14:H14"/>
    <mergeCell ref="I16:J16"/>
    <mergeCell ref="B16:H16"/>
  </mergeCells>
  <phoneticPr fontId="3" type="noConversion"/>
  <pageMargins left="0.47244094488188981" right="0.19685039370078741" top="0.59055118110236227" bottom="0.39370078740157483" header="0.19685039370078741" footer="0.39370078740157483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K35"/>
  <sheetViews>
    <sheetView topLeftCell="A16" zoomScaleNormal="100" zoomScaleSheetLayoutView="100" workbookViewId="0">
      <selection activeCell="E33" sqref="E33"/>
    </sheetView>
  </sheetViews>
  <sheetFormatPr defaultColWidth="9.109375" defaultRowHeight="21" x14ac:dyDescent="0.4"/>
  <cols>
    <col min="1" max="1" width="7.88671875" style="1" customWidth="1"/>
    <col min="2" max="2" width="1.33203125" style="1" customWidth="1"/>
    <col min="3" max="3" width="4.109375" style="1" customWidth="1"/>
    <col min="4" max="4" width="9.88671875" style="1" customWidth="1"/>
    <col min="5" max="5" width="23" style="1" customWidth="1"/>
    <col min="6" max="6" width="15.5546875" style="1" customWidth="1"/>
    <col min="7" max="7" width="3.33203125" style="1" customWidth="1"/>
    <col min="8" max="8" width="3.88671875" style="4" customWidth="1"/>
    <col min="9" max="9" width="8.44140625" style="4" customWidth="1"/>
    <col min="10" max="10" width="4.88671875" style="4" customWidth="1"/>
    <col min="11" max="11" width="16.88671875" style="1" customWidth="1"/>
    <col min="12" max="12" width="3.33203125" style="1" customWidth="1"/>
    <col min="13" max="16384" width="9.109375" style="1"/>
  </cols>
  <sheetData>
    <row r="1" spans="1:11" ht="9.75" customHeight="1" x14ac:dyDescent="0.4"/>
    <row r="2" spans="1:11" ht="21.6" x14ac:dyDescent="0.4">
      <c r="A2" s="322" t="s">
        <v>73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x14ac:dyDescent="0.4">
      <c r="A3" s="275" t="str">
        <f>'ปร.4(ก).'!A2:B2</f>
        <v>งานปรับปรุง/ซ่อมแซม</v>
      </c>
      <c r="B3" s="275"/>
      <c r="C3" s="275"/>
      <c r="D3" s="275"/>
      <c r="E3" s="276" t="str">
        <f>'ปร.4(ก).'!E2:M2</f>
        <v>ซ่อมแซมระบบไฟฟ้าภายในโรงเรียน</v>
      </c>
      <c r="F3" s="276"/>
      <c r="G3" s="276"/>
      <c r="H3" s="276"/>
      <c r="I3" s="276"/>
      <c r="J3" s="276"/>
      <c r="K3" s="276"/>
    </row>
    <row r="4" spans="1:11" x14ac:dyDescent="0.4">
      <c r="A4" s="28" t="s">
        <v>72</v>
      </c>
      <c r="B4" s="277" t="str">
        <f>'ปร.4(ก).'!B3</f>
        <v>…………………………………………………..</v>
      </c>
      <c r="C4" s="277"/>
      <c r="D4" s="277"/>
      <c r="E4" s="277"/>
      <c r="F4" s="277"/>
      <c r="G4" s="325" t="s">
        <v>8</v>
      </c>
      <c r="H4" s="325"/>
      <c r="I4" s="277" t="str">
        <f>'ปร.4(ก).'!J3</f>
        <v>กรุงเทพมหานคร</v>
      </c>
      <c r="J4" s="277"/>
      <c r="K4" s="277"/>
    </row>
    <row r="5" spans="1:11" x14ac:dyDescent="0.4">
      <c r="A5" s="281" t="s">
        <v>0</v>
      </c>
      <c r="B5" s="281"/>
      <c r="C5" s="277" t="str">
        <f>+B4</f>
        <v>…………………………………………………..</v>
      </c>
      <c r="D5" s="277"/>
      <c r="E5" s="277"/>
      <c r="F5" s="277"/>
      <c r="G5" s="277"/>
      <c r="H5" s="277"/>
      <c r="I5" s="277"/>
      <c r="J5" s="277"/>
      <c r="K5" s="277"/>
    </row>
    <row r="6" spans="1:11" x14ac:dyDescent="0.4">
      <c r="A6" s="257" t="s">
        <v>74</v>
      </c>
      <c r="B6" s="257"/>
      <c r="C6" s="257"/>
      <c r="D6" s="257"/>
      <c r="E6" s="257"/>
      <c r="F6" s="257"/>
      <c r="G6" s="257" t="s">
        <v>11</v>
      </c>
      <c r="H6" s="257"/>
      <c r="I6" s="326">
        <f>+ปร.5!I5</f>
        <v>1</v>
      </c>
      <c r="J6" s="326"/>
      <c r="K6" s="34" t="s">
        <v>12</v>
      </c>
    </row>
    <row r="7" spans="1:11" x14ac:dyDescent="0.4">
      <c r="A7" s="257" t="s">
        <v>1</v>
      </c>
      <c r="B7" s="257"/>
      <c r="C7" s="257"/>
      <c r="D7" s="257"/>
      <c r="E7" s="76" t="str">
        <f>'ปร.4(ก).'!K4</f>
        <v>...../....../2565</v>
      </c>
      <c r="F7" s="34"/>
      <c r="G7" s="257"/>
      <c r="H7" s="257"/>
      <c r="I7" s="257"/>
      <c r="J7" s="327"/>
      <c r="K7" s="327"/>
    </row>
    <row r="8" spans="1:11" ht="12" customHeight="1" thickBot="1" x14ac:dyDescent="0.45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</row>
    <row r="9" spans="1:11" ht="21.75" customHeight="1" thickTop="1" x14ac:dyDescent="0.4">
      <c r="A9" s="323" t="s">
        <v>2</v>
      </c>
      <c r="B9" s="259" t="s">
        <v>3</v>
      </c>
      <c r="C9" s="260"/>
      <c r="D9" s="260"/>
      <c r="E9" s="260"/>
      <c r="F9" s="260"/>
      <c r="G9" s="261"/>
      <c r="H9" s="302" t="s">
        <v>22</v>
      </c>
      <c r="I9" s="303"/>
      <c r="J9" s="304"/>
      <c r="K9" s="323" t="s">
        <v>4</v>
      </c>
    </row>
    <row r="10" spans="1:11" ht="21.75" customHeight="1" thickBot="1" x14ac:dyDescent="0.45">
      <c r="A10" s="324"/>
      <c r="B10" s="262"/>
      <c r="C10" s="263"/>
      <c r="D10" s="263"/>
      <c r="E10" s="263"/>
      <c r="F10" s="263"/>
      <c r="G10" s="264"/>
      <c r="H10" s="305" t="s">
        <v>23</v>
      </c>
      <c r="I10" s="306"/>
      <c r="J10" s="307"/>
      <c r="K10" s="324"/>
    </row>
    <row r="11" spans="1:11" ht="21.6" thickTop="1" x14ac:dyDescent="0.4">
      <c r="A11" s="14"/>
      <c r="B11" s="318" t="s">
        <v>6</v>
      </c>
      <c r="C11" s="319"/>
      <c r="D11" s="319"/>
      <c r="E11" s="319"/>
      <c r="F11" s="319"/>
      <c r="G11" s="320"/>
      <c r="H11" s="299"/>
      <c r="I11" s="300"/>
      <c r="J11" s="301"/>
      <c r="K11" s="14"/>
    </row>
    <row r="12" spans="1:11" x14ac:dyDescent="0.4">
      <c r="A12" s="51">
        <f>A11+1</f>
        <v>1</v>
      </c>
      <c r="B12" s="256" t="s">
        <v>77</v>
      </c>
      <c r="C12" s="257"/>
      <c r="D12" s="257"/>
      <c r="E12" s="257"/>
      <c r="F12" s="257"/>
      <c r="G12" s="258"/>
      <c r="H12" s="296">
        <f>ปร.5!M18</f>
        <v>0</v>
      </c>
      <c r="I12" s="297"/>
      <c r="J12" s="298"/>
      <c r="K12" s="15"/>
    </row>
    <row r="13" spans="1:11" x14ac:dyDescent="0.4">
      <c r="A13" s="51"/>
      <c r="B13" s="256"/>
      <c r="C13" s="257"/>
      <c r="D13" s="257"/>
      <c r="E13" s="257"/>
      <c r="F13" s="257"/>
      <c r="G13" s="258"/>
      <c r="H13" s="296"/>
      <c r="I13" s="297"/>
      <c r="J13" s="298"/>
      <c r="K13" s="15"/>
    </row>
    <row r="14" spans="1:11" x14ac:dyDescent="0.4">
      <c r="A14" s="51"/>
      <c r="B14" s="256"/>
      <c r="C14" s="257"/>
      <c r="D14" s="257"/>
      <c r="E14" s="257"/>
      <c r="F14" s="257"/>
      <c r="G14" s="258"/>
      <c r="H14" s="296"/>
      <c r="I14" s="297"/>
      <c r="J14" s="298"/>
      <c r="K14" s="15"/>
    </row>
    <row r="15" spans="1:11" x14ac:dyDescent="0.4">
      <c r="A15" s="18"/>
      <c r="B15" s="308"/>
      <c r="C15" s="283"/>
      <c r="D15" s="283"/>
      <c r="E15" s="283"/>
      <c r="F15" s="283"/>
      <c r="G15" s="309"/>
      <c r="H15" s="296"/>
      <c r="I15" s="297"/>
      <c r="J15" s="298"/>
      <c r="K15" s="15"/>
    </row>
    <row r="16" spans="1:11" x14ac:dyDescent="0.4">
      <c r="A16" s="18"/>
      <c r="B16" s="308"/>
      <c r="C16" s="283"/>
      <c r="D16" s="283"/>
      <c r="E16" s="283"/>
      <c r="F16" s="283"/>
      <c r="G16" s="309"/>
      <c r="H16" s="296"/>
      <c r="I16" s="297"/>
      <c r="J16" s="298"/>
      <c r="K16" s="15"/>
    </row>
    <row r="17" spans="1:11" x14ac:dyDescent="0.4">
      <c r="A17" s="18"/>
      <c r="B17" s="308"/>
      <c r="C17" s="283"/>
      <c r="D17" s="283"/>
      <c r="E17" s="283"/>
      <c r="F17" s="283"/>
      <c r="G17" s="309"/>
      <c r="H17" s="296"/>
      <c r="I17" s="297"/>
      <c r="J17" s="298"/>
      <c r="K17" s="15"/>
    </row>
    <row r="18" spans="1:11" x14ac:dyDescent="0.4">
      <c r="A18" s="18"/>
      <c r="B18" s="308"/>
      <c r="C18" s="283"/>
      <c r="D18" s="283"/>
      <c r="E18" s="283"/>
      <c r="F18" s="283"/>
      <c r="G18" s="309"/>
      <c r="H18" s="296"/>
      <c r="I18" s="297"/>
      <c r="J18" s="298"/>
      <c r="K18" s="15"/>
    </row>
    <row r="19" spans="1:11" x14ac:dyDescent="0.4">
      <c r="A19" s="18"/>
      <c r="B19" s="308"/>
      <c r="C19" s="283"/>
      <c r="D19" s="283"/>
      <c r="E19" s="283"/>
      <c r="F19" s="283"/>
      <c r="G19" s="309"/>
      <c r="H19" s="296"/>
      <c r="I19" s="297"/>
      <c r="J19" s="298"/>
      <c r="K19" s="15"/>
    </row>
    <row r="20" spans="1:11" ht="21.6" thickBot="1" x14ac:dyDescent="0.45">
      <c r="A20" s="49"/>
      <c r="B20" s="311"/>
      <c r="C20" s="312"/>
      <c r="D20" s="312"/>
      <c r="E20" s="312"/>
      <c r="F20" s="312"/>
      <c r="G20" s="313"/>
      <c r="H20" s="314"/>
      <c r="I20" s="315"/>
      <c r="J20" s="316"/>
      <c r="K20" s="35"/>
    </row>
    <row r="21" spans="1:11" ht="22.2" thickTop="1" thickBot="1" x14ac:dyDescent="0.45">
      <c r="A21" s="310" t="s">
        <v>6</v>
      </c>
      <c r="B21" s="238" t="s">
        <v>79</v>
      </c>
      <c r="C21" s="239"/>
      <c r="D21" s="239"/>
      <c r="E21" s="239"/>
      <c r="F21" s="239"/>
      <c r="G21" s="240"/>
      <c r="H21" s="329">
        <f>SUM(H12:H20)</f>
        <v>0</v>
      </c>
      <c r="I21" s="330"/>
      <c r="J21" s="331"/>
      <c r="K21" s="59" t="s">
        <v>9</v>
      </c>
    </row>
    <row r="22" spans="1:11" ht="22.2" thickTop="1" thickBot="1" x14ac:dyDescent="0.45">
      <c r="A22" s="272"/>
      <c r="B22" s="241" t="str">
        <f>"("&amp;BAHTTEXT(H21)&amp;")"</f>
        <v>(ศูนย์บาทถ้วน)</v>
      </c>
      <c r="C22" s="242"/>
      <c r="D22" s="242"/>
      <c r="E22" s="242"/>
      <c r="F22" s="242"/>
      <c r="G22" s="242"/>
      <c r="H22" s="242"/>
      <c r="I22" s="242"/>
      <c r="J22" s="242"/>
      <c r="K22" s="50"/>
    </row>
    <row r="23" spans="1:11" ht="30" customHeight="1" thickTop="1" x14ac:dyDescent="0.4">
      <c r="B23" s="334"/>
      <c r="C23" s="334"/>
      <c r="D23" s="334"/>
      <c r="E23" s="332"/>
      <c r="F23" s="332"/>
      <c r="G23" s="56"/>
      <c r="H23" s="332"/>
      <c r="I23" s="332"/>
      <c r="J23" s="332"/>
      <c r="K23" s="332"/>
    </row>
    <row r="24" spans="1:11" s="23" customFormat="1" x14ac:dyDescent="0.4">
      <c r="A24" s="244" t="s">
        <v>80</v>
      </c>
      <c r="B24" s="244"/>
      <c r="C24" s="244"/>
      <c r="D24" s="244"/>
      <c r="E24" s="269" t="str">
        <f>+'ปร.4(ก).'!G49</f>
        <v>.......................................................</v>
      </c>
      <c r="F24" s="269"/>
      <c r="G24" s="269"/>
      <c r="H24" s="269"/>
      <c r="I24" s="58"/>
      <c r="J24" s="58"/>
      <c r="K24" s="5"/>
    </row>
    <row r="25" spans="1:11" x14ac:dyDescent="0.4">
      <c r="A25" s="70"/>
      <c r="B25" s="333"/>
      <c r="C25" s="333"/>
      <c r="D25" s="333"/>
      <c r="E25" s="321" t="str">
        <f>+'ปร.4(ก).'!G50</f>
        <v>(ชื่อ สกุล ผู้ประมาณการ)</v>
      </c>
      <c r="F25" s="321"/>
      <c r="G25" s="321"/>
      <c r="H25" s="321"/>
      <c r="I25" s="57"/>
      <c r="J25" s="57"/>
      <c r="K25" s="5"/>
    </row>
    <row r="26" spans="1:11" x14ac:dyDescent="0.4">
      <c r="A26" s="70"/>
      <c r="B26" s="113"/>
      <c r="C26" s="113"/>
      <c r="D26" s="113"/>
      <c r="E26" s="321" t="str">
        <f>+'ปร.4(ก).'!G51</f>
        <v>ตำแหน่ง...........................................</v>
      </c>
      <c r="F26" s="321"/>
      <c r="G26" s="112"/>
      <c r="H26" s="112"/>
      <c r="I26" s="111"/>
      <c r="J26" s="111"/>
      <c r="K26" s="5"/>
    </row>
    <row r="27" spans="1:11" ht="30" customHeight="1" x14ac:dyDescent="0.4">
      <c r="A27" s="244" t="s">
        <v>81</v>
      </c>
      <c r="B27" s="244"/>
      <c r="C27" s="244"/>
      <c r="D27" s="244"/>
      <c r="E27" s="269" t="s">
        <v>83</v>
      </c>
      <c r="F27" s="269"/>
      <c r="G27" s="84" t="str">
        <f>+'ปร.4(ก).'!I53</f>
        <v>ตำแหน่งผู้อำนวยการโรงเรียน</v>
      </c>
      <c r="H27" s="5"/>
      <c r="I27" s="58"/>
      <c r="J27" s="58"/>
      <c r="K27" s="5"/>
    </row>
    <row r="28" spans="1:11" ht="30" customHeight="1" x14ac:dyDescent="0.4">
      <c r="A28" s="5"/>
      <c r="B28" s="268"/>
      <c r="C28" s="268"/>
      <c r="D28" s="268"/>
      <c r="E28" s="328" t="str">
        <f>+'ปร.4(ก).'!G54</f>
        <v>(ชื่อ - สกุล ผู้บริหาร)</v>
      </c>
      <c r="F28" s="328"/>
      <c r="G28" s="58"/>
      <c r="H28" s="5"/>
      <c r="I28" s="84"/>
      <c r="J28" s="84"/>
      <c r="K28" s="5"/>
    </row>
    <row r="29" spans="1:11" ht="30" customHeight="1" x14ac:dyDescent="0.4">
      <c r="A29" s="244" t="s">
        <v>81</v>
      </c>
      <c r="B29" s="244"/>
      <c r="C29" s="244"/>
      <c r="D29" s="244"/>
      <c r="E29" s="269" t="s">
        <v>83</v>
      </c>
      <c r="F29" s="269"/>
      <c r="G29" s="295" t="str">
        <f>ปร.5!L27</f>
        <v>นักวิเคราะห์นโยบายและแผน</v>
      </c>
      <c r="H29" s="295"/>
      <c r="I29" s="295"/>
      <c r="J29" s="295"/>
      <c r="K29" s="295"/>
    </row>
    <row r="30" spans="1:11" x14ac:dyDescent="0.4">
      <c r="A30" s="5"/>
      <c r="B30" s="268"/>
      <c r="C30" s="268"/>
      <c r="D30" s="268"/>
      <c r="E30" s="321" t="str">
        <f>+ปร.5!H28</f>
        <v>(นาย…......................................)</v>
      </c>
      <c r="F30" s="321"/>
      <c r="G30" s="290"/>
      <c r="H30" s="290"/>
      <c r="I30" s="290"/>
      <c r="J30" s="290"/>
      <c r="K30" s="290"/>
    </row>
    <row r="31" spans="1:11" ht="30" customHeight="1" x14ac:dyDescent="0.4">
      <c r="A31" s="244" t="s">
        <v>82</v>
      </c>
      <c r="B31" s="244"/>
      <c r="C31" s="244"/>
      <c r="D31" s="244"/>
      <c r="E31" s="269" t="s">
        <v>83</v>
      </c>
      <c r="F31" s="269"/>
      <c r="G31" s="295" t="str">
        <f>ปร.5!L29</f>
        <v>ผู้อำนวยการกลุ่มนโยบายและแผน</v>
      </c>
      <c r="H31" s="295"/>
      <c r="I31" s="295"/>
      <c r="J31" s="295"/>
      <c r="K31" s="295"/>
    </row>
    <row r="32" spans="1:11" x14ac:dyDescent="0.4">
      <c r="A32" s="5"/>
      <c r="B32" s="268"/>
      <c r="C32" s="268"/>
      <c r="D32" s="268"/>
      <c r="E32" s="321" t="str">
        <f>+ปร.5!H30</f>
        <v>(นาย….................................................)</v>
      </c>
      <c r="F32" s="321"/>
      <c r="G32" s="290"/>
      <c r="H32" s="290"/>
      <c r="I32" s="290"/>
      <c r="J32" s="290"/>
      <c r="K32" s="290"/>
    </row>
    <row r="33" spans="1:11" ht="30" customHeight="1" x14ac:dyDescent="0.4">
      <c r="A33" s="5"/>
      <c r="B33" s="74"/>
      <c r="C33" s="74"/>
      <c r="D33" s="74"/>
      <c r="E33" s="75"/>
      <c r="F33" s="75"/>
      <c r="G33" s="73"/>
      <c r="H33" s="73"/>
      <c r="I33" s="73"/>
      <c r="J33" s="73"/>
      <c r="K33" s="73"/>
    </row>
    <row r="34" spans="1:11" ht="30" customHeight="1" x14ac:dyDescent="0.4">
      <c r="B34" s="244"/>
      <c r="C34" s="244"/>
      <c r="D34" s="244"/>
      <c r="E34" s="269"/>
      <c r="F34" s="269"/>
      <c r="G34" s="48"/>
      <c r="H34" s="57"/>
      <c r="I34" s="57"/>
      <c r="J34" s="57"/>
      <c r="K34" s="5"/>
    </row>
    <row r="35" spans="1:11" x14ac:dyDescent="0.4">
      <c r="B35" s="268"/>
      <c r="C35" s="268"/>
      <c r="D35" s="268"/>
      <c r="E35" s="208"/>
      <c r="F35" s="208"/>
      <c r="G35" s="24"/>
      <c r="H35" s="58"/>
      <c r="I35" s="58"/>
      <c r="J35" s="58"/>
      <c r="K35" s="5"/>
    </row>
  </sheetData>
  <sheetProtection algorithmName="SHA-512" hashValue="Uf/3Ab/a2L3Z5T7zeCYSgMFl5FqxmThh1rn9yHgLTTdDYN/e4HirtP0wY7ldUgc4DE/nSbPkC6W9v59rBmjemw==" saltValue="uYFHSxvbkCqJ2xRA+OOPog==" spinCount="100000" sheet="1" objects="1" scenarios="1"/>
  <mergeCells count="74">
    <mergeCell ref="G30:K30"/>
    <mergeCell ref="G31:K31"/>
    <mergeCell ref="G24:H24"/>
    <mergeCell ref="G25:H25"/>
    <mergeCell ref="H23:K23"/>
    <mergeCell ref="A27:D27"/>
    <mergeCell ref="E27:F27"/>
    <mergeCell ref="B28:D28"/>
    <mergeCell ref="E28:F28"/>
    <mergeCell ref="H18:J18"/>
    <mergeCell ref="H21:J21"/>
    <mergeCell ref="B21:G21"/>
    <mergeCell ref="B19:G19"/>
    <mergeCell ref="B22:J22"/>
    <mergeCell ref="E23:F23"/>
    <mergeCell ref="E25:F25"/>
    <mergeCell ref="B25:D25"/>
    <mergeCell ref="B23:D23"/>
    <mergeCell ref="E26:F26"/>
    <mergeCell ref="E24:F24"/>
    <mergeCell ref="A24:D24"/>
    <mergeCell ref="B35:D35"/>
    <mergeCell ref="E35:F35"/>
    <mergeCell ref="B34:D34"/>
    <mergeCell ref="E34:F34"/>
    <mergeCell ref="E29:F29"/>
    <mergeCell ref="E30:F30"/>
    <mergeCell ref="E31:F31"/>
    <mergeCell ref="B32:D32"/>
    <mergeCell ref="A29:D29"/>
    <mergeCell ref="A31:D31"/>
    <mergeCell ref="G32:K32"/>
    <mergeCell ref="E32:F32"/>
    <mergeCell ref="B30:D30"/>
    <mergeCell ref="G29:K29"/>
    <mergeCell ref="A2:K2"/>
    <mergeCell ref="A9:A10"/>
    <mergeCell ref="K9:K10"/>
    <mergeCell ref="A7:D7"/>
    <mergeCell ref="G4:H4"/>
    <mergeCell ref="B4:F4"/>
    <mergeCell ref="A6:F6"/>
    <mergeCell ref="E3:K3"/>
    <mergeCell ref="I4:K4"/>
    <mergeCell ref="G6:H6"/>
    <mergeCell ref="I6:J6"/>
    <mergeCell ref="J7:K7"/>
    <mergeCell ref="A3:D3"/>
    <mergeCell ref="B17:G17"/>
    <mergeCell ref="H17:J17"/>
    <mergeCell ref="B18:G18"/>
    <mergeCell ref="A21:A22"/>
    <mergeCell ref="B20:G20"/>
    <mergeCell ref="H19:J19"/>
    <mergeCell ref="H20:J20"/>
    <mergeCell ref="A5:B5"/>
    <mergeCell ref="A8:K8"/>
    <mergeCell ref="C5:K5"/>
    <mergeCell ref="B16:G16"/>
    <mergeCell ref="H16:J16"/>
    <mergeCell ref="B11:G11"/>
    <mergeCell ref="B15:G15"/>
    <mergeCell ref="H13:J13"/>
    <mergeCell ref="H15:J15"/>
    <mergeCell ref="G7:I7"/>
    <mergeCell ref="B13:G13"/>
    <mergeCell ref="B14:G14"/>
    <mergeCell ref="H11:J11"/>
    <mergeCell ref="B12:G12"/>
    <mergeCell ref="B9:G10"/>
    <mergeCell ref="H9:J9"/>
    <mergeCell ref="H10:J10"/>
    <mergeCell ref="H12:J12"/>
    <mergeCell ref="H14:J14"/>
  </mergeCells>
  <phoneticPr fontId="3" type="noConversion"/>
  <pageMargins left="0.59055118110236227" right="0.19685039370078741" top="0.6692913385826772" bottom="0.6692913385826772" header="0.19685039370078741" footer="0.51181102362204722"/>
  <pageSetup paperSize="9" scale="97" orientation="portrait" horizontalDpi="300" verticalDpi="300" r:id="rId1"/>
  <headerFooter alignWithMargins="0">
    <oddHeader>&amp;R&amp;"TH SarabunPSK,ธรรมดา"&amp;14
แบบ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Y36"/>
  <sheetViews>
    <sheetView showGridLines="0" workbookViewId="0">
      <selection activeCell="AB26" sqref="AB26"/>
    </sheetView>
  </sheetViews>
  <sheetFormatPr defaultColWidth="10.33203125" defaultRowHeight="21" x14ac:dyDescent="0.4"/>
  <cols>
    <col min="1" max="1" width="9.109375" style="115" customWidth="1"/>
    <col min="2" max="2" width="4.109375" style="115" customWidth="1"/>
    <col min="3" max="3" width="7.6640625" style="115" customWidth="1"/>
    <col min="4" max="4" width="4.109375" style="115" customWidth="1"/>
    <col min="5" max="5" width="13.109375" style="115" customWidth="1"/>
    <col min="6" max="6" width="5.44140625" style="115" customWidth="1"/>
    <col min="7" max="7" width="13.109375" style="115" customWidth="1"/>
    <col min="8" max="8" width="3.109375" style="115" customWidth="1"/>
    <col min="9" max="9" width="12.6640625" style="115" customWidth="1"/>
    <col min="10" max="10" width="7.5546875" style="180" customWidth="1"/>
    <col min="11" max="11" width="8.33203125" style="115" bestFit="1" customWidth="1"/>
    <col min="12" max="12" width="8.33203125" style="115" customWidth="1"/>
    <col min="13" max="13" width="10.33203125" style="115" customWidth="1"/>
    <col min="14" max="14" width="10.33203125" style="115" hidden="1" customWidth="1"/>
    <col min="15" max="15" width="17" style="115" hidden="1" customWidth="1"/>
    <col min="16" max="16" width="16.44140625" style="115" hidden="1" customWidth="1"/>
    <col min="17" max="20" width="10.33203125" style="115" hidden="1" customWidth="1"/>
    <col min="21" max="21" width="23" style="116" hidden="1" customWidth="1"/>
    <col min="22" max="23" width="10.33203125" style="115" hidden="1" customWidth="1"/>
    <col min="24" max="24" width="23.109375" style="115" hidden="1" customWidth="1"/>
    <col min="25" max="25" width="17.6640625" style="115" hidden="1" customWidth="1"/>
    <col min="26" max="26" width="0.33203125" style="115" customWidth="1"/>
    <col min="27" max="58" width="10.33203125" style="115" customWidth="1"/>
    <col min="59" max="16384" width="10.33203125" style="115"/>
  </cols>
  <sheetData>
    <row r="1" spans="1:25" ht="30" customHeight="1" x14ac:dyDescent="0.4">
      <c r="A1" s="338" t="s">
        <v>47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14"/>
      <c r="N1" s="114"/>
      <c r="O1" s="114"/>
    </row>
    <row r="2" spans="1:25" s="119" customFormat="1" x14ac:dyDescent="0.4">
      <c r="A2" s="361" t="str">
        <f>'ปร.4(ก).'!A2:B2</f>
        <v>งานปรับปรุง/ซ่อมแซม</v>
      </c>
      <c r="B2" s="361"/>
      <c r="C2" s="361"/>
      <c r="D2" s="339" t="str">
        <f>'ปร.4(ก).'!E2</f>
        <v>ซ่อมแซมระบบไฟฟ้าภายในโรงเรียน</v>
      </c>
      <c r="E2" s="339"/>
      <c r="F2" s="339"/>
      <c r="G2" s="339"/>
      <c r="H2" s="339"/>
      <c r="I2" s="339"/>
      <c r="J2" s="339"/>
      <c r="K2" s="339"/>
      <c r="L2" s="339"/>
      <c r="M2" s="117"/>
      <c r="N2" s="118"/>
      <c r="O2" s="117"/>
      <c r="Q2" s="120"/>
      <c r="U2" s="121"/>
    </row>
    <row r="3" spans="1:25" s="119" customFormat="1" x14ac:dyDescent="0.4">
      <c r="A3" s="122" t="s">
        <v>72</v>
      </c>
      <c r="B3" s="339" t="str">
        <f>'ปร.4(ก).'!B3</f>
        <v>…………………………………………………..</v>
      </c>
      <c r="C3" s="339"/>
      <c r="D3" s="339"/>
      <c r="E3" s="339"/>
      <c r="F3" s="339"/>
      <c r="G3" s="339"/>
      <c r="H3" s="339"/>
      <c r="I3" s="339"/>
      <c r="J3" s="123" t="s">
        <v>8</v>
      </c>
      <c r="K3" s="339" t="str">
        <f>'ปร.4(ก).'!J3</f>
        <v>กรุงเทพมหานคร</v>
      </c>
      <c r="L3" s="339"/>
      <c r="M3" s="117"/>
      <c r="N3" s="124"/>
      <c r="O3" s="125"/>
      <c r="Q3" s="120"/>
      <c r="U3" s="121"/>
    </row>
    <row r="4" spans="1:25" s="119" customFormat="1" x14ac:dyDescent="0.4">
      <c r="A4" s="122" t="s">
        <v>0</v>
      </c>
      <c r="B4" s="339" t="str">
        <f>+B3</f>
        <v>…………………………………………………..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117"/>
      <c r="N4" s="118"/>
      <c r="O4" s="117"/>
      <c r="Q4" s="120"/>
      <c r="U4" s="121"/>
    </row>
    <row r="5" spans="1:25" s="119" customFormat="1" ht="9.75" customHeight="1" thickBot="1" x14ac:dyDescent="0.4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117"/>
      <c r="N5" s="118"/>
      <c r="O5" s="117"/>
      <c r="Q5" s="120"/>
      <c r="U5" s="121"/>
    </row>
    <row r="6" spans="1:25" ht="21.75" customHeight="1" x14ac:dyDescent="0.4">
      <c r="A6" s="348" t="s">
        <v>5</v>
      </c>
      <c r="B6" s="349"/>
      <c r="C6" s="349"/>
      <c r="D6" s="349"/>
      <c r="E6" s="349"/>
      <c r="F6" s="349"/>
      <c r="G6" s="349"/>
      <c r="H6" s="349"/>
      <c r="I6" s="349"/>
      <c r="J6" s="349"/>
      <c r="K6" s="126" t="s">
        <v>32</v>
      </c>
      <c r="L6" s="352" t="s">
        <v>33</v>
      </c>
    </row>
    <row r="7" spans="1:25" ht="21.75" customHeight="1" thickBot="1" x14ac:dyDescent="0.45">
      <c r="A7" s="350"/>
      <c r="B7" s="351"/>
      <c r="C7" s="351"/>
      <c r="D7" s="351"/>
      <c r="E7" s="351"/>
      <c r="F7" s="351"/>
      <c r="G7" s="351"/>
      <c r="H7" s="351"/>
      <c r="I7" s="351"/>
      <c r="J7" s="351"/>
      <c r="K7" s="127" t="s">
        <v>34</v>
      </c>
      <c r="L7" s="353"/>
      <c r="U7" s="116">
        <v>0</v>
      </c>
      <c r="V7" s="115">
        <f>+L8</f>
        <v>1.3073999999999999</v>
      </c>
      <c r="X7" s="115">
        <v>0</v>
      </c>
      <c r="Y7" s="116">
        <v>500000</v>
      </c>
    </row>
    <row r="8" spans="1:25" x14ac:dyDescent="0.4">
      <c r="A8" s="364"/>
      <c r="B8" s="347" t="s">
        <v>35</v>
      </c>
      <c r="C8" s="347"/>
      <c r="D8" s="347"/>
      <c r="E8" s="347"/>
      <c r="F8" s="347"/>
      <c r="G8" s="347"/>
      <c r="H8" s="347"/>
      <c r="I8" s="347"/>
      <c r="J8" s="128">
        <v>0</v>
      </c>
      <c r="K8" s="129" t="s">
        <v>36</v>
      </c>
      <c r="L8" s="130">
        <v>1.3073999999999999</v>
      </c>
      <c r="P8" s="116">
        <f>+'ปร.4(ก).'!L45</f>
        <v>0</v>
      </c>
      <c r="Q8" s="131"/>
      <c r="U8" s="132">
        <v>500000</v>
      </c>
      <c r="V8" s="130">
        <f>L8</f>
        <v>1.3073999999999999</v>
      </c>
      <c r="X8" s="132">
        <v>500000</v>
      </c>
      <c r="Y8" s="133">
        <v>1000000</v>
      </c>
    </row>
    <row r="9" spans="1:25" x14ac:dyDescent="0.4">
      <c r="A9" s="364"/>
      <c r="B9" s="347" t="s">
        <v>37</v>
      </c>
      <c r="C9" s="347"/>
      <c r="D9" s="347"/>
      <c r="E9" s="347"/>
      <c r="F9" s="347"/>
      <c r="G9" s="347"/>
      <c r="H9" s="347"/>
      <c r="I9" s="347"/>
      <c r="J9" s="128">
        <v>0</v>
      </c>
      <c r="K9" s="134">
        <v>1</v>
      </c>
      <c r="L9" s="135">
        <v>1.3049999999999999</v>
      </c>
      <c r="U9" s="133">
        <v>1000000</v>
      </c>
      <c r="V9" s="130">
        <f t="shared" ref="V9:V31" si="0">L9</f>
        <v>1.3049999999999999</v>
      </c>
      <c r="X9" s="133">
        <v>1000000</v>
      </c>
      <c r="Y9" s="133">
        <v>2000000</v>
      </c>
    </row>
    <row r="10" spans="1:25" s="137" customFormat="1" x14ac:dyDescent="0.4">
      <c r="A10" s="364"/>
      <c r="B10" s="347" t="s">
        <v>31</v>
      </c>
      <c r="C10" s="347"/>
      <c r="D10" s="347"/>
      <c r="E10" s="347"/>
      <c r="F10" s="347"/>
      <c r="G10" s="347"/>
      <c r="H10" s="347"/>
      <c r="I10" s="347"/>
      <c r="J10" s="128">
        <v>7.0000000000000007E-2</v>
      </c>
      <c r="K10" s="134">
        <v>2</v>
      </c>
      <c r="L10" s="136">
        <v>1.3035000000000001</v>
      </c>
      <c r="N10" s="115" t="s">
        <v>56</v>
      </c>
      <c r="O10" s="138"/>
      <c r="P10" s="138">
        <f>P8</f>
        <v>0</v>
      </c>
      <c r="Q10" s="115"/>
      <c r="S10" s="139"/>
      <c r="U10" s="133">
        <v>2000000</v>
      </c>
      <c r="V10" s="130">
        <f t="shared" si="0"/>
        <v>1.3035000000000001</v>
      </c>
      <c r="X10" s="133">
        <v>2000000</v>
      </c>
      <c r="Y10" s="133">
        <v>5000000</v>
      </c>
    </row>
    <row r="11" spans="1:25" s="137" customFormat="1" x14ac:dyDescent="0.4">
      <c r="A11" s="365"/>
      <c r="B11" s="360" t="s">
        <v>38</v>
      </c>
      <c r="C11" s="360"/>
      <c r="D11" s="360"/>
      <c r="E11" s="360"/>
      <c r="F11" s="360"/>
      <c r="G11" s="360"/>
      <c r="H11" s="360"/>
      <c r="I11" s="360"/>
      <c r="J11" s="140">
        <v>7.0000000000000007E-2</v>
      </c>
      <c r="K11" s="134">
        <v>5</v>
      </c>
      <c r="L11" s="136">
        <v>1.3003</v>
      </c>
      <c r="N11" s="115" t="s">
        <v>58</v>
      </c>
      <c r="P11" s="141">
        <f>VLOOKUP(P8,U7:V31,1)</f>
        <v>0</v>
      </c>
      <c r="Q11" s="115" t="s">
        <v>60</v>
      </c>
      <c r="R11" s="137">
        <f>VLOOKUP(P11,U7:V31,2)</f>
        <v>1.3073999999999999</v>
      </c>
      <c r="U11" s="133">
        <v>5000000</v>
      </c>
      <c r="V11" s="130">
        <f t="shared" si="0"/>
        <v>1.3003</v>
      </c>
      <c r="X11" s="133">
        <v>5000000</v>
      </c>
      <c r="Y11" s="142">
        <v>10000000</v>
      </c>
    </row>
    <row r="12" spans="1:25" s="137" customFormat="1" ht="21.75" customHeight="1" x14ac:dyDescent="0.4">
      <c r="A12" s="354" t="s">
        <v>39</v>
      </c>
      <c r="B12" s="355"/>
      <c r="C12" s="355"/>
      <c r="D12" s="355"/>
      <c r="E12" s="355"/>
      <c r="F12" s="355"/>
      <c r="G12" s="355"/>
      <c r="H12" s="355"/>
      <c r="I12" s="355"/>
      <c r="J12" s="356"/>
      <c r="K12" s="143">
        <v>10</v>
      </c>
      <c r="L12" s="144">
        <v>1.2943</v>
      </c>
      <c r="N12" s="115" t="s">
        <v>59</v>
      </c>
      <c r="P12" s="141">
        <f>VLOOKUP(P11,X7:Y31,2)</f>
        <v>500000</v>
      </c>
      <c r="Q12" s="115" t="s">
        <v>61</v>
      </c>
      <c r="R12" s="137">
        <f>VLOOKUP(P12,U7:V31,2)</f>
        <v>1.3073999999999999</v>
      </c>
      <c r="U12" s="142">
        <v>10000000</v>
      </c>
      <c r="V12" s="130">
        <f t="shared" si="0"/>
        <v>1.2943</v>
      </c>
      <c r="X12" s="142">
        <v>10000000</v>
      </c>
      <c r="Y12" s="142">
        <v>15000000</v>
      </c>
    </row>
    <row r="13" spans="1:25" s="137" customFormat="1" ht="21.75" customHeight="1" x14ac:dyDescent="0.4">
      <c r="A13" s="357"/>
      <c r="B13" s="358"/>
      <c r="C13" s="358"/>
      <c r="D13" s="358"/>
      <c r="E13" s="358"/>
      <c r="F13" s="358"/>
      <c r="G13" s="358"/>
      <c r="H13" s="358"/>
      <c r="I13" s="358"/>
      <c r="J13" s="359"/>
      <c r="K13" s="143">
        <v>15</v>
      </c>
      <c r="L13" s="145">
        <v>1.2594000000000001</v>
      </c>
      <c r="N13" s="115"/>
      <c r="Q13" s="115"/>
      <c r="U13" s="142">
        <v>15000000</v>
      </c>
      <c r="V13" s="130">
        <f t="shared" si="0"/>
        <v>1.2594000000000001</v>
      </c>
      <c r="X13" s="142">
        <v>15000000</v>
      </c>
      <c r="Y13" s="133">
        <v>20000000</v>
      </c>
    </row>
    <row r="14" spans="1:25" s="137" customFormat="1" ht="21.75" customHeight="1" x14ac:dyDescent="0.4">
      <c r="A14" s="378" t="s">
        <v>48</v>
      </c>
      <c r="B14" s="345"/>
      <c r="C14" s="345"/>
      <c r="D14" s="345"/>
      <c r="E14" s="341" t="s">
        <v>50</v>
      </c>
      <c r="F14" s="344" t="s">
        <v>53</v>
      </c>
      <c r="G14" s="345"/>
      <c r="H14" s="345"/>
      <c r="I14" s="341" t="s">
        <v>49</v>
      </c>
      <c r="J14" s="368"/>
      <c r="K14" s="134">
        <v>20</v>
      </c>
      <c r="L14" s="144">
        <v>1.2518</v>
      </c>
      <c r="N14" s="115"/>
      <c r="Q14" s="115"/>
      <c r="U14" s="133">
        <v>20000000</v>
      </c>
      <c r="V14" s="130">
        <f t="shared" si="0"/>
        <v>1.2518</v>
      </c>
      <c r="X14" s="133">
        <v>20000000</v>
      </c>
      <c r="Y14" s="133">
        <v>25000000</v>
      </c>
    </row>
    <row r="15" spans="1:25" s="137" customFormat="1" ht="21" customHeight="1" x14ac:dyDescent="0.4">
      <c r="A15" s="379"/>
      <c r="B15" s="380"/>
      <c r="C15" s="380"/>
      <c r="D15" s="380"/>
      <c r="E15" s="342"/>
      <c r="F15" s="346"/>
      <c r="G15" s="346"/>
      <c r="H15" s="346"/>
      <c r="I15" s="342"/>
      <c r="J15" s="363"/>
      <c r="K15" s="134">
        <v>25</v>
      </c>
      <c r="L15" s="136">
        <v>1.2248000000000001</v>
      </c>
      <c r="N15" s="115"/>
      <c r="Q15" s="115" t="s">
        <v>57</v>
      </c>
      <c r="U15" s="133">
        <v>25000000</v>
      </c>
      <c r="V15" s="130">
        <f t="shared" si="0"/>
        <v>1.2248000000000001</v>
      </c>
      <c r="X15" s="133">
        <v>25000000</v>
      </c>
      <c r="Y15" s="133">
        <v>30000000</v>
      </c>
    </row>
    <row r="16" spans="1:25" s="137" customFormat="1" ht="21" customHeight="1" x14ac:dyDescent="0.4">
      <c r="A16" s="381"/>
      <c r="B16" s="346"/>
      <c r="C16" s="346"/>
      <c r="D16" s="346"/>
      <c r="E16" s="343"/>
      <c r="F16" s="373" t="s">
        <v>40</v>
      </c>
      <c r="G16" s="373"/>
      <c r="H16" s="373"/>
      <c r="I16" s="343"/>
      <c r="J16" s="369"/>
      <c r="K16" s="134">
        <v>30</v>
      </c>
      <c r="L16" s="136">
        <v>1.2163999999999999</v>
      </c>
      <c r="N16" s="115" t="s">
        <v>95</v>
      </c>
      <c r="O16" s="146">
        <f>H20-H21</f>
        <v>0</v>
      </c>
      <c r="Q16" s="115"/>
      <c r="R16" s="137" t="s">
        <v>57</v>
      </c>
      <c r="U16" s="133">
        <v>30000000</v>
      </c>
      <c r="V16" s="130">
        <f t="shared" si="0"/>
        <v>1.2163999999999999</v>
      </c>
      <c r="X16" s="133">
        <v>30000000</v>
      </c>
      <c r="Y16" s="133">
        <v>40000000</v>
      </c>
    </row>
    <row r="17" spans="1:25" s="137" customFormat="1" x14ac:dyDescent="0.4">
      <c r="A17" s="370" t="s">
        <v>62</v>
      </c>
      <c r="B17" s="147" t="s">
        <v>41</v>
      </c>
      <c r="C17" s="147"/>
      <c r="D17" s="147"/>
      <c r="E17" s="147"/>
      <c r="F17" s="147"/>
      <c r="G17" s="148" t="s">
        <v>63</v>
      </c>
      <c r="H17" s="374">
        <f>+'ปร.4(ก).'!L45</f>
        <v>0</v>
      </c>
      <c r="I17" s="375"/>
      <c r="J17" s="376"/>
      <c r="K17" s="134">
        <v>40</v>
      </c>
      <c r="L17" s="136">
        <v>1.2161</v>
      </c>
      <c r="N17" s="115" t="s">
        <v>96</v>
      </c>
      <c r="O17" s="146">
        <f>H17-H18</f>
        <v>0</v>
      </c>
      <c r="Q17" s="115"/>
      <c r="U17" s="133">
        <v>40000000</v>
      </c>
      <c r="V17" s="130">
        <f t="shared" si="0"/>
        <v>1.2161</v>
      </c>
      <c r="X17" s="133">
        <v>40000000</v>
      </c>
      <c r="Y17" s="133">
        <v>50000000</v>
      </c>
    </row>
    <row r="18" spans="1:25" s="137" customFormat="1" x14ac:dyDescent="0.4">
      <c r="A18" s="371"/>
      <c r="B18" s="149" t="s">
        <v>42</v>
      </c>
      <c r="C18" s="149"/>
      <c r="D18" s="149"/>
      <c r="E18" s="149"/>
      <c r="F18" s="149"/>
      <c r="G18" s="150" t="s">
        <v>63</v>
      </c>
      <c r="H18" s="377">
        <f>P11</f>
        <v>0</v>
      </c>
      <c r="I18" s="362"/>
      <c r="J18" s="363"/>
      <c r="K18" s="134">
        <v>50</v>
      </c>
      <c r="L18" s="136">
        <v>1.2159</v>
      </c>
      <c r="N18" s="151" t="s">
        <v>97</v>
      </c>
      <c r="O18" s="152">
        <f>O16*O17</f>
        <v>0</v>
      </c>
      <c r="Q18" s="115"/>
      <c r="U18" s="133">
        <v>50000000</v>
      </c>
      <c r="V18" s="130">
        <f t="shared" si="0"/>
        <v>1.2159</v>
      </c>
      <c r="X18" s="133">
        <v>50000000</v>
      </c>
      <c r="Y18" s="133">
        <v>60000000</v>
      </c>
    </row>
    <row r="19" spans="1:25" s="137" customFormat="1" x14ac:dyDescent="0.4">
      <c r="A19" s="371"/>
      <c r="B19" s="149" t="s">
        <v>43</v>
      </c>
      <c r="C19" s="149"/>
      <c r="D19" s="149"/>
      <c r="E19" s="149"/>
      <c r="F19" s="149"/>
      <c r="G19" s="150" t="s">
        <v>63</v>
      </c>
      <c r="H19" s="377">
        <f>P12</f>
        <v>500000</v>
      </c>
      <c r="I19" s="362"/>
      <c r="J19" s="363"/>
      <c r="K19" s="134">
        <v>60</v>
      </c>
      <c r="L19" s="135">
        <v>1.2060999999999999</v>
      </c>
      <c r="N19" s="115" t="s">
        <v>98</v>
      </c>
      <c r="O19" s="146">
        <f>H19-H18</f>
        <v>500000</v>
      </c>
      <c r="Q19" s="115"/>
      <c r="U19" s="133">
        <v>60000000</v>
      </c>
      <c r="V19" s="130">
        <f t="shared" si="0"/>
        <v>1.2060999999999999</v>
      </c>
      <c r="X19" s="133">
        <v>60000000</v>
      </c>
      <c r="Y19" s="133">
        <v>70000000</v>
      </c>
    </row>
    <row r="20" spans="1:25" s="137" customFormat="1" x14ac:dyDescent="0.4">
      <c r="A20" s="371"/>
      <c r="B20" s="149" t="s">
        <v>44</v>
      </c>
      <c r="C20" s="149"/>
      <c r="D20" s="149"/>
      <c r="E20" s="149"/>
      <c r="F20" s="149"/>
      <c r="G20" s="150" t="s">
        <v>63</v>
      </c>
      <c r="H20" s="362">
        <f>R11</f>
        <v>1.3073999999999999</v>
      </c>
      <c r="I20" s="362"/>
      <c r="J20" s="363"/>
      <c r="K20" s="134">
        <v>70</v>
      </c>
      <c r="L20" s="135">
        <v>1.2050000000000001</v>
      </c>
      <c r="N20" s="115" t="s">
        <v>99</v>
      </c>
      <c r="O20" s="146">
        <f>O18/O19</f>
        <v>0</v>
      </c>
      <c r="Q20" s="115"/>
      <c r="U20" s="133">
        <v>70000000</v>
      </c>
      <c r="V20" s="130">
        <f t="shared" si="0"/>
        <v>1.2050000000000001</v>
      </c>
      <c r="X20" s="133">
        <v>70000000</v>
      </c>
      <c r="Y20" s="133">
        <v>80000000</v>
      </c>
    </row>
    <row r="21" spans="1:25" s="137" customFormat="1" x14ac:dyDescent="0.4">
      <c r="A21" s="372"/>
      <c r="B21" s="153" t="s">
        <v>45</v>
      </c>
      <c r="C21" s="153"/>
      <c r="D21" s="153"/>
      <c r="E21" s="153"/>
      <c r="F21" s="153"/>
      <c r="G21" s="154" t="s">
        <v>63</v>
      </c>
      <c r="H21" s="366">
        <f>R12</f>
        <v>1.3073999999999999</v>
      </c>
      <c r="I21" s="366"/>
      <c r="J21" s="367"/>
      <c r="K21" s="134">
        <v>80</v>
      </c>
      <c r="L21" s="135">
        <v>1.2050000000000001</v>
      </c>
      <c r="N21" s="115" t="s">
        <v>100</v>
      </c>
      <c r="O21" s="155">
        <f>ROUND(H20-O20,4)</f>
        <v>1.3073999999999999</v>
      </c>
      <c r="Q21" s="115"/>
      <c r="U21" s="133">
        <v>80000000</v>
      </c>
      <c r="V21" s="130">
        <f t="shared" si="0"/>
        <v>1.2050000000000001</v>
      </c>
      <c r="X21" s="133">
        <v>80000000</v>
      </c>
      <c r="Y21" s="133">
        <v>90000000</v>
      </c>
    </row>
    <row r="22" spans="1:25" s="137" customFormat="1" x14ac:dyDescent="0.4">
      <c r="A22" s="156"/>
      <c r="B22" s="157" t="s">
        <v>64</v>
      </c>
      <c r="C22" s="158"/>
      <c r="D22" s="158"/>
      <c r="E22" s="158"/>
      <c r="F22" s="158"/>
      <c r="G22" s="158"/>
      <c r="H22" s="158"/>
      <c r="I22" s="158"/>
      <c r="J22" s="159"/>
      <c r="K22" s="134">
        <v>90</v>
      </c>
      <c r="L22" s="135">
        <v>1.2049000000000001</v>
      </c>
      <c r="N22" s="115"/>
      <c r="Q22" s="115"/>
      <c r="U22" s="133">
        <v>90000000</v>
      </c>
      <c r="V22" s="130">
        <f t="shared" si="0"/>
        <v>1.2049000000000001</v>
      </c>
      <c r="X22" s="133">
        <v>90000000</v>
      </c>
      <c r="Y22" s="133">
        <v>100000000</v>
      </c>
    </row>
    <row r="23" spans="1:25" s="137" customFormat="1" x14ac:dyDescent="0.4">
      <c r="A23" s="160">
        <f>R11</f>
        <v>1.3073999999999999</v>
      </c>
      <c r="B23" s="161" t="s">
        <v>70</v>
      </c>
      <c r="C23" s="60">
        <f>R11</f>
        <v>1.3073999999999999</v>
      </c>
      <c r="D23" s="60" t="s">
        <v>29</v>
      </c>
      <c r="E23" s="61">
        <f>R12</f>
        <v>1.3073999999999999</v>
      </c>
      <c r="F23" s="62" t="s">
        <v>67</v>
      </c>
      <c r="G23" s="62">
        <f>P10</f>
        <v>0</v>
      </c>
      <c r="H23" s="62" t="s">
        <v>29</v>
      </c>
      <c r="I23" s="63">
        <f>P11</f>
        <v>0</v>
      </c>
      <c r="J23" s="162" t="s">
        <v>66</v>
      </c>
      <c r="K23" s="134">
        <v>100</v>
      </c>
      <c r="L23" s="135">
        <v>1.2049000000000001</v>
      </c>
      <c r="N23" s="115"/>
      <c r="Q23" s="115"/>
      <c r="U23" s="133">
        <v>100000000</v>
      </c>
      <c r="V23" s="130">
        <f t="shared" si="0"/>
        <v>1.2049000000000001</v>
      </c>
      <c r="X23" s="133">
        <v>100000000</v>
      </c>
      <c r="Y23" s="133">
        <v>150000000</v>
      </c>
    </row>
    <row r="24" spans="1:25" s="137" customFormat="1" x14ac:dyDescent="0.4">
      <c r="A24" s="163"/>
      <c r="B24" s="164"/>
      <c r="C24" s="164"/>
      <c r="D24" s="161" t="s">
        <v>65</v>
      </c>
      <c r="E24" s="64">
        <f>P12</f>
        <v>500000</v>
      </c>
      <c r="F24" s="164" t="s">
        <v>29</v>
      </c>
      <c r="G24" s="64">
        <f>P11</f>
        <v>0</v>
      </c>
      <c r="H24" s="165" t="s">
        <v>66</v>
      </c>
      <c r="I24" s="164"/>
      <c r="J24" s="166"/>
      <c r="K24" s="134">
        <v>150</v>
      </c>
      <c r="L24" s="135">
        <v>1.2022999999999999</v>
      </c>
      <c r="N24" s="115"/>
      <c r="Q24" s="115"/>
      <c r="U24" s="133">
        <v>150000000</v>
      </c>
      <c r="V24" s="130">
        <f t="shared" si="0"/>
        <v>1.2022999999999999</v>
      </c>
      <c r="X24" s="133">
        <v>150000000</v>
      </c>
      <c r="Y24" s="133">
        <v>200000000</v>
      </c>
    </row>
    <row r="25" spans="1:25" s="137" customFormat="1" ht="21.75" customHeight="1" x14ac:dyDescent="0.4">
      <c r="A25" s="163"/>
      <c r="B25" s="167"/>
      <c r="C25" s="161"/>
      <c r="D25" s="161"/>
      <c r="E25" s="161"/>
      <c r="F25" s="168"/>
      <c r="G25" s="168"/>
      <c r="H25" s="168"/>
      <c r="I25" s="168"/>
      <c r="J25" s="169"/>
      <c r="K25" s="134">
        <v>200</v>
      </c>
      <c r="L25" s="135">
        <v>1.2022999999999999</v>
      </c>
      <c r="N25" s="115"/>
      <c r="Q25" s="114"/>
      <c r="R25" s="150"/>
      <c r="U25" s="133">
        <v>200000000</v>
      </c>
      <c r="V25" s="130">
        <f t="shared" si="0"/>
        <v>1.2022999999999999</v>
      </c>
      <c r="X25" s="133">
        <v>200000000</v>
      </c>
      <c r="Y25" s="133">
        <v>250000000</v>
      </c>
    </row>
    <row r="26" spans="1:25" s="137" customFormat="1" x14ac:dyDescent="0.4">
      <c r="A26" s="163"/>
      <c r="B26" s="164"/>
      <c r="C26" s="170" t="s">
        <v>68</v>
      </c>
      <c r="D26" s="164"/>
      <c r="E26" s="164"/>
      <c r="F26" s="164"/>
      <c r="G26" s="64">
        <f>P8</f>
        <v>0</v>
      </c>
      <c r="H26" s="164"/>
      <c r="I26" s="165" t="s">
        <v>51</v>
      </c>
      <c r="J26" s="164"/>
      <c r="K26" s="134">
        <v>250</v>
      </c>
      <c r="L26" s="135">
        <v>1.2013</v>
      </c>
      <c r="N26" s="115"/>
      <c r="Q26" s="114"/>
      <c r="R26" s="150"/>
      <c r="U26" s="133">
        <v>250000000</v>
      </c>
      <c r="V26" s="130">
        <f t="shared" si="0"/>
        <v>1.2013</v>
      </c>
      <c r="X26" s="133">
        <v>250000000</v>
      </c>
      <c r="Y26" s="133">
        <v>300000000</v>
      </c>
    </row>
    <row r="27" spans="1:25" s="137" customFormat="1" ht="21.6" thickBot="1" x14ac:dyDescent="0.45">
      <c r="A27" s="163"/>
      <c r="B27" s="171"/>
      <c r="C27" s="170" t="s">
        <v>69</v>
      </c>
      <c r="D27" s="171"/>
      <c r="E27" s="171"/>
      <c r="F27" s="171"/>
      <c r="G27" s="172">
        <f>ปร.5!L9</f>
        <v>1.3073999999999999</v>
      </c>
      <c r="H27" s="171"/>
      <c r="I27" s="171"/>
      <c r="J27" s="171"/>
      <c r="K27" s="134">
        <v>300</v>
      </c>
      <c r="L27" s="135">
        <v>1.1951000000000001</v>
      </c>
      <c r="N27" s="115"/>
      <c r="Q27" s="114"/>
      <c r="R27" s="150"/>
      <c r="U27" s="133">
        <v>300000000</v>
      </c>
      <c r="V27" s="130">
        <f t="shared" si="0"/>
        <v>1.1951000000000001</v>
      </c>
      <c r="X27" s="133">
        <v>300000000</v>
      </c>
      <c r="Y27" s="133">
        <v>350000000</v>
      </c>
    </row>
    <row r="28" spans="1:25" s="137" customFormat="1" ht="21.6" thickTop="1" x14ac:dyDescent="0.4">
      <c r="A28" s="163"/>
      <c r="B28" s="171"/>
      <c r="C28" s="171"/>
      <c r="D28" s="171"/>
      <c r="E28" s="171"/>
      <c r="F28" s="171"/>
      <c r="G28" s="171"/>
      <c r="H28" s="171"/>
      <c r="I28" s="171"/>
      <c r="J28" s="171"/>
      <c r="K28" s="134">
        <v>350</v>
      </c>
      <c r="L28" s="135">
        <v>1.1866000000000001</v>
      </c>
      <c r="N28" s="115"/>
      <c r="Q28" s="114"/>
      <c r="R28" s="173"/>
      <c r="U28" s="133">
        <v>350000000</v>
      </c>
      <c r="V28" s="130">
        <f t="shared" si="0"/>
        <v>1.1866000000000001</v>
      </c>
      <c r="X28" s="133">
        <v>350000000</v>
      </c>
      <c r="Y28" s="133">
        <v>400000000</v>
      </c>
    </row>
    <row r="29" spans="1:25" s="137" customFormat="1" x14ac:dyDescent="0.4">
      <c r="A29" s="163"/>
      <c r="B29" s="171"/>
      <c r="C29" s="171"/>
      <c r="D29" s="171"/>
      <c r="E29" s="171"/>
      <c r="F29" s="171"/>
      <c r="G29" s="171"/>
      <c r="H29" s="171"/>
      <c r="I29" s="171" t="s">
        <v>57</v>
      </c>
      <c r="J29" s="171"/>
      <c r="K29" s="134">
        <v>400</v>
      </c>
      <c r="L29" s="135">
        <v>1.1858</v>
      </c>
      <c r="N29" s="115"/>
      <c r="Q29" s="114"/>
      <c r="R29" s="150"/>
      <c r="U29" s="133">
        <v>400000000</v>
      </c>
      <c r="V29" s="130">
        <f t="shared" si="0"/>
        <v>1.1858</v>
      </c>
      <c r="X29" s="133">
        <v>400000000</v>
      </c>
      <c r="Y29" s="133">
        <v>500000000</v>
      </c>
    </row>
    <row r="30" spans="1:25" s="137" customFormat="1" ht="21.6" thickBot="1" x14ac:dyDescent="0.45">
      <c r="A30" s="163"/>
      <c r="B30" s="171"/>
      <c r="C30" s="171"/>
      <c r="D30" s="171"/>
      <c r="E30" s="171"/>
      <c r="F30" s="171"/>
      <c r="G30" s="171"/>
      <c r="H30" s="171"/>
      <c r="I30" s="171"/>
      <c r="J30" s="171"/>
      <c r="K30" s="134">
        <v>500</v>
      </c>
      <c r="L30" s="135">
        <v>1.1853</v>
      </c>
      <c r="N30" s="115"/>
      <c r="Q30" s="114"/>
      <c r="R30" s="150"/>
      <c r="U30" s="133">
        <v>500000000</v>
      </c>
      <c r="V30" s="130">
        <f t="shared" si="0"/>
        <v>1.1853</v>
      </c>
      <c r="X30" s="133">
        <v>500000000</v>
      </c>
      <c r="Y30" s="174">
        <v>500000001</v>
      </c>
    </row>
    <row r="31" spans="1:25" s="137" customFormat="1" ht="21.6" thickBot="1" x14ac:dyDescent="0.4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 t="s">
        <v>46</v>
      </c>
      <c r="L31" s="178">
        <v>1.1788000000000001</v>
      </c>
      <c r="N31" s="115"/>
      <c r="Q31" s="114"/>
      <c r="R31" s="150"/>
      <c r="U31" s="174">
        <v>500000001</v>
      </c>
      <c r="V31" s="130">
        <f t="shared" si="0"/>
        <v>1.1788000000000001</v>
      </c>
      <c r="X31" s="174">
        <v>500000001</v>
      </c>
      <c r="Y31" s="179"/>
    </row>
    <row r="32" spans="1:25" x14ac:dyDescent="0.4">
      <c r="A32" s="137" t="s">
        <v>52</v>
      </c>
    </row>
    <row r="33" spans="1:10" x14ac:dyDescent="0.4">
      <c r="A33" s="137" t="s">
        <v>54</v>
      </c>
    </row>
    <row r="34" spans="1:10" x14ac:dyDescent="0.4">
      <c r="A34" s="337"/>
      <c r="B34" s="337"/>
      <c r="C34" s="337"/>
      <c r="D34" s="337"/>
      <c r="E34" s="115" t="s">
        <v>80</v>
      </c>
      <c r="F34" s="335" t="str">
        <f>+'ปร.4(ก).'!G49</f>
        <v>.......................................................</v>
      </c>
      <c r="G34" s="335"/>
      <c r="H34" s="335"/>
      <c r="I34" s="335"/>
      <c r="J34" s="335"/>
    </row>
    <row r="35" spans="1:10" x14ac:dyDescent="0.4">
      <c r="F35" s="336" t="str">
        <f>+'ปร.4(ก).'!G50</f>
        <v>(ชื่อ สกุล ผู้ประมาณการ)</v>
      </c>
      <c r="G35" s="336"/>
      <c r="H35" s="336"/>
      <c r="I35" s="336"/>
      <c r="J35" s="336"/>
    </row>
    <row r="36" spans="1:10" x14ac:dyDescent="0.4">
      <c r="H36" s="115" t="str">
        <f>+'ปร.4(ก).'!G51</f>
        <v>ตำแหน่ง...........................................</v>
      </c>
    </row>
  </sheetData>
  <sheetProtection algorithmName="SHA-512" hashValue="W8kWd47jTGOsj4dbSc0rocmKol5YGD7KMdDL0YkggI8tQ/dVUaVKRUNHnOK3DxKURCip7o5lSpjha92o5YuUCg==" saltValue="LgM1xhrTW64eErUfhHKDjQ==" spinCount="100000" sheet="1" selectLockedCells="1"/>
  <mergeCells count="30">
    <mergeCell ref="B3:I3"/>
    <mergeCell ref="K3:L3"/>
    <mergeCell ref="H20:J20"/>
    <mergeCell ref="A8:A11"/>
    <mergeCell ref="H21:J21"/>
    <mergeCell ref="B9:I9"/>
    <mergeCell ref="J14:J16"/>
    <mergeCell ref="A17:A21"/>
    <mergeCell ref="F16:H16"/>
    <mergeCell ref="I14:I16"/>
    <mergeCell ref="H17:J17"/>
    <mergeCell ref="H18:J18"/>
    <mergeCell ref="A14:D16"/>
    <mergeCell ref="H19:J19"/>
    <mergeCell ref="F34:J34"/>
    <mergeCell ref="F35:J35"/>
    <mergeCell ref="A34:D34"/>
    <mergeCell ref="A1:L1"/>
    <mergeCell ref="B4:L4"/>
    <mergeCell ref="A5:L5"/>
    <mergeCell ref="E14:E16"/>
    <mergeCell ref="F14:H15"/>
    <mergeCell ref="B8:I8"/>
    <mergeCell ref="A6:J7"/>
    <mergeCell ref="L6:L7"/>
    <mergeCell ref="A12:J13"/>
    <mergeCell ref="B10:I10"/>
    <mergeCell ref="B11:I11"/>
    <mergeCell ref="A2:C2"/>
    <mergeCell ref="D2:L2"/>
  </mergeCells>
  <phoneticPr fontId="3" type="noConversion"/>
  <printOptions horizontalCentered="1"/>
  <pageMargins left="0.43307086614173229" right="0.19685039370078741" top="0.6692913385826772" bottom="0.6692913385826772" header="0.19685039370078741" footer="0.27559055118110237"/>
  <pageSetup paperSize="9" orientation="portrait" horizontalDpi="300" verticalDpi="300" r:id="rId1"/>
  <headerFooter alignWithMargins="0">
    <oddHeader>&amp;C&amp;"TH SarabunPSK,ตัวหนา"&amp;22&amp;F</oddHeader>
  </headerFooter>
  <ignoredErrors>
    <ignoredError sqref="O16:O21 H3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241C-CC55-4A31-97FB-BB37408ADB3F}">
  <dimension ref="A1:I35"/>
  <sheetViews>
    <sheetView showGridLines="0" tabSelected="1" zoomScale="115" zoomScaleNormal="115" workbookViewId="0">
      <selection activeCell="C11" sqref="C11"/>
    </sheetView>
  </sheetViews>
  <sheetFormatPr defaultColWidth="9.109375" defaultRowHeight="18" x14ac:dyDescent="0.35"/>
  <cols>
    <col min="1" max="1" width="8.33203125" style="11" customWidth="1"/>
    <col min="2" max="2" width="11" style="11" bestFit="1" customWidth="1"/>
    <col min="3" max="3" width="10" style="11" customWidth="1"/>
    <col min="4" max="16384" width="9.109375" style="11"/>
  </cols>
  <sheetData>
    <row r="1" spans="1:9" x14ac:dyDescent="0.35">
      <c r="A1" s="382" t="s">
        <v>87</v>
      </c>
      <c r="B1" s="382"/>
      <c r="C1" s="382"/>
      <c r="D1" s="382"/>
      <c r="E1" s="382"/>
      <c r="F1" s="382"/>
      <c r="G1" s="382"/>
      <c r="H1" s="382"/>
      <c r="I1" s="382"/>
    </row>
    <row r="3" spans="1:9" x14ac:dyDescent="0.35">
      <c r="A3" s="55" t="str">
        <f>'ปร.4(ก).'!A2:B2</f>
        <v>งานปรับปรุง/ซ่อมแซม</v>
      </c>
      <c r="B3" s="105"/>
      <c r="C3" s="105" t="str">
        <f>'ปร.4(ก).'!E2</f>
        <v>ซ่อมแซมระบบไฟฟ้าภายในโรงเรียน</v>
      </c>
      <c r="D3" s="105"/>
    </row>
    <row r="4" spans="1:9" x14ac:dyDescent="0.35">
      <c r="A4" s="11" t="s">
        <v>88</v>
      </c>
      <c r="C4" s="11" t="str">
        <f>'ปร.4(ก).'!B3</f>
        <v>…………………………………………………..</v>
      </c>
    </row>
    <row r="6" spans="1:9" x14ac:dyDescent="0.35">
      <c r="B6" s="8" t="s">
        <v>117</v>
      </c>
    </row>
    <row r="7" spans="1:9" x14ac:dyDescent="0.35">
      <c r="A7" s="11" t="s">
        <v>118</v>
      </c>
    </row>
    <row r="8" spans="1:9" x14ac:dyDescent="0.35">
      <c r="A8" s="106" t="s">
        <v>89</v>
      </c>
    </row>
    <row r="9" spans="1:9" x14ac:dyDescent="0.35">
      <c r="B9" s="11" t="s">
        <v>91</v>
      </c>
    </row>
    <row r="10" spans="1:9" x14ac:dyDescent="0.35">
      <c r="B10" s="11" t="s">
        <v>92</v>
      </c>
    </row>
    <row r="19" spans="1:8" x14ac:dyDescent="0.35">
      <c r="A19" s="106" t="s">
        <v>90</v>
      </c>
    </row>
    <row r="20" spans="1:8" x14ac:dyDescent="0.35">
      <c r="B20" s="11" t="s">
        <v>91</v>
      </c>
    </row>
    <row r="21" spans="1:8" x14ac:dyDescent="0.35">
      <c r="B21" s="11" t="s">
        <v>92</v>
      </c>
    </row>
    <row r="31" spans="1:8" x14ac:dyDescent="0.35">
      <c r="B31" s="11" t="s">
        <v>80</v>
      </c>
      <c r="D31" s="208" t="s">
        <v>93</v>
      </c>
      <c r="E31" s="208"/>
      <c r="F31" s="208"/>
      <c r="G31" s="107"/>
      <c r="H31" s="33"/>
    </row>
    <row r="32" spans="1:8" x14ac:dyDescent="0.35">
      <c r="D32" s="208" t="str">
        <f>+'ปร.4(ก).'!G50</f>
        <v>(ชื่อ สกุล ผู้ประมาณการ)</v>
      </c>
      <c r="E32" s="208"/>
      <c r="F32" s="208"/>
      <c r="G32" s="55"/>
      <c r="H32" s="33"/>
    </row>
    <row r="34" spans="2:8" x14ac:dyDescent="0.35">
      <c r="B34" s="11" t="s">
        <v>81</v>
      </c>
      <c r="D34" s="208" t="s">
        <v>93</v>
      </c>
      <c r="E34" s="208"/>
      <c r="F34" s="208"/>
      <c r="G34" s="107" t="str">
        <f>+'ปร.4(ก).'!I53</f>
        <v>ตำแหน่งผู้อำนวยการโรงเรียน</v>
      </c>
      <c r="H34" s="33"/>
    </row>
    <row r="35" spans="2:8" x14ac:dyDescent="0.35">
      <c r="D35" s="208" t="str">
        <f>+'ปร.4(ก).'!G54</f>
        <v>(ชื่อ - สกุล ผู้บริหาร)</v>
      </c>
      <c r="E35" s="208"/>
      <c r="F35" s="208"/>
      <c r="G35" s="55"/>
      <c r="H35" s="33"/>
    </row>
  </sheetData>
  <mergeCells count="5">
    <mergeCell ref="A1:I1"/>
    <mergeCell ref="D34:F34"/>
    <mergeCell ref="D35:F35"/>
    <mergeCell ref="D31:F31"/>
    <mergeCell ref="D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ปร.4(ก).</vt:lpstr>
      <vt:lpstr>ปร.5</vt:lpstr>
      <vt:lpstr>ปร.6</vt:lpstr>
      <vt:lpstr>Factor F</vt:lpstr>
      <vt:lpstr>แบบรูป</vt:lpstr>
      <vt:lpstr>'Factor F'!Print_Area</vt:lpstr>
      <vt:lpstr>ปร.5!Print_Area</vt:lpstr>
      <vt:lpstr>ปร.6!Print_Area</vt:lpstr>
      <vt:lpstr>'ปร.4(ก).'!Print_Titles</vt:lpstr>
    </vt:vector>
  </TitlesOfParts>
  <Company>SK.Civil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 Obec</cp:lastModifiedBy>
  <cp:lastPrinted>2020-10-19T08:10:33Z</cp:lastPrinted>
  <dcterms:created xsi:type="dcterms:W3CDTF">2012-02-29T01:43:10Z</dcterms:created>
  <dcterms:modified xsi:type="dcterms:W3CDTF">2022-11-11T00:26:55Z</dcterms:modified>
</cp:coreProperties>
</file>